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P1000\P1100\各選挙\04統一地方選挙\R05統一地方選挙\15.開票・選挙会\選挙結果の概要\"/>
    </mc:Choice>
  </mc:AlternateContent>
  <bookViews>
    <workbookView xWindow="0" yWindow="0" windowWidth="23040" windowHeight="9192"/>
  </bookViews>
  <sheets>
    <sheet name="選挙結果の概要①" sheetId="1" r:id="rId1"/>
    <sheet name="選挙結果の概要②" sheetId="2" r:id="rId2"/>
  </sheets>
  <externalReferences>
    <externalReference r:id="rId3"/>
  </externalReferences>
  <definedNames>
    <definedName name="_xlnm.Print_Area" localSheetId="0">選挙結果の概要①!$A$1:$F$67</definedName>
    <definedName name="_xlnm.Print_Area" localSheetId="1">選挙結果の概要②!$A$1:$L$54</definedName>
    <definedName name="_xlnm.Print_Titles" localSheetId="1">選挙結果の概要②!$2:$2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J63" i="1" s="1"/>
  <c r="E63" i="1" s="1"/>
  <c r="I58" i="1"/>
  <c r="J58" i="1" s="1"/>
  <c r="E58" i="1" s="1"/>
  <c r="G66" i="1"/>
  <c r="I66" i="1" s="1"/>
  <c r="L51" i="2"/>
  <c r="L50" i="2"/>
  <c r="I59" i="1" l="1"/>
  <c r="J59" i="1" s="1"/>
  <c r="E59" i="1" s="1"/>
  <c r="I64" i="1"/>
  <c r="J64" i="1" s="1"/>
  <c r="E64" i="1" s="1"/>
  <c r="I62" i="1"/>
  <c r="J62" i="1" s="1"/>
  <c r="E62" i="1" s="1"/>
  <c r="I56" i="1"/>
  <c r="J56" i="1" s="1"/>
  <c r="I60" i="1"/>
  <c r="J60" i="1" s="1"/>
  <c r="E60" i="1" s="1"/>
  <c r="I65" i="1"/>
  <c r="J65" i="1" s="1"/>
  <c r="I57" i="1"/>
  <c r="J57" i="1" s="1"/>
  <c r="E57" i="1" s="1"/>
  <c r="I61" i="1"/>
  <c r="J61" i="1" s="1"/>
  <c r="E61" i="1" s="1"/>
  <c r="J66" i="1" l="1"/>
  <c r="E56" i="1"/>
  <c r="F55" i="2"/>
  <c r="F56" i="2"/>
  <c r="F57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2" i="2"/>
  <c r="L53" i="2"/>
  <c r="L54" i="2"/>
  <c r="L55" i="2"/>
  <c r="L56" i="2"/>
  <c r="L57" i="2"/>
  <c r="L58" i="2"/>
  <c r="L59" i="2"/>
  <c r="L60" i="2"/>
  <c r="L61" i="2"/>
  <c r="L62" i="2"/>
  <c r="L3" i="2"/>
  <c r="E65" i="1" l="1"/>
  <c r="E66" i="1" s="1"/>
  <c r="C66" i="1" l="1"/>
  <c r="C65" i="1"/>
  <c r="D65" i="1" l="1"/>
  <c r="D64" i="1"/>
  <c r="C56" i="1" l="1"/>
  <c r="F8" i="1" l="1"/>
  <c r="F7" i="1"/>
  <c r="F62" i="2" l="1"/>
  <c r="N62" i="2"/>
  <c r="F61" i="2"/>
  <c r="N61" i="2"/>
  <c r="F60" i="2"/>
  <c r="N60" i="2"/>
  <c r="F59" i="2"/>
  <c r="N59" i="2"/>
  <c r="F58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O63" i="2"/>
  <c r="N3" i="2"/>
  <c r="C64" i="1"/>
  <c r="C63" i="1"/>
  <c r="D63" i="1"/>
  <c r="C62" i="1"/>
  <c r="D62" i="1"/>
  <c r="C61" i="1"/>
  <c r="D61" i="1"/>
  <c r="D60" i="1"/>
  <c r="D59" i="1"/>
  <c r="C58" i="1"/>
  <c r="D58" i="1"/>
  <c r="C57" i="1"/>
  <c r="D57" i="1"/>
  <c r="D56" i="1"/>
  <c r="E9" i="1"/>
  <c r="C9" i="1"/>
  <c r="F9" i="1"/>
  <c r="C60" i="1" l="1"/>
  <c r="D66" i="1"/>
  <c r="C59" i="1"/>
</calcChain>
</file>

<file path=xl/sharedStrings.xml><?xml version="1.0" encoding="utf-8"?>
<sst xmlns="http://schemas.openxmlformats.org/spreadsheetml/2006/main" count="490" uniqueCount="248">
  <si>
    <t>選　　挙　　結　　果　　の　　概　　要</t>
    <rPh sb="0" eb="1">
      <t>セン</t>
    </rPh>
    <rPh sb="3" eb="4">
      <t>キョ</t>
    </rPh>
    <rPh sb="6" eb="7">
      <t>ケツ</t>
    </rPh>
    <rPh sb="9" eb="10">
      <t>カ</t>
    </rPh>
    <rPh sb="15" eb="16">
      <t>オオムネ</t>
    </rPh>
    <rPh sb="18" eb="19">
      <t>ヨウ</t>
    </rPh>
    <phoneticPr fontId="2"/>
  </si>
  <si>
    <t>１．</t>
    <phoneticPr fontId="2"/>
  </si>
  <si>
    <t>当日有権者数・投票者数・投票率</t>
    <rPh sb="0" eb="2">
      <t>トウジツ</t>
    </rPh>
    <rPh sb="2" eb="4">
      <t>ユウケン</t>
    </rPh>
    <rPh sb="4" eb="5">
      <t>シャ</t>
    </rPh>
    <rPh sb="5" eb="6">
      <t>スウ</t>
    </rPh>
    <rPh sb="7" eb="10">
      <t>トウヒョウシャ</t>
    </rPh>
    <rPh sb="10" eb="11">
      <t>スウ</t>
    </rPh>
    <rPh sb="12" eb="14">
      <t>トウヒョウ</t>
    </rPh>
    <rPh sb="14" eb="15">
      <t>リツ</t>
    </rPh>
    <phoneticPr fontId="2"/>
  </si>
  <si>
    <t>区　　　　　　分</t>
    <rPh sb="0" eb="1">
      <t>ク</t>
    </rPh>
    <rPh sb="7" eb="8">
      <t>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</si>
  <si>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</si>
  <si>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</si>
  <si>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</si>
  <si>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当 日 有 権 者 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</si>
  <si>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投　 票 　者　 数</t>
    <rPh sb="0" eb="1">
      <t>ナ</t>
    </rPh>
    <rPh sb="3" eb="4">
      <t>ヒョウ</t>
    </rPh>
    <rPh sb="6" eb="7">
      <t>モノ</t>
    </rPh>
    <rPh sb="9" eb="10">
      <t>スウ</t>
    </rPh>
    <phoneticPr fontId="2"/>
  </si>
  <si>
    <t>投　 　票　  　率　</t>
    <rPh sb="0" eb="1">
      <t>ナ</t>
    </rPh>
    <rPh sb="4" eb="5">
      <t>ヒョウ</t>
    </rPh>
    <rPh sb="9" eb="10">
      <t>リツ</t>
    </rPh>
    <phoneticPr fontId="2"/>
  </si>
  <si>
    <t>２．</t>
    <phoneticPr fontId="2"/>
  </si>
  <si>
    <t>時間別投票率</t>
    <rPh sb="0" eb="2">
      <t>ジカン</t>
    </rPh>
    <rPh sb="2" eb="3">
      <t>ベツ</t>
    </rPh>
    <rPh sb="3" eb="5">
      <t>トウヒョウ</t>
    </rPh>
    <rPh sb="5" eb="6">
      <t>リツ</t>
    </rPh>
    <phoneticPr fontId="2"/>
  </si>
  <si>
    <t>時　　間　　別</t>
    <rPh sb="0" eb="1">
      <t>トキ</t>
    </rPh>
    <rPh sb="3" eb="4">
      <t>アイダ</t>
    </rPh>
    <rPh sb="6" eb="7">
      <t>ベツ</t>
    </rPh>
    <phoneticPr fontId="2"/>
  </si>
  <si>
    <t>午前 　８時</t>
    <rPh sb="0" eb="2">
      <t>ゴゼン</t>
    </rPh>
    <rPh sb="5" eb="6">
      <t>ジ</t>
    </rPh>
    <phoneticPr fontId="2"/>
  </si>
  <si>
    <t xml:space="preserve"> 〃　　９時</t>
    <rPh sb="5" eb="6">
      <t>ジ</t>
    </rPh>
    <phoneticPr fontId="2"/>
  </si>
  <si>
    <t xml:space="preserve"> 〃　１０時</t>
    <rPh sb="5" eb="6">
      <t>ジ</t>
    </rPh>
    <phoneticPr fontId="2"/>
  </si>
  <si>
    <t xml:space="preserve"> 〃　１１時</t>
    <rPh sb="5" eb="6">
      <t>ジ</t>
    </rPh>
    <phoneticPr fontId="2"/>
  </si>
  <si>
    <t>午後   ０時</t>
    <rPh sb="0" eb="2">
      <t>ゴゴ</t>
    </rPh>
    <rPh sb="6" eb="7">
      <t>ジ</t>
    </rPh>
    <phoneticPr fontId="2"/>
  </si>
  <si>
    <t xml:space="preserve"> 〃　　１時</t>
    <rPh sb="5" eb="6">
      <t>ジ</t>
    </rPh>
    <phoneticPr fontId="2"/>
  </si>
  <si>
    <t xml:space="preserve"> 〃　　２時</t>
    <rPh sb="5" eb="6">
      <t>ジ</t>
    </rPh>
    <phoneticPr fontId="2"/>
  </si>
  <si>
    <t xml:space="preserve"> 〃　　３時</t>
    <rPh sb="5" eb="6">
      <t>ジ</t>
    </rPh>
    <phoneticPr fontId="2"/>
  </si>
  <si>
    <t xml:space="preserve"> 〃　　４時</t>
    <rPh sb="5" eb="6">
      <t>ジ</t>
    </rPh>
    <phoneticPr fontId="2"/>
  </si>
  <si>
    <t xml:space="preserve"> 〃　　５時</t>
    <rPh sb="5" eb="6">
      <t>ジ</t>
    </rPh>
    <phoneticPr fontId="2"/>
  </si>
  <si>
    <t xml:space="preserve"> 〃　　６時</t>
    <rPh sb="5" eb="6">
      <t>ジ</t>
    </rPh>
    <phoneticPr fontId="2"/>
  </si>
  <si>
    <t xml:space="preserve"> 〃　　７時</t>
    <rPh sb="5" eb="6">
      <t>ジ</t>
    </rPh>
    <phoneticPr fontId="2"/>
  </si>
  <si>
    <t xml:space="preserve"> 〃　　８時（最終）</t>
    <rPh sb="5" eb="6">
      <t>ジ</t>
    </rPh>
    <rPh sb="7" eb="9">
      <t>サイシュウ</t>
    </rPh>
    <phoneticPr fontId="2"/>
  </si>
  <si>
    <t>３．</t>
    <phoneticPr fontId="2"/>
  </si>
  <si>
    <t>投票総数・有効投票・無効投票等</t>
    <rPh sb="0" eb="2">
      <t>トウヒョウ</t>
    </rPh>
    <rPh sb="2" eb="4">
      <t>ソウスウ</t>
    </rPh>
    <rPh sb="5" eb="7">
      <t>ユウコウ</t>
    </rPh>
    <rPh sb="7" eb="9">
      <t>トウヒョウ</t>
    </rPh>
    <rPh sb="10" eb="12">
      <t>ムコウ</t>
    </rPh>
    <rPh sb="12" eb="14">
      <t>トウヒョウ</t>
    </rPh>
    <rPh sb="14" eb="15">
      <t>トウ</t>
    </rPh>
    <phoneticPr fontId="2"/>
  </si>
  <si>
    <t>投　票　総　数</t>
    <rPh sb="0" eb="1">
      <t>ナ</t>
    </rPh>
    <rPh sb="2" eb="3">
      <t>ヒョウ</t>
    </rPh>
    <rPh sb="4" eb="5">
      <t>フサ</t>
    </rPh>
    <rPh sb="6" eb="7">
      <t>カズ</t>
    </rPh>
    <phoneticPr fontId="2"/>
  </si>
  <si>
    <t>有　効　投　票</t>
    <rPh sb="0" eb="1">
      <t>ユウ</t>
    </rPh>
    <rPh sb="2" eb="3">
      <t>コウ</t>
    </rPh>
    <rPh sb="4" eb="5">
      <t>ナ</t>
    </rPh>
    <rPh sb="6" eb="7">
      <t>ヒョウ</t>
    </rPh>
    <phoneticPr fontId="2"/>
  </si>
  <si>
    <t>無　効　投　票</t>
    <rPh sb="0" eb="1">
      <t>ム</t>
    </rPh>
    <rPh sb="2" eb="3">
      <t>コウ</t>
    </rPh>
    <rPh sb="4" eb="5">
      <t>ナ</t>
    </rPh>
    <rPh sb="6" eb="7">
      <t>ヒョウ</t>
    </rPh>
    <phoneticPr fontId="2"/>
  </si>
  <si>
    <t>不　受　理　票</t>
    <rPh sb="0" eb="1">
      <t>フ</t>
    </rPh>
    <rPh sb="2" eb="3">
      <t>ウケ</t>
    </rPh>
    <rPh sb="4" eb="5">
      <t>リ</t>
    </rPh>
    <rPh sb="6" eb="7">
      <t>ヒョウ</t>
    </rPh>
    <phoneticPr fontId="2"/>
  </si>
  <si>
    <t>持　帰　り　票</t>
    <rPh sb="0" eb="1">
      <t>ジ</t>
    </rPh>
    <rPh sb="2" eb="3">
      <t>キ</t>
    </rPh>
    <rPh sb="6" eb="7">
      <t>ヒョウ</t>
    </rPh>
    <phoneticPr fontId="2"/>
  </si>
  <si>
    <t>無 効 投 票 率</t>
    <rPh sb="0" eb="1">
      <t>ム</t>
    </rPh>
    <rPh sb="2" eb="3">
      <t>コウ</t>
    </rPh>
    <rPh sb="4" eb="5">
      <t>ナ</t>
    </rPh>
    <rPh sb="6" eb="7">
      <t>ヒョウ</t>
    </rPh>
    <rPh sb="8" eb="9">
      <t>リツ</t>
    </rPh>
    <phoneticPr fontId="2"/>
  </si>
  <si>
    <t>４．</t>
    <phoneticPr fontId="2"/>
  </si>
  <si>
    <t>開票事務進行状況</t>
    <rPh sb="0" eb="2">
      <t>カイヒョウ</t>
    </rPh>
    <rPh sb="2" eb="4">
      <t>ジム</t>
    </rPh>
    <rPh sb="4" eb="6">
      <t>シンコウ</t>
    </rPh>
    <rPh sb="6" eb="8">
      <t>ジョウキョウ</t>
    </rPh>
    <phoneticPr fontId="2"/>
  </si>
  <si>
    <t>時　間　別</t>
    <rPh sb="0" eb="1">
      <t>トキ</t>
    </rPh>
    <rPh sb="2" eb="3">
      <t>アイダ</t>
    </rPh>
    <rPh sb="4" eb="5">
      <t>ベツ</t>
    </rPh>
    <phoneticPr fontId="2"/>
  </si>
  <si>
    <t>開　票　数</t>
    <rPh sb="0" eb="1">
      <t>カイ</t>
    </rPh>
    <rPh sb="2" eb="3">
      <t>ヒョウ</t>
    </rPh>
    <rPh sb="4" eb="5">
      <t>スウ</t>
    </rPh>
    <phoneticPr fontId="2"/>
  </si>
  <si>
    <t>開　票　率</t>
    <rPh sb="0" eb="1">
      <t>カイ</t>
    </rPh>
    <rPh sb="2" eb="3">
      <t>ヒョウ</t>
    </rPh>
    <rPh sb="4" eb="5">
      <t>リツ</t>
    </rPh>
    <phoneticPr fontId="2"/>
  </si>
  <si>
    <t>（最終）</t>
    <rPh sb="1" eb="3">
      <t>サイシュウ</t>
    </rPh>
    <phoneticPr fontId="2"/>
  </si>
  <si>
    <t>５．</t>
    <phoneticPr fontId="2"/>
  </si>
  <si>
    <t>党派別得票数・得票率</t>
    <rPh sb="0" eb="2">
      <t>トウハ</t>
    </rPh>
    <rPh sb="2" eb="3">
      <t>ベツ</t>
    </rPh>
    <rPh sb="3" eb="6">
      <t>トクヒョウスウ</t>
    </rPh>
    <rPh sb="7" eb="9">
      <t>トクヒョウ</t>
    </rPh>
    <rPh sb="9" eb="10">
      <t>リツ</t>
    </rPh>
    <phoneticPr fontId="2"/>
  </si>
  <si>
    <t>党　派　別</t>
    <rPh sb="0" eb="1">
      <t>トウ</t>
    </rPh>
    <rPh sb="2" eb="3">
      <t>ハ</t>
    </rPh>
    <rPh sb="4" eb="5">
      <t>ベツ</t>
    </rPh>
    <phoneticPr fontId="2"/>
  </si>
  <si>
    <t>得　票　数</t>
    <rPh sb="0" eb="1">
      <t>エ</t>
    </rPh>
    <rPh sb="2" eb="3">
      <t>ヒョウ</t>
    </rPh>
    <rPh sb="4" eb="5">
      <t>カズ</t>
    </rPh>
    <phoneticPr fontId="2"/>
  </si>
  <si>
    <t>得　票　率</t>
    <rPh sb="0" eb="1">
      <t>エ</t>
    </rPh>
    <rPh sb="2" eb="3">
      <t>ヒョウ</t>
    </rPh>
    <rPh sb="4" eb="5">
      <t>リツ</t>
    </rPh>
    <phoneticPr fontId="2"/>
  </si>
  <si>
    <t>６　選挙結果</t>
    <rPh sb="2" eb="4">
      <t>センキョ</t>
    </rPh>
    <rPh sb="4" eb="6">
      <t>ケッカ</t>
    </rPh>
    <phoneticPr fontId="2"/>
  </si>
  <si>
    <t>得票
順位</t>
    <rPh sb="0" eb="2">
      <t>トクヒョウ</t>
    </rPh>
    <rPh sb="3" eb="5">
      <t>ジュンイ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</si>
  <si>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</si>
  <si>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</si>
  <si>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党派</t>
    <rPh sb="0" eb="2">
      <t>トウハ</t>
    </rPh>
    <phoneticPr fontId="2"/>
  </si>
  <si>
    <t>得 票 総 数</t>
    <rPh sb="0" eb="1">
      <t>トク</t>
    </rPh>
    <rPh sb="2" eb="3">
      <t>ヒョウ</t>
    </rPh>
    <rPh sb="4" eb="5">
      <t>フサ</t>
    </rPh>
    <rPh sb="6" eb="7">
      <t>カズ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</si>
  <si>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</si>
  <si>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</si>
  <si>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当落</t>
    <rPh sb="0" eb="2">
      <t>トウラク</t>
    </rPh>
    <phoneticPr fontId="2"/>
  </si>
  <si>
    <t>新現元</t>
    <rPh sb="0" eb="1">
      <t>シン</t>
    </rPh>
    <rPh sb="1" eb="2">
      <t>ウツツ</t>
    </rPh>
    <rPh sb="2" eb="3">
      <t>モト</t>
    </rPh>
    <phoneticPr fontId="2"/>
  </si>
  <si>
    <t>届出
番号</t>
    <rPh sb="0" eb="2">
      <t>トドケデ</t>
    </rPh>
    <rPh sb="3" eb="5">
      <t>バンゴウ</t>
    </rPh>
    <phoneticPr fontId="2"/>
  </si>
  <si>
    <t>党派
記号</t>
    <rPh sb="0" eb="2">
      <t>トウハ</t>
    </rPh>
    <rPh sb="3" eb="5">
      <t>キゴウ</t>
    </rPh>
    <phoneticPr fontId="2"/>
  </si>
  <si>
    <t>午後１１時００分</t>
  </si>
  <si>
    <t>午前　０時３０分</t>
  </si>
  <si>
    <t/>
  </si>
  <si>
    <t>午後1771</t>
  </si>
  <si>
    <t>大阪維新の会</t>
  </si>
  <si>
    <t>諸派</t>
  </si>
  <si>
    <t>無所属</t>
  </si>
  <si>
    <t>令和５年（2023年）４月２３日執行　豊中市議会議員一般選挙</t>
    <rPh sb="0" eb="1">
      <t>レイ</t>
    </rPh>
    <rPh sb="1" eb="2">
      <t>ワ</t>
    </rPh>
    <rPh sb="3" eb="4">
      <t>ネン</t>
    </rPh>
    <rPh sb="9" eb="10">
      <t>ネン</t>
    </rPh>
    <rPh sb="12" eb="13">
      <t>ガツ</t>
    </rPh>
    <rPh sb="15" eb="16">
      <t>ニチ</t>
    </rPh>
    <rPh sb="16" eb="18">
      <t>シッコウ</t>
    </rPh>
    <rPh sb="19" eb="22">
      <t>トヨナカシ</t>
    </rPh>
    <rPh sb="22" eb="24">
      <t>ギカイ</t>
    </rPh>
    <rPh sb="24" eb="26">
      <t>ギイン</t>
    </rPh>
    <rPh sb="26" eb="28">
      <t>イッパン</t>
    </rPh>
    <rPh sb="28" eb="30">
      <t>センキョ</t>
    </rPh>
    <phoneticPr fontId="2"/>
  </si>
  <si>
    <t>自由民主党</t>
    <phoneticPr fontId="2"/>
  </si>
  <si>
    <t>立憲民主党</t>
    <rPh sb="0" eb="2">
      <t>リッケン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</si>
  <si>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</si>
  <si>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phoneticPr fontId="2"/>
  </si>
  <si>
    <t>国民民主党</t>
    <rPh sb="0" eb="2">
      <t>コクミン</t>
    </rPh>
    <rPh sb="2" eb="5">
      <t>ミンシュトウ</t>
    </rPh>
    <phoneticPr fontId="2"/>
  </si>
  <si>
    <t>れいわ新選組</t>
    <rPh sb="3" eb="5">
      <t>シンセン</t>
    </rPh>
    <rPh sb="5" eb="6">
      <t>グミ</t>
    </rPh>
    <phoneticPr fontId="2"/>
  </si>
  <si>
    <t>参政党</t>
    <rPh sb="0" eb="2">
      <t>サンセイ</t>
    </rPh>
    <rPh sb="2" eb="3">
      <t>トウ</t>
    </rPh>
    <phoneticPr fontId="2"/>
  </si>
  <si>
    <t>当</t>
    <rPh sb="0" eb="1">
      <t>トウ</t>
    </rPh>
    <phoneticPr fontId="2"/>
  </si>
  <si>
    <t>落</t>
    <rPh sb="0" eb="1">
      <t>ラク</t>
    </rPh>
    <phoneticPr fontId="2"/>
  </si>
  <si>
    <t>横尾　しずか</t>
  </si>
  <si>
    <t>中野　こうき</t>
  </si>
  <si>
    <t>藤田　ひろし</t>
  </si>
  <si>
    <t>松岡　あきみち</t>
  </si>
  <si>
    <t>沢村　みか</t>
  </si>
  <si>
    <t>市橋　ひろし</t>
  </si>
  <si>
    <t>木村　真</t>
  </si>
  <si>
    <t>山本　いっとく</t>
  </si>
  <si>
    <t>神原　宏一郎</t>
  </si>
  <si>
    <t>坂口　ゆうた</t>
  </si>
  <si>
    <t>井上　ひろみ</t>
  </si>
  <si>
    <t>田中　としえ</t>
  </si>
  <si>
    <t>大野　たえ子</t>
  </si>
  <si>
    <t>中島　しんいち</t>
  </si>
  <si>
    <t>北ノ坊　しんじ</t>
  </si>
  <si>
    <t>白岩　正三</t>
  </si>
  <si>
    <t>中岡　ひろあき</t>
  </si>
  <si>
    <t>竹田　こうじ</t>
  </si>
  <si>
    <t>吉田　まさひろ</t>
  </si>
  <si>
    <t>山田　さほ</t>
  </si>
  <si>
    <t>女</t>
  </si>
  <si>
    <t>男</t>
  </si>
  <si>
    <t>日本共産党</t>
  </si>
  <si>
    <t>立憲民主党</t>
  </si>
  <si>
    <t>公明党</t>
  </si>
  <si>
    <t>国民民主党</t>
  </si>
  <si>
    <t>自由民主党</t>
  </si>
  <si>
    <t>れいわ新選組</t>
  </si>
  <si>
    <t xml:space="preserve">8,551     </t>
  </si>
  <si>
    <t xml:space="preserve">8,000     </t>
  </si>
  <si>
    <t xml:space="preserve">7,440.085 </t>
  </si>
  <si>
    <t xml:space="preserve">6,518     </t>
  </si>
  <si>
    <t xml:space="preserve">6,431     </t>
  </si>
  <si>
    <t xml:space="preserve">6,262.914 </t>
  </si>
  <si>
    <t xml:space="preserve">3,737     </t>
  </si>
  <si>
    <t xml:space="preserve">3,566     </t>
  </si>
  <si>
    <t xml:space="preserve">3,533     </t>
  </si>
  <si>
    <t xml:space="preserve">2,873     </t>
  </si>
  <si>
    <t xml:space="preserve">2,853     </t>
  </si>
  <si>
    <t xml:space="preserve">2,849     </t>
  </si>
  <si>
    <t xml:space="preserve">2,557     </t>
  </si>
  <si>
    <t xml:space="preserve">2,534     </t>
  </si>
  <si>
    <t xml:space="preserve">2,531     </t>
  </si>
  <si>
    <t xml:space="preserve">2,496     </t>
  </si>
  <si>
    <t xml:space="preserve">2,461     </t>
  </si>
  <si>
    <t xml:space="preserve">2,416     </t>
  </si>
  <si>
    <t xml:space="preserve">2,412     </t>
  </si>
  <si>
    <t>42</t>
  </si>
  <si>
    <t>41</t>
  </si>
  <si>
    <t>53</t>
  </si>
  <si>
    <t>59</t>
  </si>
  <si>
    <t>35</t>
  </si>
  <si>
    <t>58</t>
  </si>
  <si>
    <t>38</t>
  </si>
  <si>
    <t>44</t>
  </si>
  <si>
    <t>27</t>
  </si>
  <si>
    <t>57</t>
  </si>
  <si>
    <t>55</t>
  </si>
  <si>
    <t>60</t>
  </si>
  <si>
    <t>66</t>
  </si>
  <si>
    <t>48</t>
  </si>
  <si>
    <t>47</t>
  </si>
  <si>
    <t>54</t>
  </si>
  <si>
    <t>30</t>
  </si>
  <si>
    <t>63</t>
  </si>
  <si>
    <t>豊中市議会議員</t>
  </si>
  <si>
    <t>豊中市議会議員・会社員</t>
  </si>
  <si>
    <t>会社役員</t>
  </si>
  <si>
    <t>党専従職員</t>
  </si>
  <si>
    <t>経営コンサルタント</t>
  </si>
  <si>
    <t>政治団体役員</t>
  </si>
  <si>
    <t>無職</t>
  </si>
  <si>
    <t>市議会議員</t>
  </si>
  <si>
    <t>自営業</t>
  </si>
  <si>
    <t>花井　けい太</t>
  </si>
  <si>
    <t>高木　きみか</t>
  </si>
  <si>
    <t>ひろせ　源悟</t>
  </si>
  <si>
    <t>いまむら　正</t>
  </si>
  <si>
    <t>酒井　てつや</t>
  </si>
  <si>
    <t>石原　しゅんじ</t>
  </si>
  <si>
    <t>大田　やすはる</t>
  </si>
  <si>
    <t>いもと　ひろかず</t>
  </si>
  <si>
    <t>くば　良孝</t>
  </si>
  <si>
    <t>三原　かずと</t>
  </si>
  <si>
    <t>出口　文子</t>
  </si>
  <si>
    <t>和田　まなみ</t>
  </si>
  <si>
    <t>佐々木　みほ</t>
  </si>
  <si>
    <t>中川　隆弘</t>
  </si>
  <si>
    <t>宮田　みつひろ</t>
  </si>
  <si>
    <t>織田　しょうご</t>
  </si>
  <si>
    <t>西村　なおき</t>
  </si>
  <si>
    <t>ばんば　正敏</t>
  </si>
  <si>
    <t>北川　しょうた</t>
  </si>
  <si>
    <t>長尾　ゆうすけ</t>
  </si>
  <si>
    <t>参政党</t>
  </si>
  <si>
    <t>わたなべ　良成</t>
  </si>
  <si>
    <t>坂本　まり</t>
  </si>
  <si>
    <t>たるみ　たけし</t>
  </si>
  <si>
    <t>やまはた　光子</t>
  </si>
  <si>
    <t>谷　浩一郎</t>
  </si>
  <si>
    <t>大石　利彦</t>
  </si>
  <si>
    <t>本多　かおり</t>
  </si>
  <si>
    <t>岩永　りょう</t>
  </si>
  <si>
    <t>北野　善夫</t>
  </si>
  <si>
    <t>信時　かずのり</t>
  </si>
  <si>
    <t>増田　昌弘</t>
  </si>
  <si>
    <t>男</t>
    <phoneticPr fontId="9"/>
  </si>
  <si>
    <t>大阪維新の会</t>
    <phoneticPr fontId="9"/>
  </si>
  <si>
    <t>女</t>
    <phoneticPr fontId="9"/>
  </si>
  <si>
    <t>無所属</t>
    <phoneticPr fontId="9"/>
  </si>
  <si>
    <t>男</t>
    <phoneticPr fontId="9"/>
  </si>
  <si>
    <t>日本共産党</t>
    <phoneticPr fontId="9"/>
  </si>
  <si>
    <t>参政党</t>
    <phoneticPr fontId="9"/>
  </si>
  <si>
    <t>立憲民主党</t>
    <phoneticPr fontId="9"/>
  </si>
  <si>
    <t>日本第一党</t>
    <phoneticPr fontId="9"/>
  </si>
  <si>
    <t>市民生活を守る会</t>
    <phoneticPr fontId="9"/>
  </si>
  <si>
    <t xml:space="preserve">1,563     </t>
  </si>
  <si>
    <t xml:space="preserve">1,363     </t>
  </si>
  <si>
    <t xml:space="preserve">1,249     </t>
  </si>
  <si>
    <t xml:space="preserve">1,148     </t>
  </si>
  <si>
    <t xml:space="preserve">1,077     </t>
  </si>
  <si>
    <t xml:space="preserve">1,054     </t>
  </si>
  <si>
    <t xml:space="preserve">794     </t>
  </si>
  <si>
    <t xml:space="preserve">786     </t>
  </si>
  <si>
    <t xml:space="preserve">652     </t>
  </si>
  <si>
    <t xml:space="preserve">223     </t>
  </si>
  <si>
    <t xml:space="preserve">162     </t>
  </si>
  <si>
    <t xml:space="preserve">46     </t>
  </si>
  <si>
    <t>51</t>
  </si>
  <si>
    <t>50</t>
  </si>
  <si>
    <t>56</t>
  </si>
  <si>
    <t>64</t>
  </si>
  <si>
    <t>43</t>
  </si>
  <si>
    <t>62</t>
  </si>
  <si>
    <t>フリーランス</t>
  </si>
  <si>
    <t>政党役員</t>
  </si>
  <si>
    <t>オペラ歌手・東大阪市民オペラ芸術監督</t>
  </si>
  <si>
    <t>派遣アルバイト</t>
  </si>
  <si>
    <t>飲食店経営</t>
  </si>
  <si>
    <t>IT契約社員</t>
  </si>
  <si>
    <t>不動産管理人</t>
  </si>
  <si>
    <t>ウエカジ</t>
    <phoneticPr fontId="2"/>
  </si>
  <si>
    <t>午前　２時０５分</t>
    <phoneticPr fontId="2"/>
  </si>
  <si>
    <t>（注）得票率は小数点第３位を四捨五入したもので、合計したものは必ずしも１００になるとは限らない。</t>
    <phoneticPr fontId="2"/>
  </si>
  <si>
    <t xml:space="preserve">2,410     </t>
  </si>
  <si>
    <t xml:space="preserve">2,362     </t>
  </si>
  <si>
    <t xml:space="preserve">2,361     </t>
  </si>
  <si>
    <t xml:space="preserve">2,360     </t>
  </si>
  <si>
    <t xml:space="preserve">2,344     </t>
  </si>
  <si>
    <t xml:space="preserve">2,322     </t>
  </si>
  <si>
    <t xml:space="preserve">2,139     </t>
  </si>
  <si>
    <t xml:space="preserve">2,092     </t>
  </si>
  <si>
    <t xml:space="preserve">2,061     </t>
  </si>
  <si>
    <t xml:space="preserve">2,046     </t>
  </si>
  <si>
    <t xml:space="preserve">2,032     </t>
  </si>
  <si>
    <t xml:space="preserve">1,925     </t>
  </si>
  <si>
    <t xml:space="preserve">1,909     </t>
  </si>
  <si>
    <t xml:space="preserve">1,901     </t>
  </si>
  <si>
    <t xml:space="preserve">1,839     </t>
  </si>
  <si>
    <t xml:space="preserve">1,770     </t>
  </si>
  <si>
    <t xml:space="preserve">1,729     </t>
  </si>
  <si>
    <t xml:space="preserve">1,719     </t>
  </si>
  <si>
    <t xml:space="preserve">1,655     </t>
  </si>
  <si>
    <t xml:space="preserve">1,623     </t>
  </si>
  <si>
    <t>49</t>
  </si>
  <si>
    <t>61</t>
  </si>
  <si>
    <t>73</t>
  </si>
  <si>
    <t>32</t>
  </si>
  <si>
    <t>26</t>
  </si>
  <si>
    <t>45</t>
  </si>
  <si>
    <t>34</t>
  </si>
  <si>
    <t>団体職員</t>
  </si>
  <si>
    <t>会社代表</t>
  </si>
  <si>
    <t>※午後８時の数字には期日前投票者数及び不在者投票者数を含みます。</t>
    <rPh sb="1" eb="3">
      <t>ゴゴ</t>
    </rPh>
    <rPh sb="4" eb="5">
      <t>ジ</t>
    </rPh>
    <rPh sb="6" eb="8">
      <t>スウジ</t>
    </rPh>
    <rPh sb="10" eb="12">
      <t>キジツ</t>
    </rPh>
    <rPh sb="12" eb="13">
      <t>マエ</t>
    </rPh>
    <rPh sb="13" eb="15">
      <t>トウヒョウ</t>
    </rPh>
    <rPh sb="15" eb="16">
      <t>シャ</t>
    </rPh>
    <rPh sb="16" eb="17">
      <t>スウ</t>
    </rPh>
    <rPh sb="17" eb="18">
      <t>オヨ</t>
    </rPh>
    <rPh sb="19" eb="22">
      <t>フザイシャ</t>
    </rPh>
    <rPh sb="22" eb="25">
      <t>トウヒョウシャ</t>
    </rPh>
    <rPh sb="25" eb="26">
      <t>スウ</t>
    </rPh>
    <rPh sb="27" eb="2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</si>
</sst>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,##0_ "/>
    <numFmt numFmtId="178" formatCode="#,##0__\ "/>
    <numFmt numFmtId="179" formatCode="#,##0_________ "/>
    <numFmt numFmtId="180" formatCode="&quot;.&quot;000"/>
    <numFmt numFmtId="181" formatCode="#,##0.000"/>
    <numFmt numFmtId="182" formatCode="#,##0.000_ "/>
    <numFmt numFmtId="183" formatCode="0.00000"/>
  </numFmts>
  <fonts count="1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177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indent="1"/>
    </xf>
    <xf numFmtId="177" fontId="1" fillId="0" borderId="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1"/>
    </xf>
    <xf numFmtId="1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10" fontId="1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10" fontId="1" fillId="0" borderId="13" xfId="0" applyNumberFormat="1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 vertical="center"/>
    </xf>
    <xf numFmtId="10" fontId="1" fillId="0" borderId="7" xfId="0" applyNumberFormat="1" applyFont="1" applyBorder="1" applyAlignment="1">
      <alignment horizontal="right" vertical="center" indent="1"/>
    </xf>
    <xf numFmtId="10" fontId="1" fillId="0" borderId="10" xfId="0" applyNumberFormat="1" applyFont="1" applyBorder="1" applyAlignment="1">
      <alignment horizontal="right" vertical="center" indent="1"/>
    </xf>
    <xf numFmtId="10" fontId="1" fillId="0" borderId="0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1" fillId="0" borderId="13" xfId="0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right" vertical="center" indent="2"/>
    </xf>
    <xf numFmtId="0" fontId="1" fillId="0" borderId="7" xfId="0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right" vertical="center" indent="2"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right" vertical="center" indent="2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indent="2"/>
    </xf>
    <xf numFmtId="0" fontId="1" fillId="0" borderId="1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3" fontId="1" fillId="0" borderId="5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indent="2"/>
    </xf>
    <xf numFmtId="3" fontId="1" fillId="0" borderId="8" xfId="0" applyNumberFormat="1" applyFont="1" applyBorder="1" applyAlignment="1">
      <alignment horizontal="right" vertical="center"/>
    </xf>
    <xf numFmtId="180" fontId="1" fillId="0" borderId="9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4"/>
    </xf>
    <xf numFmtId="3" fontId="1" fillId="0" borderId="2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 indent="2"/>
    </xf>
    <xf numFmtId="0" fontId="4" fillId="0" borderId="0" xfId="0" applyFont="1" applyBorder="1" applyAlignment="1">
      <alignment vertical="center"/>
    </xf>
    <xf numFmtId="0" fontId="1" fillId="0" borderId="0" xfId="0" applyFont="1" applyBorder="1"/>
    <xf numFmtId="49" fontId="1" fillId="0" borderId="0" xfId="0" applyNumberFormat="1" applyFont="1"/>
    <xf numFmtId="0" fontId="5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 shrinkToFit="1"/>
    </xf>
    <xf numFmtId="3" fontId="6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82" fontId="1" fillId="0" borderId="2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182" fontId="1" fillId="0" borderId="0" xfId="0" applyNumberFormat="1" applyFont="1"/>
    <xf numFmtId="0" fontId="1" fillId="0" borderId="2" xfId="0" applyFont="1" applyBorder="1" applyAlignment="1">
      <alignment horizontal="distributed" vertical="center" indent="2"/>
    </xf>
    <xf numFmtId="181" fontId="1" fillId="0" borderId="0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81" fontId="10" fillId="3" borderId="0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12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 indent="2"/>
    </xf>
    <xf numFmtId="0" fontId="1" fillId="0" borderId="19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9" fontId="1" fillId="0" borderId="8" xfId="0" applyNumberFormat="1" applyFont="1" applyBorder="1" applyAlignment="1">
      <alignment horizontal="right" vertical="center"/>
    </xf>
    <xf numFmtId="179" fontId="1" fillId="0" borderId="9" xfId="0" applyNumberFormat="1" applyFont="1" applyBorder="1" applyAlignment="1">
      <alignment horizontal="right" vertical="center"/>
    </xf>
    <xf numFmtId="10" fontId="1" fillId="0" borderId="8" xfId="0" applyNumberFormat="1" applyFont="1" applyBorder="1" applyAlignment="1">
      <alignment horizontal="right" vertical="center" indent="1"/>
    </xf>
    <xf numFmtId="10" fontId="1" fillId="0" borderId="9" xfId="0" applyNumberFormat="1" applyFont="1" applyBorder="1" applyAlignment="1">
      <alignment horizontal="right" vertical="center" indent="1"/>
    </xf>
    <xf numFmtId="10" fontId="1" fillId="0" borderId="11" xfId="0" applyNumberFormat="1" applyFont="1" applyBorder="1" applyAlignment="1">
      <alignment horizontal="right" vertical="center" indent="1"/>
    </xf>
    <xf numFmtId="10" fontId="1" fillId="0" borderId="12" xfId="0" applyNumberFormat="1" applyFont="1" applyBorder="1" applyAlignment="1">
      <alignment horizontal="right" vertical="center" indent="1"/>
    </xf>
    <xf numFmtId="178" fontId="1" fillId="0" borderId="5" xfId="0" applyNumberFormat="1" applyFont="1" applyBorder="1" applyAlignment="1">
      <alignment horizontal="right" vertical="center" indent="2"/>
    </xf>
    <xf numFmtId="178" fontId="1" fillId="0" borderId="6" xfId="0" applyNumberFormat="1" applyFont="1" applyBorder="1" applyAlignment="1">
      <alignment horizontal="right" vertical="center" indent="2"/>
    </xf>
    <xf numFmtId="178" fontId="1" fillId="0" borderId="8" xfId="0" applyNumberFormat="1" applyFont="1" applyBorder="1" applyAlignment="1">
      <alignment horizontal="right" vertical="center" indent="2"/>
    </xf>
    <xf numFmtId="178" fontId="1" fillId="0" borderId="9" xfId="0" applyNumberFormat="1" applyFont="1" applyBorder="1" applyAlignment="1">
      <alignment horizontal="right" vertical="center" indent="2"/>
    </xf>
    <xf numFmtId="0" fontId="1" fillId="0" borderId="12" xfId="0" applyFont="1" applyBorder="1" applyAlignment="1">
      <alignment horizontal="right" vertical="center" indent="1"/>
    </xf>
    <xf numFmtId="179" fontId="1" fillId="0" borderId="5" xfId="0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right" vertical="center" indent="1"/>
    </xf>
    <xf numFmtId="10" fontId="1" fillId="0" borderId="15" xfId="0" applyNumberFormat="1" applyFont="1" applyBorder="1" applyAlignment="1">
      <alignment horizontal="right" vertical="center" indent="1"/>
    </xf>
    <xf numFmtId="10" fontId="1" fillId="0" borderId="11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88;&#21442;&#32771;&#65289;&#24403;&#36984;&#20154;&#22577;&#21578;&#29992;&#20505;&#35036;&#32773;&#24773;&#22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"/>
      <sheetName val="参考 (氏名順)"/>
    </sheetNames>
    <sheetDataSet>
      <sheetData sheetId="0">
        <row r="2">
          <cell r="B2" t="str">
            <v>石原　しゅんじ</v>
          </cell>
          <cell r="C2" t="str">
            <v>石原　準司</v>
          </cell>
          <cell r="D2" t="str">
            <v>公明党</v>
          </cell>
          <cell r="E2" t="str">
            <v>豊中市議会議員</v>
          </cell>
          <cell r="F2" t="str">
            <v>大阪府豊中市庄内幸町2丁目8番10号</v>
          </cell>
          <cell r="G2" t="str">
            <v>男</v>
          </cell>
          <cell r="H2">
            <v>22086</v>
          </cell>
          <cell r="I2" t="str">
            <v>現</v>
          </cell>
          <cell r="J2" t="str">
            <v>石原　準司</v>
          </cell>
          <cell r="K2" t="str">
            <v>大阪府豊中市庄内幸町2丁目8番10号</v>
          </cell>
        </row>
        <row r="3">
          <cell r="B3" t="str">
            <v>市橋　ひろし</v>
          </cell>
          <cell r="C3" t="str">
            <v>市橋　拓</v>
          </cell>
          <cell r="D3" t="str">
            <v>大阪維新の会</v>
          </cell>
          <cell r="E3" t="str">
            <v>会社役員</v>
          </cell>
          <cell r="F3" t="str">
            <v>大阪府豊中市南桜塚2丁目3番3-607号</v>
          </cell>
          <cell r="G3" t="str">
            <v>男</v>
          </cell>
          <cell r="H3">
            <v>32253</v>
          </cell>
          <cell r="I3" t="str">
            <v>新</v>
          </cell>
          <cell r="J3" t="str">
            <v>市橋　拓</v>
          </cell>
          <cell r="K3" t="str">
            <v>大阪府豊中市南桜塚2丁目3番3-607号</v>
          </cell>
        </row>
        <row r="4">
          <cell r="B4" t="str">
            <v>井上　ひろみ</v>
          </cell>
          <cell r="C4" t="str">
            <v>井上　弘美</v>
          </cell>
          <cell r="D4" t="str">
            <v>立憲民主党</v>
          </cell>
          <cell r="E4" t="str">
            <v>政治団体役員</v>
          </cell>
          <cell r="F4" t="str">
            <v>大阪府豊中市岡町北1丁目3番5号206号</v>
          </cell>
          <cell r="G4" t="str">
            <v>女</v>
          </cell>
          <cell r="H4">
            <v>23877</v>
          </cell>
          <cell r="I4" t="str">
            <v>新</v>
          </cell>
          <cell r="J4" t="str">
            <v>井上　弘美</v>
          </cell>
          <cell r="K4" t="str">
            <v>大阪府豊中市岡町北1丁目3番5号　206号</v>
          </cell>
        </row>
        <row r="5">
          <cell r="B5" t="str">
            <v>いまむら　正</v>
          </cell>
          <cell r="C5" t="str">
            <v>今村　正</v>
          </cell>
          <cell r="D5" t="str">
            <v>公明党</v>
          </cell>
          <cell r="E5" t="str">
            <v>豊中市議会議員</v>
          </cell>
          <cell r="F5" t="str">
            <v>大阪府豊中市西緑丘2丁目3番11号</v>
          </cell>
          <cell r="G5" t="str">
            <v>男</v>
          </cell>
          <cell r="H5">
            <v>21639</v>
          </cell>
          <cell r="I5" t="str">
            <v>現</v>
          </cell>
          <cell r="J5" t="str">
            <v>今村　正</v>
          </cell>
          <cell r="K5" t="str">
            <v>大阪府豊中市西緑丘2丁目3番11号</v>
          </cell>
        </row>
        <row r="6">
          <cell r="B6" t="str">
            <v>いもと　ひろかず</v>
          </cell>
          <cell r="C6" t="str">
            <v>井本　博一</v>
          </cell>
          <cell r="D6" t="str">
            <v>自由民主党</v>
          </cell>
          <cell r="E6" t="str">
            <v>豊中市議会議員</v>
          </cell>
          <cell r="F6" t="str">
            <v>大阪府豊中市庄内西町4丁目3番10号</v>
          </cell>
          <cell r="G6" t="str">
            <v>男</v>
          </cell>
          <cell r="H6">
            <v>25547</v>
          </cell>
          <cell r="I6" t="str">
            <v>現</v>
          </cell>
          <cell r="J6" t="str">
            <v>井本　博一</v>
          </cell>
          <cell r="K6" t="str">
            <v>大阪府豊中市庄内西町4丁目3番10号</v>
          </cell>
        </row>
        <row r="7">
          <cell r="B7" t="str">
            <v>岩永　りょう</v>
          </cell>
          <cell r="C7" t="str">
            <v>岩永　良</v>
          </cell>
          <cell r="D7" t="str">
            <v>無所属</v>
          </cell>
          <cell r="E7" t="str">
            <v>自営業</v>
          </cell>
          <cell r="F7" t="str">
            <v>大阪府豊中市春日町5丁目11番23-406号</v>
          </cell>
          <cell r="G7" t="str">
            <v>男</v>
          </cell>
          <cell r="H7">
            <v>27179</v>
          </cell>
          <cell r="I7" t="str">
            <v>新</v>
          </cell>
          <cell r="J7" t="str">
            <v>岩永　良</v>
          </cell>
          <cell r="K7" t="str">
            <v>大阪府豊中市春日町5丁目11番23-406号</v>
          </cell>
        </row>
        <row r="8">
          <cell r="B8" t="str">
            <v>ウエカジ</v>
          </cell>
          <cell r="C8" t="str">
            <v>上鍛治　公博</v>
          </cell>
          <cell r="D8" t="str">
            <v>無所属</v>
          </cell>
          <cell r="E8" t="str">
            <v>無職</v>
          </cell>
          <cell r="F8" t="str">
            <v>大阪府豊中市中桜塚2丁目19番11号402</v>
          </cell>
          <cell r="G8" t="str">
            <v>男</v>
          </cell>
          <cell r="H8">
            <v>27268</v>
          </cell>
          <cell r="I8" t="str">
            <v>新</v>
          </cell>
          <cell r="J8" t="str">
            <v>上鍛治　公博</v>
          </cell>
          <cell r="K8" t="str">
            <v>大阪府豊中市中桜塚2丁目19番11-402号</v>
          </cell>
        </row>
        <row r="9">
          <cell r="B9" t="str">
            <v>大石　利彦</v>
          </cell>
          <cell r="C9" t="str">
            <v>大石　利彦</v>
          </cell>
          <cell r="D9" t="str">
            <v>立憲民主党</v>
          </cell>
          <cell r="E9" t="str">
            <v>豊中市議会議員</v>
          </cell>
          <cell r="F9" t="str">
            <v>大阪府豊中市東豊中町5丁目30番40-101号</v>
          </cell>
          <cell r="G9" t="str">
            <v>男</v>
          </cell>
          <cell r="H9">
            <v>29080</v>
          </cell>
          <cell r="I9" t="str">
            <v>現</v>
          </cell>
          <cell r="J9" t="str">
            <v>大石　利彦</v>
          </cell>
          <cell r="K9" t="str">
            <v>大阪府豊中市東豊中町5丁目30番40-101号</v>
          </cell>
        </row>
        <row r="10">
          <cell r="B10" t="str">
            <v>大田　やすはる</v>
          </cell>
          <cell r="C10" t="str">
            <v>大田　康治</v>
          </cell>
          <cell r="D10" t="str">
            <v>大阪維新の会</v>
          </cell>
          <cell r="E10" t="str">
            <v>豊中市議会議員</v>
          </cell>
          <cell r="F10" t="str">
            <v>大阪府豊中市栗ケ丘町9番70号</v>
          </cell>
          <cell r="G10" t="str">
            <v>男</v>
          </cell>
          <cell r="H10">
            <v>24939</v>
          </cell>
          <cell r="I10" t="str">
            <v>現</v>
          </cell>
          <cell r="J10" t="str">
            <v>大田　康治</v>
          </cell>
          <cell r="K10" t="str">
            <v>大阪府豊中市栗ケ丘町9番70号</v>
          </cell>
        </row>
        <row r="11">
          <cell r="B11" t="str">
            <v>大野　たえ子</v>
          </cell>
          <cell r="C11" t="str">
            <v>大野　妙子</v>
          </cell>
          <cell r="D11" t="str">
            <v>公明党</v>
          </cell>
          <cell r="E11" t="str">
            <v>豊中市議会議員</v>
          </cell>
          <cell r="F11" t="str">
            <v>大阪府豊中市服部本町5丁目1番18号</v>
          </cell>
          <cell r="G11" t="str">
            <v>女</v>
          </cell>
          <cell r="H11">
            <v>22833</v>
          </cell>
          <cell r="I11" t="str">
            <v>現</v>
          </cell>
          <cell r="J11" t="str">
            <v>大野　妙子</v>
          </cell>
          <cell r="K11" t="str">
            <v>大阪府豊中市服部本町5丁目1番18号</v>
          </cell>
        </row>
        <row r="12">
          <cell r="B12" t="str">
            <v>織田　しょうご</v>
          </cell>
          <cell r="C12" t="str">
            <v>織田　匠吾</v>
          </cell>
          <cell r="D12" t="str">
            <v>自由民主党</v>
          </cell>
          <cell r="E12" t="str">
            <v>会社代表</v>
          </cell>
          <cell r="F12" t="str">
            <v>大阪府豊中市桜の町3丁目20番20-302号</v>
          </cell>
          <cell r="G12" t="str">
            <v>男</v>
          </cell>
          <cell r="H12">
            <v>35496</v>
          </cell>
          <cell r="I12" t="str">
            <v>新</v>
          </cell>
          <cell r="J12" t="str">
            <v>織田　匠吾</v>
          </cell>
          <cell r="K12" t="str">
            <v>大阪府豊中市桜の町3丁目20番20-302号</v>
          </cell>
        </row>
        <row r="13">
          <cell r="B13" t="str">
            <v>神原　宏一郎</v>
          </cell>
          <cell r="C13" t="str">
            <v>神原　宏一郎</v>
          </cell>
          <cell r="D13" t="str">
            <v>無所属</v>
          </cell>
          <cell r="E13" t="str">
            <v>豊中市議会議員</v>
          </cell>
          <cell r="F13" t="str">
            <v>大阪府豊中市中桜塚5丁目1番1-706号</v>
          </cell>
          <cell r="G13" t="str">
            <v>男</v>
          </cell>
          <cell r="H13">
            <v>28849</v>
          </cell>
          <cell r="I13" t="str">
            <v>現</v>
          </cell>
          <cell r="J13" t="str">
            <v>神原　宏一郎</v>
          </cell>
          <cell r="K13" t="str">
            <v>大阪府豊中市中桜塚5丁目1番1-706号</v>
          </cell>
        </row>
        <row r="14">
          <cell r="B14" t="str">
            <v>北川　しょうた</v>
          </cell>
          <cell r="C14" t="str">
            <v>北川　晶大</v>
          </cell>
          <cell r="D14" t="str">
            <v>自由民主党</v>
          </cell>
          <cell r="E14" t="str">
            <v>市議会議員</v>
          </cell>
          <cell r="F14" t="str">
            <v>大阪府豊中市玉井町3丁目11番30-103号</v>
          </cell>
          <cell r="G14" t="str">
            <v>男</v>
          </cell>
          <cell r="H14">
            <v>29293</v>
          </cell>
          <cell r="I14" t="str">
            <v>現</v>
          </cell>
          <cell r="J14" t="str">
            <v>北川　晶大</v>
          </cell>
          <cell r="K14" t="str">
            <v>大阪府豊中市玉井町3丁目11番30-103号</v>
          </cell>
        </row>
        <row r="15">
          <cell r="B15" t="str">
            <v>北野　善夫</v>
          </cell>
          <cell r="C15" t="str">
            <v>北野　善夫</v>
          </cell>
          <cell r="D15" t="str">
            <v>無所属</v>
          </cell>
          <cell r="E15" t="str">
            <v>飲食店経営</v>
          </cell>
          <cell r="F15" t="str">
            <v>大阪府豊中市服部西町2-2-20-603</v>
          </cell>
          <cell r="G15" t="str">
            <v>男</v>
          </cell>
          <cell r="H15">
            <v>30022</v>
          </cell>
          <cell r="I15" t="str">
            <v>新</v>
          </cell>
          <cell r="J15" t="str">
            <v>北野　善夫</v>
          </cell>
          <cell r="K15" t="str">
            <v>大阪府豊中市服部西町2丁目2番20-603号</v>
          </cell>
        </row>
        <row r="16">
          <cell r="B16" t="str">
            <v>北ノ坊　しんじ</v>
          </cell>
          <cell r="C16" t="str">
            <v>北之坊　晋次</v>
          </cell>
          <cell r="D16" t="str">
            <v>無所属</v>
          </cell>
          <cell r="E16" t="str">
            <v>会社役員</v>
          </cell>
          <cell r="F16" t="str">
            <v>大阪府豊中市岡町南1丁目6番15-100号</v>
          </cell>
          <cell r="G16" t="str">
            <v>男</v>
          </cell>
          <cell r="H16">
            <v>27288</v>
          </cell>
          <cell r="I16" t="str">
            <v>現</v>
          </cell>
          <cell r="J16" t="str">
            <v>北之坊　晋次</v>
          </cell>
          <cell r="K16" t="str">
            <v>大阪府豊中市岡町南1丁目6番15-100号</v>
          </cell>
        </row>
        <row r="17">
          <cell r="B17" t="str">
            <v>木村　真</v>
          </cell>
          <cell r="C17" t="str">
            <v>木村　真</v>
          </cell>
          <cell r="D17" t="str">
            <v>無所属</v>
          </cell>
          <cell r="E17" t="str">
            <v>市議会議員</v>
          </cell>
          <cell r="F17" t="str">
            <v>豊中市栗ケ丘町15番21号</v>
          </cell>
          <cell r="G17" t="str">
            <v>男</v>
          </cell>
          <cell r="H17">
            <v>23619</v>
          </cell>
          <cell r="I17" t="str">
            <v>現</v>
          </cell>
          <cell r="J17" t="str">
            <v>木村　真</v>
          </cell>
          <cell r="K17" t="str">
            <v>大阪府豊中市栗ケ丘町15番21号</v>
          </cell>
        </row>
        <row r="18">
          <cell r="B18" t="str">
            <v>くば　良孝</v>
          </cell>
          <cell r="C18" t="str">
            <v>久場　良孝</v>
          </cell>
          <cell r="D18" t="str">
            <v>大阪維新の会</v>
          </cell>
          <cell r="E18" t="str">
            <v>豊中市議会議員</v>
          </cell>
          <cell r="F18" t="str">
            <v>大阪府豊中市永楽荘3丁目9番33号1</v>
          </cell>
          <cell r="G18" t="str">
            <v>男</v>
          </cell>
          <cell r="H18">
            <v>29964</v>
          </cell>
          <cell r="I18" t="str">
            <v>現</v>
          </cell>
          <cell r="J18" t="str">
            <v>久場　良孝</v>
          </cell>
          <cell r="K18" t="str">
            <v>大阪府豊中市永楽荘3丁目9番33の1号</v>
          </cell>
        </row>
        <row r="19">
          <cell r="B19" t="str">
            <v>酒井　てつや</v>
          </cell>
          <cell r="C19" t="str">
            <v>酒井　哲也</v>
          </cell>
          <cell r="D19" t="str">
            <v>公明党</v>
          </cell>
          <cell r="E19" t="str">
            <v>豊中市議会議員</v>
          </cell>
          <cell r="F19" t="str">
            <v>豊中市大黒町3丁目17番3号</v>
          </cell>
          <cell r="G19" t="str">
            <v>男</v>
          </cell>
          <cell r="H19">
            <v>24742</v>
          </cell>
          <cell r="I19" t="str">
            <v>現</v>
          </cell>
          <cell r="J19" t="str">
            <v>酒井　哲也</v>
          </cell>
          <cell r="K19" t="str">
            <v>大阪府豊中市大黒町3丁目17番3号</v>
          </cell>
        </row>
        <row r="20">
          <cell r="B20" t="str">
            <v>坂口　ゆうた</v>
          </cell>
          <cell r="C20" t="str">
            <v>坂口　雄太</v>
          </cell>
          <cell r="D20" t="str">
            <v>無所属</v>
          </cell>
          <cell r="E20" t="str">
            <v>経営コンサルタント</v>
          </cell>
          <cell r="F20" t="str">
            <v>大阪府豊中市刀根山4丁目4番98号</v>
          </cell>
          <cell r="G20" t="str">
            <v>男</v>
          </cell>
          <cell r="H20">
            <v>35073</v>
          </cell>
          <cell r="I20" t="str">
            <v>新</v>
          </cell>
          <cell r="J20" t="str">
            <v>坂口　雄太</v>
          </cell>
          <cell r="K20" t="str">
            <v>大阪府豊中市刀根山4丁目4番98号</v>
          </cell>
        </row>
        <row r="21">
          <cell r="B21" t="str">
            <v>坂本　まり</v>
          </cell>
          <cell r="C21" t="str">
            <v>坂本　真理</v>
          </cell>
          <cell r="D21" t="str">
            <v>無所属</v>
          </cell>
          <cell r="E21" t="str">
            <v>会社役員</v>
          </cell>
          <cell r="F21" t="str">
            <v>大阪府豊中市上新田3丁目3番19号</v>
          </cell>
          <cell r="G21" t="str">
            <v>女</v>
          </cell>
          <cell r="H21">
            <v>26611</v>
          </cell>
          <cell r="I21" t="str">
            <v>新</v>
          </cell>
          <cell r="J21" t="str">
            <v>坂本　真理</v>
          </cell>
          <cell r="K21" t="str">
            <v>大阪府豊中市上新田3丁目3番19号</v>
          </cell>
        </row>
        <row r="22">
          <cell r="B22" t="str">
            <v>佐々木　みほ</v>
          </cell>
          <cell r="C22" t="str">
            <v>佐々木　美穂</v>
          </cell>
          <cell r="D22" t="str">
            <v>日本共産党</v>
          </cell>
          <cell r="E22" t="str">
            <v>団体職員</v>
          </cell>
          <cell r="F22" t="str">
            <v>大阪府豊中市庄内西町5丁目5番15号</v>
          </cell>
          <cell r="G22" t="str">
            <v>女</v>
          </cell>
          <cell r="H22">
            <v>29043</v>
          </cell>
          <cell r="I22" t="str">
            <v>新</v>
          </cell>
          <cell r="J22" t="str">
            <v>佐々木　美穂</v>
          </cell>
          <cell r="K22" t="str">
            <v>大阪府豊中市庄内西町5丁目5番15号</v>
          </cell>
        </row>
        <row r="23">
          <cell r="B23" t="str">
            <v>沢村　みか</v>
          </cell>
          <cell r="C23" t="str">
            <v>沢村　美香</v>
          </cell>
          <cell r="D23" t="str">
            <v>大阪維新の会</v>
          </cell>
          <cell r="E23" t="str">
            <v>豊中市議会議員</v>
          </cell>
          <cell r="F23" t="str">
            <v>大阪府豊中市東豊中町2丁目12番1-704号</v>
          </cell>
          <cell r="G23" t="str">
            <v>女</v>
          </cell>
          <cell r="H23">
            <v>23364</v>
          </cell>
          <cell r="I23" t="str">
            <v>現</v>
          </cell>
          <cell r="J23" t="str">
            <v>沢村　美香</v>
          </cell>
          <cell r="K23" t="str">
            <v>大阪府豊中市東豊中町2丁目12番1-704号</v>
          </cell>
        </row>
        <row r="24">
          <cell r="B24" t="str">
            <v>白岩　正三</v>
          </cell>
          <cell r="C24" t="str">
            <v>白岩　正三</v>
          </cell>
          <cell r="D24" t="str">
            <v>国民民主党</v>
          </cell>
          <cell r="E24" t="str">
            <v>市議会議員</v>
          </cell>
          <cell r="F24" t="str">
            <v>大阪府豊中市曽根西町3丁目7番16の8号</v>
          </cell>
          <cell r="G24" t="str">
            <v>男</v>
          </cell>
          <cell r="H24">
            <v>27663</v>
          </cell>
          <cell r="I24" t="str">
            <v>現</v>
          </cell>
          <cell r="J24" t="str">
            <v>白岩　正三</v>
          </cell>
          <cell r="K24" t="str">
            <v>大阪府豊中市曽根西町3丁目7番16の8号</v>
          </cell>
        </row>
        <row r="25">
          <cell r="B25" t="str">
            <v>高木　きみか</v>
          </cell>
          <cell r="C25" t="str">
            <v>髙木　公香</v>
          </cell>
          <cell r="D25" t="str">
            <v>自由民主党</v>
          </cell>
          <cell r="E25" t="str">
            <v>豊中市議会議員</v>
          </cell>
          <cell r="F25" t="str">
            <v>大阪府豊中市服部西町2丁目2番20号-401号</v>
          </cell>
          <cell r="G25" t="str">
            <v>女</v>
          </cell>
          <cell r="H25">
            <v>29953</v>
          </cell>
          <cell r="I25" t="str">
            <v>現</v>
          </cell>
          <cell r="J25" t="str">
            <v>髙木　公香</v>
          </cell>
          <cell r="K25" t="str">
            <v>大阪府豊中市服部西町2丁目2番20-401号</v>
          </cell>
        </row>
        <row r="26">
          <cell r="B26" t="str">
            <v>竹田　こうじ</v>
          </cell>
          <cell r="C26" t="str">
            <v>竹田　匡志</v>
          </cell>
          <cell r="D26" t="str">
            <v>大阪維新の会</v>
          </cell>
          <cell r="E26" t="str">
            <v>自営業</v>
          </cell>
          <cell r="F26" t="str">
            <v>大阪府豊中市北桜塚4丁目8番19号　301号室</v>
          </cell>
          <cell r="G26" t="str">
            <v>男</v>
          </cell>
          <cell r="H26">
            <v>33726</v>
          </cell>
          <cell r="I26" t="str">
            <v>新</v>
          </cell>
          <cell r="J26" t="str">
            <v>竹田　匡志</v>
          </cell>
          <cell r="K26" t="str">
            <v>大阪府豊中市北桜塚4丁目8番19-301号</v>
          </cell>
        </row>
        <row r="27">
          <cell r="B27" t="str">
            <v>田中　としえ</v>
          </cell>
          <cell r="C27" t="str">
            <v>田中　利栄</v>
          </cell>
          <cell r="D27" t="str">
            <v>公明党</v>
          </cell>
          <cell r="E27" t="str">
            <v>無職</v>
          </cell>
          <cell r="F27" t="str">
            <v>大阪府豊中市長興寺南3丁目4番3号</v>
          </cell>
          <cell r="G27" t="str">
            <v>女</v>
          </cell>
          <cell r="H27">
            <v>24868</v>
          </cell>
          <cell r="I27" t="str">
            <v>新</v>
          </cell>
          <cell r="J27" t="str">
            <v>田中　利栄</v>
          </cell>
          <cell r="K27" t="str">
            <v>大阪府豊中市長興寺南3丁目4番3号</v>
          </cell>
        </row>
        <row r="28">
          <cell r="B28" t="str">
            <v>谷　浩一郎</v>
          </cell>
          <cell r="C28" t="str">
            <v>谷　浩一郎</v>
          </cell>
          <cell r="D28" t="str">
            <v>参政党</v>
          </cell>
          <cell r="E28" t="str">
            <v>オペラ歌手・東大阪市民オペラ芸術監督</v>
          </cell>
          <cell r="F28" t="str">
            <v>大阪府豊中市柴原町2丁目11番8号</v>
          </cell>
          <cell r="G28" t="str">
            <v>男</v>
          </cell>
          <cell r="H28">
            <v>29883</v>
          </cell>
          <cell r="I28" t="str">
            <v>新</v>
          </cell>
          <cell r="J28" t="str">
            <v>谷　浩一郎</v>
          </cell>
          <cell r="K28" t="str">
            <v>大阪府豊中市柴原町2丁目11番8号</v>
          </cell>
        </row>
        <row r="29">
          <cell r="B29" t="str">
            <v>たるみ　たけし</v>
          </cell>
          <cell r="C29" t="str">
            <v>垂水　剛</v>
          </cell>
          <cell r="D29" t="str">
            <v>無所属</v>
          </cell>
          <cell r="E29" t="str">
            <v>無職</v>
          </cell>
          <cell r="F29" t="str">
            <v>大阪府豊中市螢池東町2丁目10-17-202</v>
          </cell>
          <cell r="G29" t="str">
            <v>男</v>
          </cell>
          <cell r="H29">
            <v>24331</v>
          </cell>
          <cell r="I29" t="str">
            <v>新</v>
          </cell>
          <cell r="J29" t="str">
            <v>垂水　剛</v>
          </cell>
          <cell r="K29" t="str">
            <v>大阪府豊中市螢池東町2丁目10番17-202号</v>
          </cell>
        </row>
        <row r="30">
          <cell r="B30" t="str">
            <v>出口　文子</v>
          </cell>
          <cell r="C30" t="str">
            <v>出口　文子</v>
          </cell>
          <cell r="D30" t="str">
            <v>日本共産党</v>
          </cell>
          <cell r="E30" t="str">
            <v>市議会議員</v>
          </cell>
          <cell r="F30" t="str">
            <v>大阪府豊中市若竹町1丁目15番12号</v>
          </cell>
          <cell r="G30" t="str">
            <v>女</v>
          </cell>
          <cell r="H30">
            <v>18051</v>
          </cell>
          <cell r="I30" t="str">
            <v>現</v>
          </cell>
          <cell r="J30" t="str">
            <v>出口　文子</v>
          </cell>
          <cell r="K30" t="str">
            <v>大阪府豊中市若竹町1丁目15番12号</v>
          </cell>
        </row>
        <row r="31">
          <cell r="B31" t="str">
            <v>長尾　ゆうすけ</v>
          </cell>
          <cell r="C31" t="str">
            <v>長尾　優佑</v>
          </cell>
          <cell r="D31" t="str">
            <v>参政党</v>
          </cell>
          <cell r="E31" t="str">
            <v>無職</v>
          </cell>
          <cell r="F31" t="str">
            <v>大阪府豊中市浜1丁目27番18号　107号室</v>
          </cell>
          <cell r="G31" t="str">
            <v>男</v>
          </cell>
          <cell r="H31" t="str">
            <v>平成元年3月9日</v>
          </cell>
          <cell r="I31" t="str">
            <v>新</v>
          </cell>
          <cell r="J31" t="str">
            <v>長尾　優佑</v>
          </cell>
          <cell r="K31" t="str">
            <v>大阪府豊中市浜1丁目27番18-107号</v>
          </cell>
        </row>
        <row r="32">
          <cell r="B32" t="str">
            <v>中岡　ひろあき</v>
          </cell>
          <cell r="C32" t="str">
            <v>中岡　裕晶</v>
          </cell>
          <cell r="D32" t="str">
            <v>自由民主党</v>
          </cell>
          <cell r="E32" t="str">
            <v>市議会議員</v>
          </cell>
          <cell r="F32" t="str">
            <v>大阪府豊中市西泉丘2丁目2400番地の4</v>
          </cell>
          <cell r="G32" t="str">
            <v>男</v>
          </cell>
          <cell r="H32">
            <v>25022</v>
          </cell>
          <cell r="I32" t="str">
            <v>現</v>
          </cell>
          <cell r="J32" t="str">
            <v>中岡　裕晶</v>
          </cell>
          <cell r="K32" t="str">
            <v>大阪府豊中市西泉丘2丁目2400番地の4</v>
          </cell>
        </row>
        <row r="33">
          <cell r="B33" t="str">
            <v>中川　隆弘</v>
          </cell>
          <cell r="C33" t="str">
            <v>中川　隆弘</v>
          </cell>
          <cell r="D33" t="str">
            <v>無所属</v>
          </cell>
          <cell r="E33" t="str">
            <v>市議会議員</v>
          </cell>
          <cell r="F33" t="str">
            <v>豊中市庄内栄町5丁目9番18号</v>
          </cell>
          <cell r="G33" t="str">
            <v>男</v>
          </cell>
          <cell r="H33">
            <v>22010</v>
          </cell>
          <cell r="I33" t="str">
            <v>現</v>
          </cell>
          <cell r="J33" t="str">
            <v>中川　隆弘</v>
          </cell>
          <cell r="K33" t="str">
            <v>大阪府豊中市庄内栄町5丁目9番18号</v>
          </cell>
        </row>
        <row r="34">
          <cell r="B34" t="str">
            <v>中島　しんいち</v>
          </cell>
          <cell r="C34" t="str">
            <v>中島　紳一</v>
          </cell>
          <cell r="D34" t="str">
            <v>公明党</v>
          </cell>
          <cell r="E34" t="str">
            <v>市議会議員</v>
          </cell>
          <cell r="F34" t="str">
            <v>大阪府豊中市庄内栄町4丁目20番6号</v>
          </cell>
          <cell r="G34" t="str">
            <v>男</v>
          </cell>
          <cell r="H34">
            <v>20648</v>
          </cell>
          <cell r="I34" t="str">
            <v>現</v>
          </cell>
          <cell r="J34" t="str">
            <v>中島　紳一</v>
          </cell>
          <cell r="K34" t="str">
            <v>大阪府豊中市庄内栄町4丁目20番6号</v>
          </cell>
        </row>
        <row r="35">
          <cell r="B35" t="str">
            <v>中野　こうき</v>
          </cell>
          <cell r="C35" t="str">
            <v>中野　宏基</v>
          </cell>
          <cell r="D35" t="str">
            <v>大阪維新の会</v>
          </cell>
          <cell r="E35" t="str">
            <v>豊中市議会議員</v>
          </cell>
          <cell r="F35" t="str">
            <v>大阪府豊中市大黒町3丁目21番5号</v>
          </cell>
          <cell r="G35" t="str">
            <v>男</v>
          </cell>
          <cell r="H35">
            <v>30013</v>
          </cell>
          <cell r="I35" t="str">
            <v>現</v>
          </cell>
          <cell r="J35" t="str">
            <v>中野　宏基</v>
          </cell>
          <cell r="K35" t="str">
            <v>大阪府豊中市大黒町3丁目21番5号</v>
          </cell>
        </row>
        <row r="36">
          <cell r="B36" t="str">
            <v>西村　なおき</v>
          </cell>
          <cell r="C36" t="str">
            <v>西村　直樹</v>
          </cell>
          <cell r="D36" t="str">
            <v>自由民主党</v>
          </cell>
          <cell r="E36" t="str">
            <v>無職</v>
          </cell>
          <cell r="F36" t="str">
            <v>豊中市大島町2丁目4番12号</v>
          </cell>
          <cell r="G36" t="str">
            <v>男</v>
          </cell>
          <cell r="H36">
            <v>28259</v>
          </cell>
          <cell r="I36" t="str">
            <v>新</v>
          </cell>
          <cell r="J36" t="str">
            <v>西村　直樹</v>
          </cell>
          <cell r="K36" t="str">
            <v>大阪府豊中市大島町2丁目4番12号</v>
          </cell>
        </row>
        <row r="37">
          <cell r="B37" t="str">
            <v>信時　かずのり</v>
          </cell>
          <cell r="C37" t="str">
            <v>信時　一智</v>
          </cell>
          <cell r="D37" t="str">
            <v>市民生活を守る会</v>
          </cell>
          <cell r="E37" t="str">
            <v>IT契約社員</v>
          </cell>
          <cell r="F37" t="str">
            <v>大阪府豊中市庄内幸町3丁目17番14号102号</v>
          </cell>
          <cell r="G37" t="str">
            <v>男</v>
          </cell>
          <cell r="H37">
            <v>32147</v>
          </cell>
          <cell r="I37" t="str">
            <v>新</v>
          </cell>
          <cell r="J37" t="str">
            <v>信時　一智</v>
          </cell>
          <cell r="K37" t="str">
            <v>大阪府豊中市庄内幸町3丁目17番14号　102号</v>
          </cell>
        </row>
        <row r="38">
          <cell r="B38" t="str">
            <v>花井　けい太</v>
          </cell>
          <cell r="C38" t="str">
            <v>花井　慶太</v>
          </cell>
          <cell r="D38" t="str">
            <v>大阪維新の会</v>
          </cell>
          <cell r="E38" t="str">
            <v>豊中市議会議員</v>
          </cell>
          <cell r="F38" t="str">
            <v>大阪府豊中市寺内2丁目1番1-605号</v>
          </cell>
          <cell r="G38" t="str">
            <v>男</v>
          </cell>
          <cell r="H38">
            <v>27005</v>
          </cell>
          <cell r="I38" t="str">
            <v>現</v>
          </cell>
          <cell r="J38" t="str">
            <v>花井　慶太</v>
          </cell>
          <cell r="K38" t="str">
            <v>大阪府豊中市寺内2丁目1番1-605号</v>
          </cell>
        </row>
        <row r="39">
          <cell r="B39" t="str">
            <v>ばんば　正敏</v>
          </cell>
          <cell r="C39" t="str">
            <v>馬場　正敏</v>
          </cell>
          <cell r="D39" t="str">
            <v>参政党</v>
          </cell>
          <cell r="E39" t="str">
            <v>無職</v>
          </cell>
          <cell r="F39" t="str">
            <v>豊中市新千里西町2丁目1番1-406号</v>
          </cell>
          <cell r="G39" t="str">
            <v>男</v>
          </cell>
          <cell r="H39">
            <v>23127</v>
          </cell>
          <cell r="I39" t="str">
            <v>新</v>
          </cell>
          <cell r="J39" t="str">
            <v>馬場　正敏</v>
          </cell>
          <cell r="K39" t="str">
            <v>大阪市豊中市新千里西町2丁目1番1-406号</v>
          </cell>
        </row>
        <row r="40">
          <cell r="B40" t="str">
            <v>ひろせ　源悟</v>
          </cell>
          <cell r="C40" t="str">
            <v>弘瀬　源悟</v>
          </cell>
          <cell r="D40" t="str">
            <v>公明党</v>
          </cell>
          <cell r="E40" t="str">
            <v>豊中市議会議員</v>
          </cell>
          <cell r="F40" t="str">
            <v>大阪府豊中市刀根山2丁目5番4号</v>
          </cell>
          <cell r="G40" t="str">
            <v>男</v>
          </cell>
          <cell r="H40">
            <v>22595</v>
          </cell>
          <cell r="I40" t="str">
            <v>現</v>
          </cell>
          <cell r="J40" t="str">
            <v>弘瀬　源悟</v>
          </cell>
          <cell r="K40" t="str">
            <v>大阪府豊中市刀根山2丁目5番4号</v>
          </cell>
        </row>
        <row r="41">
          <cell r="B41" t="str">
            <v>藤田　ひろし</v>
          </cell>
          <cell r="C41" t="str">
            <v>藤田　浩史</v>
          </cell>
          <cell r="D41" t="str">
            <v>大阪維新の会</v>
          </cell>
          <cell r="E41" t="str">
            <v>豊中市議会議員</v>
          </cell>
          <cell r="F41" t="str">
            <v>大阪府豊中市本町一丁目12番28-302号</v>
          </cell>
          <cell r="G41" t="str">
            <v>男</v>
          </cell>
          <cell r="H41">
            <v>25616</v>
          </cell>
          <cell r="I41" t="str">
            <v>現</v>
          </cell>
          <cell r="J41" t="str">
            <v>藤田　浩史</v>
          </cell>
          <cell r="K41" t="str">
            <v>大阪府豊中市本町1丁目12番28-302号</v>
          </cell>
        </row>
        <row r="42">
          <cell r="B42" t="str">
            <v>本多　かおり</v>
          </cell>
          <cell r="C42" t="str">
            <v>本多　香織</v>
          </cell>
          <cell r="D42" t="str">
            <v>日本第一党</v>
          </cell>
          <cell r="E42" t="str">
            <v>派遣アルバイト</v>
          </cell>
          <cell r="F42" t="str">
            <v>豊中市寺内2丁目3番9-503号</v>
          </cell>
          <cell r="G42" t="str">
            <v>女</v>
          </cell>
          <cell r="H42">
            <v>26175</v>
          </cell>
          <cell r="I42" t="str">
            <v>新</v>
          </cell>
          <cell r="J42" t="str">
            <v>本多　香織</v>
          </cell>
          <cell r="K42" t="str">
            <v>大阪府豊中市寺内2丁目3番9-503号</v>
          </cell>
        </row>
        <row r="43">
          <cell r="B43" t="str">
            <v>増田　昌弘</v>
          </cell>
          <cell r="C43" t="str">
            <v>増田　昌弘</v>
          </cell>
          <cell r="D43" t="str">
            <v>無所属</v>
          </cell>
          <cell r="E43" t="str">
            <v>不動産管理人</v>
          </cell>
          <cell r="F43" t="str">
            <v>豊中市北桜塚2丁目12番16-201号</v>
          </cell>
          <cell r="G43" t="str">
            <v>男</v>
          </cell>
          <cell r="H43">
            <v>22180</v>
          </cell>
          <cell r="I43" t="str">
            <v>新</v>
          </cell>
          <cell r="J43" t="str">
            <v>増田　昌弘</v>
          </cell>
          <cell r="K43" t="str">
            <v>大阪府豊中市北桜塚2丁目12番16-201号</v>
          </cell>
        </row>
        <row r="44">
          <cell r="B44" t="str">
            <v>松岡　あきみち</v>
          </cell>
          <cell r="C44" t="str">
            <v>松岡　信道</v>
          </cell>
          <cell r="D44" t="str">
            <v>無所属</v>
          </cell>
          <cell r="E44" t="str">
            <v>豊中市議会議員・会社員</v>
          </cell>
          <cell r="F44" t="str">
            <v>大阪府豊中市新千里南町2丁目7番12-201号</v>
          </cell>
          <cell r="G44" t="str">
            <v>男</v>
          </cell>
          <cell r="H44">
            <v>29367</v>
          </cell>
          <cell r="I44" t="str">
            <v>現</v>
          </cell>
          <cell r="J44" t="str">
            <v>松岡　信道</v>
          </cell>
          <cell r="K44" t="str">
            <v>大阪府豊中市新千里南町2丁目7番12-201号</v>
          </cell>
        </row>
        <row r="45">
          <cell r="B45" t="str">
            <v>三原　かずと</v>
          </cell>
          <cell r="C45" t="str">
            <v>三原　和人</v>
          </cell>
          <cell r="D45" t="str">
            <v>公明党</v>
          </cell>
          <cell r="E45" t="str">
            <v>豊中市議会議員</v>
          </cell>
          <cell r="F45" t="str">
            <v>大阪府豊中市曽根東町1丁目12番28号</v>
          </cell>
          <cell r="G45" t="str">
            <v>男</v>
          </cell>
          <cell r="H45">
            <v>25431</v>
          </cell>
          <cell r="I45" t="str">
            <v>現</v>
          </cell>
          <cell r="J45" t="str">
            <v>三原　和人</v>
          </cell>
          <cell r="K45" t="str">
            <v>大阪府豊中市曽根東町1丁目12番28号</v>
          </cell>
        </row>
        <row r="46">
          <cell r="B46" t="str">
            <v>宮田　みつひろ</v>
          </cell>
          <cell r="C46" t="str">
            <v>宮田　光浩</v>
          </cell>
          <cell r="D46" t="str">
            <v>自由民主党</v>
          </cell>
          <cell r="E46" t="str">
            <v>会社役員</v>
          </cell>
          <cell r="F46" t="str">
            <v>大阪府豊中市岡町5番12-404号</v>
          </cell>
          <cell r="G46" t="str">
            <v>男</v>
          </cell>
          <cell r="H46">
            <v>27348</v>
          </cell>
          <cell r="I46" t="str">
            <v>新</v>
          </cell>
          <cell r="J46" t="str">
            <v>宮田　光浩</v>
          </cell>
          <cell r="K46" t="str">
            <v>大阪府豊中市岡町5番12-404号</v>
          </cell>
        </row>
        <row r="47">
          <cell r="B47" t="str">
            <v>山田　さほ</v>
          </cell>
          <cell r="C47" t="str">
            <v>山田　紗保</v>
          </cell>
          <cell r="D47" t="str">
            <v>れいわ新選組</v>
          </cell>
          <cell r="E47" t="str">
            <v>無職</v>
          </cell>
          <cell r="F47" t="str">
            <v>豊中市南桜塚1丁目3番8-409号</v>
          </cell>
          <cell r="G47" t="str">
            <v>女</v>
          </cell>
          <cell r="H47">
            <v>29802</v>
          </cell>
          <cell r="I47" t="str">
            <v>新</v>
          </cell>
          <cell r="J47" t="str">
            <v>山田　紗保</v>
          </cell>
          <cell r="K47" t="str">
            <v>大阪府豊中市南桜塚1丁目3番8-409号</v>
          </cell>
        </row>
        <row r="48">
          <cell r="B48" t="str">
            <v>やまはた　光子</v>
          </cell>
          <cell r="C48" t="str">
            <v>山端　光子</v>
          </cell>
          <cell r="D48" t="str">
            <v>日本共産党</v>
          </cell>
          <cell r="E48" t="str">
            <v>政党役員</v>
          </cell>
          <cell r="F48" t="str">
            <v>大阪府豊中市長興寺北3丁目4番28-102号</v>
          </cell>
          <cell r="G48" t="str">
            <v>女</v>
          </cell>
          <cell r="H48">
            <v>21309</v>
          </cell>
          <cell r="I48" t="str">
            <v>新</v>
          </cell>
          <cell r="J48" t="str">
            <v>山端　光子</v>
          </cell>
          <cell r="K48" t="str">
            <v>大阪府豊中市長興寺北3丁目4番28‐102号</v>
          </cell>
        </row>
        <row r="49">
          <cell r="B49" t="str">
            <v>山本　いっとく</v>
          </cell>
          <cell r="C49" t="str">
            <v>山本　一徳</v>
          </cell>
          <cell r="D49" t="str">
            <v>日本共産党</v>
          </cell>
          <cell r="E49" t="str">
            <v>党専従職員</v>
          </cell>
          <cell r="F49" t="str">
            <v>大阪府豊中市春日町3丁目1番53号</v>
          </cell>
          <cell r="G49" t="str">
            <v>男</v>
          </cell>
          <cell r="H49">
            <v>31025</v>
          </cell>
          <cell r="I49" t="str">
            <v>元</v>
          </cell>
          <cell r="J49" t="str">
            <v>山本　一徳</v>
          </cell>
          <cell r="K49" t="str">
            <v>大阪府豊中市春日町3丁目1番53号</v>
          </cell>
        </row>
        <row r="50">
          <cell r="B50" t="str">
            <v>横尾　しずか</v>
          </cell>
          <cell r="C50" t="str">
            <v>横尾　しずか</v>
          </cell>
          <cell r="D50" t="str">
            <v>大阪維新の会</v>
          </cell>
          <cell r="E50" t="str">
            <v>豊中市議会議員</v>
          </cell>
          <cell r="F50" t="str">
            <v>大阪府豊中市上新田2丁目19番10-405号</v>
          </cell>
          <cell r="G50" t="str">
            <v>女</v>
          </cell>
          <cell r="H50">
            <v>29339</v>
          </cell>
          <cell r="I50" t="str">
            <v>現</v>
          </cell>
          <cell r="J50" t="str">
            <v>横尾　しずか</v>
          </cell>
          <cell r="K50" t="str">
            <v>大阪府豊中市上新田2丁目19番10-405号</v>
          </cell>
        </row>
        <row r="51">
          <cell r="B51" t="str">
            <v>吉田　まさひろ</v>
          </cell>
          <cell r="C51" t="str">
            <v>吉田　正弘</v>
          </cell>
          <cell r="D51" t="str">
            <v>公明党</v>
          </cell>
          <cell r="E51" t="str">
            <v>市議会議員</v>
          </cell>
          <cell r="F51" t="str">
            <v>大阪府豊中市西泉丘1丁目3番7-224号</v>
          </cell>
          <cell r="G51" t="str">
            <v>男</v>
          </cell>
          <cell r="H51">
            <v>21831</v>
          </cell>
          <cell r="I51" t="str">
            <v>現</v>
          </cell>
          <cell r="J51" t="str">
            <v>吉田　正弘</v>
          </cell>
          <cell r="K51" t="str">
            <v>大阪府豊中市西泉丘1丁目3番7-224号</v>
          </cell>
        </row>
        <row r="52">
          <cell r="B52" t="str">
            <v>和田　まなみ</v>
          </cell>
          <cell r="C52" t="str">
            <v>和田　愛美</v>
          </cell>
          <cell r="D52" t="str">
            <v>日本共産党</v>
          </cell>
          <cell r="E52" t="str">
            <v>無職</v>
          </cell>
          <cell r="F52" t="str">
            <v>大阪府豊中市本町9丁目8番60号203号室</v>
          </cell>
          <cell r="G52" t="str">
            <v>女</v>
          </cell>
          <cell r="H52">
            <v>33186</v>
          </cell>
          <cell r="I52" t="str">
            <v>新</v>
          </cell>
          <cell r="J52" t="str">
            <v>和田　愛美</v>
          </cell>
          <cell r="K52" t="str">
            <v>大阪府豊中市本町9丁目8番60-203号</v>
          </cell>
        </row>
        <row r="53">
          <cell r="B53" t="str">
            <v>わたなべ　良成</v>
          </cell>
          <cell r="C53" t="str">
            <v>渡邉　良成</v>
          </cell>
          <cell r="D53" t="str">
            <v>大阪維新の会</v>
          </cell>
          <cell r="E53" t="str">
            <v>フリーランス</v>
          </cell>
          <cell r="F53" t="str">
            <v>大阪府豊中市宮山町3丁目2番8号</v>
          </cell>
          <cell r="G53" t="str">
            <v>男</v>
          </cell>
          <cell r="H53">
            <v>26123</v>
          </cell>
          <cell r="I53" t="str">
            <v>新</v>
          </cell>
          <cell r="J53" t="str">
            <v>渡邉　良成</v>
          </cell>
          <cell r="K53" t="str">
            <v>大阪府豊中市宮山町3丁目2番8号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5"/>
  <sheetViews>
    <sheetView tabSelected="1" view="pageBreakPreview" zoomScale="85" zoomScaleNormal="100" zoomScaleSheetLayoutView="85" workbookViewId="0">
      <selection activeCell="C52" sqref="C52"/>
    </sheetView>
  </sheetViews>
  <sheetFormatPr defaultColWidth="9" defaultRowHeight="14.4" x14ac:dyDescent="0.2"/>
  <cols>
    <col min="1" max="1" width="4.33203125" style="47" customWidth="1"/>
    <col min="2" max="2" width="23.21875" style="46" customWidth="1"/>
    <col min="3" max="3" width="14.77734375" style="46" customWidth="1"/>
    <col min="4" max="4" width="5.77734375" style="46" customWidth="1"/>
    <col min="5" max="5" width="19.6640625" style="46" customWidth="1"/>
    <col min="6" max="6" width="19.77734375" style="46" customWidth="1"/>
    <col min="7" max="7" width="16.77734375" style="46" customWidth="1"/>
    <col min="8" max="8" width="6.44140625" style="46" bestFit="1" customWidth="1"/>
    <col min="9" max="9" width="11.33203125" style="46" customWidth="1"/>
    <col min="10" max="10" width="17.109375" style="46" customWidth="1"/>
    <col min="11" max="11" width="17.88671875" style="46" customWidth="1"/>
    <col min="12" max="12" width="6.33203125" style="46" customWidth="1"/>
    <col min="13" max="13" width="9" style="46"/>
    <col min="14" max="14" width="10.33203125" style="46" customWidth="1"/>
    <col min="15" max="15" width="9" style="46"/>
    <col min="16" max="16384" width="9" style="2"/>
  </cols>
  <sheetData>
    <row r="1" spans="1:15" s="4" customFormat="1" ht="17.25" customHeight="1" x14ac:dyDescent="0.2">
      <c r="A1" s="1"/>
      <c r="B1" s="100" t="s">
        <v>64</v>
      </c>
      <c r="C1" s="100"/>
      <c r="D1" s="100"/>
      <c r="E1" s="100"/>
      <c r="F1" s="100"/>
      <c r="G1" s="1"/>
      <c r="H1" s="2"/>
      <c r="I1" s="2"/>
      <c r="J1" s="2"/>
      <c r="K1" s="2"/>
      <c r="L1" s="3"/>
      <c r="M1" s="3"/>
      <c r="N1" s="3"/>
      <c r="O1" s="3"/>
    </row>
    <row r="2" spans="1:15" s="4" customFormat="1" ht="17.25" customHeight="1" x14ac:dyDescent="0.2">
      <c r="A2" s="1"/>
      <c r="B2" s="101" t="s">
        <v>0</v>
      </c>
      <c r="C2" s="101"/>
      <c r="D2" s="101"/>
      <c r="E2" s="101"/>
      <c r="F2" s="101"/>
      <c r="G2" s="1"/>
      <c r="H2" s="2"/>
      <c r="I2" s="2"/>
      <c r="J2" s="2"/>
      <c r="K2" s="2"/>
      <c r="L2" s="3"/>
      <c r="M2" s="3"/>
      <c r="N2" s="3"/>
      <c r="O2" s="3"/>
    </row>
    <row r="3" spans="1:15" s="4" customFormat="1" ht="8.4" customHeight="1" x14ac:dyDescent="0.2">
      <c r="A3" s="1"/>
      <c r="B3" s="5"/>
      <c r="C3" s="5"/>
      <c r="D3" s="5"/>
      <c r="E3" s="5"/>
      <c r="F3" s="5"/>
      <c r="G3" s="1"/>
      <c r="H3" s="2"/>
      <c r="I3" s="2"/>
      <c r="J3" s="2"/>
      <c r="K3" s="2"/>
      <c r="L3" s="3"/>
      <c r="M3" s="3"/>
      <c r="N3" s="3"/>
      <c r="O3" s="3"/>
    </row>
    <row r="4" spans="1:15" s="4" customFormat="1" ht="8.4" customHeight="1" x14ac:dyDescent="0.2">
      <c r="A4" s="1"/>
      <c r="B4" s="3"/>
      <c r="C4" s="3"/>
      <c r="D4" s="3"/>
      <c r="E4" s="3"/>
      <c r="F4" s="3"/>
      <c r="G4" s="1"/>
      <c r="H4" s="2"/>
      <c r="I4" s="2"/>
      <c r="J4" s="2"/>
      <c r="K4" s="2"/>
      <c r="L4" s="3"/>
      <c r="M4" s="3"/>
      <c r="N4" s="3"/>
      <c r="O4" s="3"/>
    </row>
    <row r="5" spans="1:15" s="4" customFormat="1" ht="17.100000000000001" customHeight="1" x14ac:dyDescent="0.2">
      <c r="A5" s="1" t="s">
        <v>1</v>
      </c>
      <c r="B5" s="3" t="s">
        <v>2</v>
      </c>
      <c r="C5" s="3"/>
      <c r="D5" s="3"/>
      <c r="E5" s="3"/>
      <c r="F5" s="3"/>
      <c r="G5" s="1"/>
      <c r="H5" s="2"/>
      <c r="I5" s="2"/>
      <c r="J5" s="2"/>
      <c r="K5" s="2"/>
      <c r="L5" s="3"/>
      <c r="M5" s="3"/>
      <c r="N5" s="3"/>
      <c r="O5" s="3"/>
    </row>
    <row r="6" spans="1:15" s="4" customFormat="1" ht="17.100000000000001" customHeight="1" x14ac:dyDescent="0.2">
      <c r="A6" s="1"/>
      <c r="B6" s="6" t="s">
        <v>3</v>
      </c>
      <c r="C6" s="81" t="s">
        <v>4</v>
      </c>
      <c r="D6" s="82"/>
      <c r="E6" s="6" t="s">
        <v>5</v>
      </c>
      <c r="F6" s="6" t="s">
        <v>6</v>
      </c>
      <c r="G6" s="1"/>
      <c r="H6" s="2"/>
      <c r="I6" s="2"/>
      <c r="J6" s="2"/>
      <c r="K6" s="2"/>
      <c r="L6" s="3"/>
      <c r="M6" s="3"/>
      <c r="N6" s="3"/>
      <c r="O6" s="3"/>
    </row>
    <row r="7" spans="1:15" s="4" customFormat="1" ht="17.100000000000001" customHeight="1" x14ac:dyDescent="0.2">
      <c r="A7" s="1"/>
      <c r="B7" s="7" t="s">
        <v>7</v>
      </c>
      <c r="C7" s="102">
        <v>153558</v>
      </c>
      <c r="D7" s="103"/>
      <c r="E7" s="8">
        <v>176076</v>
      </c>
      <c r="F7" s="8">
        <f>C7+E7</f>
        <v>329634</v>
      </c>
      <c r="G7" s="1"/>
      <c r="H7" s="2"/>
      <c r="I7" s="2"/>
      <c r="J7" s="2"/>
      <c r="K7" s="2"/>
      <c r="L7" s="3"/>
      <c r="M7" s="3"/>
      <c r="N7" s="3"/>
      <c r="O7" s="3"/>
    </row>
    <row r="8" spans="1:15" s="4" customFormat="1" ht="17.100000000000001" customHeight="1" x14ac:dyDescent="0.2">
      <c r="A8" s="1"/>
      <c r="B8" s="9" t="s">
        <v>8</v>
      </c>
      <c r="C8" s="104">
        <v>61801</v>
      </c>
      <c r="D8" s="105"/>
      <c r="E8" s="10">
        <v>73060</v>
      </c>
      <c r="F8" s="10">
        <f>C8+E8</f>
        <v>134861</v>
      </c>
      <c r="G8" s="1"/>
      <c r="H8" s="2"/>
      <c r="I8" s="2"/>
      <c r="J8" s="2"/>
      <c r="K8" s="2"/>
      <c r="L8" s="3"/>
      <c r="M8" s="3"/>
      <c r="N8" s="3"/>
      <c r="O8" s="3"/>
    </row>
    <row r="9" spans="1:15" s="4" customFormat="1" ht="17.100000000000001" customHeight="1" x14ac:dyDescent="0.2">
      <c r="A9" s="1"/>
      <c r="B9" s="11" t="s">
        <v>9</v>
      </c>
      <c r="C9" s="98">
        <f>IF(C8="","",ROUND(C8/C7,4))</f>
        <v>0.40250000000000002</v>
      </c>
      <c r="D9" s="99"/>
      <c r="E9" s="12">
        <f>IF(E8="","",ROUND(E8/E7,4))</f>
        <v>0.41489999999999999</v>
      </c>
      <c r="F9" s="12">
        <f>IF(F8="","",ROUND(F8/F7,4))</f>
        <v>0.40910000000000002</v>
      </c>
      <c r="G9" s="1"/>
      <c r="H9" s="2"/>
      <c r="I9" s="2"/>
      <c r="J9" s="2"/>
      <c r="K9" s="2"/>
      <c r="L9" s="3"/>
      <c r="M9" s="3"/>
      <c r="N9" s="3"/>
      <c r="O9" s="3"/>
    </row>
    <row r="10" spans="1:15" s="4" customFormat="1" ht="8.4" customHeight="1" x14ac:dyDescent="0.2">
      <c r="A10" s="1"/>
      <c r="B10" s="13"/>
      <c r="C10" s="14"/>
      <c r="D10" s="14"/>
      <c r="E10" s="14"/>
      <c r="F10" s="14"/>
      <c r="G10" s="1"/>
      <c r="H10" s="2"/>
      <c r="I10" s="2"/>
      <c r="J10" s="2"/>
      <c r="K10" s="2"/>
      <c r="L10" s="3"/>
      <c r="M10" s="3"/>
      <c r="N10" s="3"/>
      <c r="O10" s="3"/>
    </row>
    <row r="11" spans="1:15" s="4" customFormat="1" ht="8.4" customHeight="1" x14ac:dyDescent="0.2">
      <c r="A11" s="1"/>
      <c r="B11" s="3"/>
      <c r="C11" s="3"/>
      <c r="D11" s="3"/>
      <c r="E11" s="3"/>
      <c r="F11" s="3"/>
      <c r="G11" s="1"/>
      <c r="H11" s="2"/>
      <c r="I11" s="2"/>
      <c r="J11" s="2"/>
      <c r="K11" s="2"/>
      <c r="L11" s="3"/>
      <c r="M11" s="3"/>
      <c r="N11" s="3"/>
      <c r="O11" s="3"/>
    </row>
    <row r="12" spans="1:15" s="4" customFormat="1" ht="17.100000000000001" customHeight="1" x14ac:dyDescent="0.2">
      <c r="A12" s="1" t="s">
        <v>10</v>
      </c>
      <c r="B12" s="3" t="s">
        <v>11</v>
      </c>
      <c r="C12" s="3"/>
      <c r="D12" s="3"/>
      <c r="E12" s="3"/>
      <c r="F12" s="3"/>
      <c r="G12" s="1"/>
      <c r="H12" s="2"/>
      <c r="I12" s="2"/>
      <c r="J12" s="2"/>
      <c r="K12" s="2"/>
      <c r="L12" s="3"/>
      <c r="M12" s="3"/>
      <c r="N12" s="3"/>
      <c r="O12" s="3"/>
    </row>
    <row r="13" spans="1:15" s="4" customFormat="1" ht="17.100000000000001" customHeight="1" x14ac:dyDescent="0.2">
      <c r="A13" s="1"/>
      <c r="B13" s="6" t="s">
        <v>12</v>
      </c>
      <c r="C13" s="81" t="s">
        <v>4</v>
      </c>
      <c r="D13" s="82"/>
      <c r="E13" s="6" t="s">
        <v>5</v>
      </c>
      <c r="F13" s="6" t="s">
        <v>6</v>
      </c>
      <c r="G13" s="3"/>
      <c r="H13" s="2"/>
      <c r="I13" s="2"/>
      <c r="J13" s="2"/>
      <c r="K13" s="2"/>
      <c r="L13" s="3"/>
      <c r="M13" s="3"/>
      <c r="N13" s="3"/>
      <c r="O13" s="3"/>
    </row>
    <row r="14" spans="1:15" s="4" customFormat="1" ht="17.100000000000001" customHeight="1" x14ac:dyDescent="0.2">
      <c r="A14" s="1"/>
      <c r="B14" s="15" t="s">
        <v>13</v>
      </c>
      <c r="C14" s="96">
        <v>7.1999999999999998E-3</v>
      </c>
      <c r="D14" s="97"/>
      <c r="E14" s="16">
        <v>3.2000000000000002E-3</v>
      </c>
      <c r="F14" s="16">
        <v>5.0000000000000001E-3</v>
      </c>
      <c r="G14" s="17"/>
      <c r="H14" s="2"/>
      <c r="I14" s="2"/>
      <c r="J14" s="2"/>
      <c r="K14" s="2"/>
      <c r="L14" s="3"/>
      <c r="M14" s="3"/>
      <c r="N14" s="3"/>
      <c r="O14" s="3"/>
    </row>
    <row r="15" spans="1:15" s="4" customFormat="1" ht="17.100000000000001" customHeight="1" x14ac:dyDescent="0.2">
      <c r="A15" s="1"/>
      <c r="B15" s="9" t="s">
        <v>14</v>
      </c>
      <c r="C15" s="85">
        <v>2.1999999999999999E-2</v>
      </c>
      <c r="D15" s="86"/>
      <c r="E15" s="18">
        <v>1.1900000000000001E-2</v>
      </c>
      <c r="F15" s="18">
        <v>1.66E-2</v>
      </c>
      <c r="G15" s="3"/>
      <c r="H15" s="2"/>
      <c r="I15" s="2"/>
      <c r="J15" s="2"/>
      <c r="K15" s="2"/>
      <c r="L15" s="3"/>
      <c r="M15" s="3"/>
      <c r="N15" s="3"/>
    </row>
    <row r="16" spans="1:15" s="4" customFormat="1" ht="17.100000000000001" customHeight="1" x14ac:dyDescent="0.2">
      <c r="A16" s="1"/>
      <c r="B16" s="9" t="s">
        <v>15</v>
      </c>
      <c r="C16" s="85">
        <v>4.7100000000000003E-2</v>
      </c>
      <c r="D16" s="86"/>
      <c r="E16" s="18">
        <v>3.1199999999999999E-2</v>
      </c>
      <c r="F16" s="18">
        <v>3.8600000000000002E-2</v>
      </c>
      <c r="G16" s="3"/>
      <c r="H16" s="2"/>
      <c r="I16" s="2"/>
      <c r="J16" s="2"/>
      <c r="K16" s="2"/>
      <c r="L16" s="3"/>
      <c r="M16" s="3"/>
      <c r="N16" s="3"/>
    </row>
    <row r="17" spans="1:15" s="4" customFormat="1" ht="17.100000000000001" customHeight="1" x14ac:dyDescent="0.2">
      <c r="A17" s="1"/>
      <c r="B17" s="9" t="s">
        <v>16</v>
      </c>
      <c r="C17" s="85">
        <v>8.4099999999999994E-2</v>
      </c>
      <c r="D17" s="86"/>
      <c r="E17" s="18">
        <v>6.5600000000000006E-2</v>
      </c>
      <c r="F17" s="18">
        <v>7.4200000000000002E-2</v>
      </c>
      <c r="G17" s="3"/>
      <c r="H17" s="2"/>
      <c r="I17" s="2"/>
      <c r="J17" s="2"/>
      <c r="K17" s="2"/>
      <c r="L17" s="3"/>
      <c r="M17" s="3"/>
      <c r="N17" s="3"/>
    </row>
    <row r="18" spans="1:15" s="4" customFormat="1" ht="17.100000000000001" customHeight="1" x14ac:dyDescent="0.2">
      <c r="A18" s="1"/>
      <c r="B18" s="9" t="s">
        <v>17</v>
      </c>
      <c r="C18" s="85">
        <v>0.1179</v>
      </c>
      <c r="D18" s="86"/>
      <c r="E18" s="18">
        <v>0.10059999999999999</v>
      </c>
      <c r="F18" s="18">
        <v>0.1086</v>
      </c>
      <c r="G18" s="3"/>
      <c r="H18" s="2"/>
      <c r="I18" s="2"/>
      <c r="J18" s="2"/>
      <c r="K18" s="2"/>
      <c r="L18" s="3"/>
      <c r="M18" s="3"/>
      <c r="N18" s="3"/>
    </row>
    <row r="19" spans="1:15" s="4" customFormat="1" ht="17.100000000000001" customHeight="1" x14ac:dyDescent="0.2">
      <c r="A19" s="1"/>
      <c r="B19" s="9" t="s">
        <v>18</v>
      </c>
      <c r="C19" s="85">
        <v>0.14330000000000001</v>
      </c>
      <c r="D19" s="86"/>
      <c r="E19" s="18">
        <v>0.12529999999999999</v>
      </c>
      <c r="F19" s="18">
        <v>0.13370000000000001</v>
      </c>
      <c r="G19" s="3"/>
      <c r="H19" s="2"/>
      <c r="I19" s="2"/>
      <c r="J19" s="2"/>
      <c r="K19" s="2"/>
      <c r="L19" s="3"/>
      <c r="M19" s="3"/>
      <c r="N19" s="3"/>
    </row>
    <row r="20" spans="1:15" s="4" customFormat="1" ht="17.100000000000001" customHeight="1" x14ac:dyDescent="0.2">
      <c r="A20" s="1"/>
      <c r="B20" s="9" t="s">
        <v>19</v>
      </c>
      <c r="C20" s="85">
        <v>0.16500000000000001</v>
      </c>
      <c r="D20" s="86"/>
      <c r="E20" s="18">
        <v>0.14599999999999999</v>
      </c>
      <c r="F20" s="18">
        <v>0.15490000000000001</v>
      </c>
      <c r="G20" s="3"/>
      <c r="H20" s="2"/>
      <c r="I20" s="2"/>
      <c r="J20" s="2"/>
      <c r="K20" s="2"/>
      <c r="L20" s="3"/>
      <c r="M20" s="3"/>
      <c r="N20" s="3"/>
    </row>
    <row r="21" spans="1:15" s="4" customFormat="1" ht="17.100000000000001" customHeight="1" x14ac:dyDescent="0.2">
      <c r="A21" s="1"/>
      <c r="B21" s="9" t="s">
        <v>20</v>
      </c>
      <c r="C21" s="85">
        <v>0.18640000000000001</v>
      </c>
      <c r="D21" s="86"/>
      <c r="E21" s="18">
        <v>0.16850000000000001</v>
      </c>
      <c r="F21" s="18">
        <v>0.1769</v>
      </c>
      <c r="G21" s="3"/>
      <c r="H21" s="2"/>
      <c r="I21" s="2"/>
      <c r="J21" s="2"/>
      <c r="K21" s="2"/>
      <c r="L21" s="3"/>
      <c r="M21" s="3"/>
      <c r="N21" s="3"/>
    </row>
    <row r="22" spans="1:15" s="4" customFormat="1" ht="17.100000000000001" customHeight="1" x14ac:dyDescent="0.2">
      <c r="A22" s="1"/>
      <c r="B22" s="9" t="s">
        <v>21</v>
      </c>
      <c r="C22" s="85">
        <v>0.2069</v>
      </c>
      <c r="D22" s="86"/>
      <c r="E22" s="18">
        <v>0.18970000000000001</v>
      </c>
      <c r="F22" s="18">
        <v>0.19769999999999999</v>
      </c>
      <c r="G22" s="3"/>
      <c r="H22" s="2"/>
      <c r="I22" s="2"/>
      <c r="J22" s="2"/>
      <c r="K22" s="2"/>
      <c r="L22" s="3"/>
      <c r="M22" s="3"/>
      <c r="N22" s="3"/>
    </row>
    <row r="23" spans="1:15" s="4" customFormat="1" ht="17.100000000000001" customHeight="1" x14ac:dyDescent="0.2">
      <c r="A23" s="1"/>
      <c r="B23" s="9" t="s">
        <v>22</v>
      </c>
      <c r="C23" s="85">
        <v>0.2281</v>
      </c>
      <c r="D23" s="86"/>
      <c r="E23" s="18">
        <v>0.21190000000000001</v>
      </c>
      <c r="F23" s="18">
        <v>0.21940000000000001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s="4" customFormat="1" ht="17.100000000000001" customHeight="1" x14ac:dyDescent="0.2">
      <c r="A24" s="1"/>
      <c r="B24" s="9" t="s">
        <v>23</v>
      </c>
      <c r="C24" s="85">
        <v>0.25209999999999999</v>
      </c>
      <c r="D24" s="86"/>
      <c r="E24" s="18">
        <v>0.2359</v>
      </c>
      <c r="F24" s="18">
        <v>0.24349999999999999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s="4" customFormat="1" ht="17.100000000000001" customHeight="1" x14ac:dyDescent="0.2">
      <c r="A25" s="1"/>
      <c r="B25" s="9" t="s">
        <v>24</v>
      </c>
      <c r="C25" s="85">
        <v>0.27360000000000001</v>
      </c>
      <c r="D25" s="86"/>
      <c r="E25" s="18">
        <v>0.25650000000000001</v>
      </c>
      <c r="F25" s="18">
        <v>0.26450000000000001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s="4" customFormat="1" ht="17.100000000000001" customHeight="1" x14ac:dyDescent="0.2">
      <c r="A26" s="1"/>
      <c r="B26" s="11" t="s">
        <v>25</v>
      </c>
      <c r="C26" s="87">
        <v>0.40250000000000002</v>
      </c>
      <c r="D26" s="88"/>
      <c r="E26" s="19">
        <v>0.41489999999999999</v>
      </c>
      <c r="F26" s="19">
        <v>0.40910000000000002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s="4" customFormat="1" ht="17.100000000000001" customHeight="1" x14ac:dyDescent="0.2">
      <c r="B27" s="45" t="s">
        <v>247</v>
      </c>
      <c r="F27" s="3"/>
      <c r="G27" s="67"/>
      <c r="H27" s="3"/>
      <c r="I27" s="3"/>
      <c r="J27" s="3"/>
      <c r="K27" s="3"/>
      <c r="L27" s="3"/>
      <c r="M27" s="3"/>
      <c r="N27" s="3"/>
      <c r="O27" s="3"/>
    </row>
    <row r="28" spans="1:15" s="4" customFormat="1" ht="8.4" customHeight="1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4" customFormat="1" ht="17.100000000000001" customHeight="1" x14ac:dyDescent="0.2">
      <c r="A29" s="1" t="s">
        <v>26</v>
      </c>
      <c r="B29" s="3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4" customFormat="1" ht="17.100000000000001" customHeight="1" x14ac:dyDescent="0.2">
      <c r="A30" s="1"/>
      <c r="B30" s="15" t="s">
        <v>28</v>
      </c>
      <c r="C30" s="89">
        <v>134861</v>
      </c>
      <c r="D30" s="9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4" customFormat="1" ht="17.100000000000001" customHeight="1" x14ac:dyDescent="0.2">
      <c r="A31" s="1"/>
      <c r="B31" s="9" t="s">
        <v>29</v>
      </c>
      <c r="C31" s="91">
        <v>133294</v>
      </c>
      <c r="D31" s="9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4" customFormat="1" ht="17.100000000000001" customHeight="1" x14ac:dyDescent="0.2">
      <c r="A32" s="1"/>
      <c r="B32" s="9" t="s">
        <v>30</v>
      </c>
      <c r="C32" s="91">
        <v>1567</v>
      </c>
      <c r="D32" s="9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4" customFormat="1" ht="17.100000000000001" customHeight="1" x14ac:dyDescent="0.2">
      <c r="A33" s="1"/>
      <c r="B33" s="9" t="s">
        <v>31</v>
      </c>
      <c r="C33" s="91">
        <v>0</v>
      </c>
      <c r="D33" s="9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4" customFormat="1" ht="17.100000000000001" customHeight="1" x14ac:dyDescent="0.2">
      <c r="A34" s="1"/>
      <c r="B34" s="9" t="s">
        <v>32</v>
      </c>
      <c r="C34" s="91">
        <v>0</v>
      </c>
      <c r="D34" s="9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4" customFormat="1" ht="17.100000000000001" customHeight="1" x14ac:dyDescent="0.2">
      <c r="A35" s="1"/>
      <c r="B35" s="11" t="s">
        <v>33</v>
      </c>
      <c r="C35" s="87">
        <v>1.1599999999999999E-2</v>
      </c>
      <c r="D35" s="9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4" customFormat="1" ht="8.4" customHeight="1" x14ac:dyDescent="0.2">
      <c r="A36" s="1"/>
      <c r="B36" s="13"/>
      <c r="C36" s="20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4" customFormat="1" ht="8.4" customHeight="1" x14ac:dyDescent="0.2">
      <c r="A37" s="1"/>
      <c r="B37" s="13"/>
      <c r="C37" s="20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4" customFormat="1" ht="17.100000000000001" customHeight="1" x14ac:dyDescent="0.2">
      <c r="A38" s="1" t="s">
        <v>34</v>
      </c>
      <c r="B38" s="3" t="s">
        <v>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4" customFormat="1" ht="17.100000000000001" customHeight="1" x14ac:dyDescent="0.2">
      <c r="A39" s="1"/>
      <c r="B39" s="6" t="s">
        <v>36</v>
      </c>
      <c r="C39" s="81" t="s">
        <v>37</v>
      </c>
      <c r="D39" s="82"/>
      <c r="E39" s="6" t="s">
        <v>38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3" customFormat="1" ht="17.100000000000001" customHeight="1" x14ac:dyDescent="0.2">
      <c r="A40" s="17"/>
      <c r="B40" s="22" t="s">
        <v>57</v>
      </c>
      <c r="C40" s="94">
        <v>131596</v>
      </c>
      <c r="D40" s="95"/>
      <c r="E40" s="23">
        <v>0.9758</v>
      </c>
    </row>
    <row r="41" spans="1:15" s="3" customFormat="1" ht="17.100000000000001" hidden="1" customHeight="1" x14ac:dyDescent="0.2">
      <c r="A41" s="17"/>
      <c r="B41" s="24" t="s">
        <v>58</v>
      </c>
      <c r="C41" s="83"/>
      <c r="D41" s="84"/>
      <c r="E41" s="25"/>
    </row>
    <row r="42" spans="1:15" s="3" customFormat="1" ht="17.100000000000001" hidden="1" customHeight="1" x14ac:dyDescent="0.2">
      <c r="A42" s="17"/>
      <c r="B42" s="24" t="s">
        <v>57</v>
      </c>
      <c r="C42" s="83"/>
      <c r="D42" s="84"/>
      <c r="E42" s="25"/>
    </row>
    <row r="43" spans="1:15" s="4" customFormat="1" ht="17.100000000000001" hidden="1" customHeight="1" x14ac:dyDescent="0.2">
      <c r="A43" s="1"/>
      <c r="B43" s="24" t="s">
        <v>59</v>
      </c>
      <c r="C43" s="83"/>
      <c r="D43" s="84"/>
      <c r="E43" s="25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4" customFormat="1" ht="17.100000000000001" hidden="1" customHeight="1" x14ac:dyDescent="0.2">
      <c r="A44" s="1"/>
      <c r="B44" s="24" t="s">
        <v>60</v>
      </c>
      <c r="C44" s="83"/>
      <c r="D44" s="84"/>
      <c r="E44" s="25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4" customFormat="1" ht="17.100000000000001" hidden="1" customHeight="1" x14ac:dyDescent="0.2">
      <c r="A45" s="1"/>
      <c r="B45" s="24" t="s">
        <v>59</v>
      </c>
      <c r="C45" s="83"/>
      <c r="D45" s="84"/>
      <c r="E45" s="25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4" customFormat="1" ht="17.100000000000001" hidden="1" customHeight="1" x14ac:dyDescent="0.2">
      <c r="A46" s="1"/>
      <c r="B46" s="24" t="s">
        <v>59</v>
      </c>
      <c r="C46" s="83"/>
      <c r="D46" s="84"/>
      <c r="E46" s="25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4" customFormat="1" ht="17.100000000000001" hidden="1" customHeight="1" x14ac:dyDescent="0.2">
      <c r="A47" s="1"/>
      <c r="B47" s="24" t="s">
        <v>59</v>
      </c>
      <c r="C47" s="83"/>
      <c r="D47" s="84"/>
      <c r="E47" s="25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4" customFormat="1" ht="17.100000000000001" hidden="1" customHeight="1" x14ac:dyDescent="0.2">
      <c r="A48" s="1"/>
      <c r="B48" s="24" t="s">
        <v>59</v>
      </c>
      <c r="C48" s="83"/>
      <c r="D48" s="84"/>
      <c r="E48" s="25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4" customFormat="1" ht="17.100000000000001" hidden="1" customHeight="1" x14ac:dyDescent="0.2">
      <c r="A49" s="1"/>
      <c r="B49" s="26" t="s">
        <v>59</v>
      </c>
      <c r="C49" s="73"/>
      <c r="D49" s="74"/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4" customFormat="1" ht="17.100000000000001" customHeight="1" x14ac:dyDescent="0.2">
      <c r="A50" s="1"/>
      <c r="B50" s="28" t="s">
        <v>216</v>
      </c>
      <c r="C50" s="75">
        <v>134861</v>
      </c>
      <c r="D50" s="76"/>
      <c r="E50" s="79">
        <v>1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4" customFormat="1" ht="17.100000000000001" customHeight="1" x14ac:dyDescent="0.2">
      <c r="A51" s="1"/>
      <c r="B51" s="29" t="s">
        <v>39</v>
      </c>
      <c r="C51" s="77"/>
      <c r="D51" s="78"/>
      <c r="E51" s="80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4" customFormat="1" ht="8.4" customHeight="1" x14ac:dyDescent="0.2">
      <c r="A52" s="1"/>
      <c r="B52" s="30"/>
      <c r="C52" s="31"/>
      <c r="D52" s="32"/>
      <c r="E52" s="3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4" customFormat="1" ht="8.4" customHeight="1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s="4" customFormat="1" ht="17.100000000000001" customHeight="1" x14ac:dyDescent="0.2">
      <c r="A54" s="1" t="s">
        <v>40</v>
      </c>
      <c r="B54" s="3" t="s">
        <v>41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s="4" customFormat="1" ht="17.100000000000001" customHeight="1" x14ac:dyDescent="0.2">
      <c r="A55" s="1"/>
      <c r="B55" s="34" t="s">
        <v>42</v>
      </c>
      <c r="C55" s="81" t="s">
        <v>43</v>
      </c>
      <c r="D55" s="82"/>
      <c r="E55" s="6" t="s">
        <v>44</v>
      </c>
      <c r="F55" s="3"/>
      <c r="G55" s="69"/>
      <c r="H55" s="3"/>
      <c r="I55" s="3"/>
      <c r="J55" s="3"/>
      <c r="K55" s="3"/>
      <c r="L55" s="3"/>
      <c r="M55" s="3"/>
    </row>
    <row r="56" spans="1:15" s="4" customFormat="1" ht="17.100000000000001" customHeight="1" x14ac:dyDescent="0.2">
      <c r="A56" s="1"/>
      <c r="B56" s="35" t="s">
        <v>65</v>
      </c>
      <c r="C56" s="36">
        <f>IF(G56="","－",INT(G56/1))</f>
        <v>13943</v>
      </c>
      <c r="D56" s="37" t="str">
        <f>IF(G56="","",IF(MOD(G56,1)=0,"",MOD(G56,1)*1000))</f>
        <v/>
      </c>
      <c r="E56" s="23">
        <f t="shared" ref="E56:E65" si="0">J56</f>
        <v>0.10460000000000001</v>
      </c>
      <c r="F56" s="68"/>
      <c r="G56" s="70">
        <v>13943</v>
      </c>
      <c r="H56" s="3"/>
      <c r="I56" s="3">
        <f t="shared" ref="I56:I66" si="1">G56/$G$66</f>
        <v>0.10460335877536392</v>
      </c>
      <c r="J56" s="3">
        <f t="shared" ref="J56:J65" si="2">(ROUND(I56*100,2))/100</f>
        <v>0.10460000000000001</v>
      </c>
      <c r="K56" s="3"/>
      <c r="L56" s="3"/>
      <c r="M56" s="3"/>
    </row>
    <row r="57" spans="1:15" s="4" customFormat="1" ht="17.100000000000001" customHeight="1" x14ac:dyDescent="0.2">
      <c r="A57" s="1"/>
      <c r="B57" s="38" t="s">
        <v>66</v>
      </c>
      <c r="C57" s="39">
        <f t="shared" ref="C57:C62" si="3">IF(G57="","－",INT(G57/1))</f>
        <v>3907</v>
      </c>
      <c r="D57" s="40" t="str">
        <f t="shared" ref="D57:D66" si="4">IF(G57="","",IF(MOD(G57,1)=0,"",MOD(G57,1)*1000))</f>
        <v/>
      </c>
      <c r="E57" s="25">
        <f t="shared" si="0"/>
        <v>2.9300000000000003E-2</v>
      </c>
      <c r="F57" s="68"/>
      <c r="G57" s="70">
        <v>3907</v>
      </c>
      <c r="H57" s="3"/>
      <c r="I57" s="3">
        <f t="shared" si="1"/>
        <v>2.9311147008201019E-2</v>
      </c>
      <c r="J57" s="3">
        <f t="shared" si="2"/>
        <v>2.9300000000000003E-2</v>
      </c>
      <c r="K57" s="3"/>
      <c r="L57" s="3"/>
      <c r="M57" s="3"/>
    </row>
    <row r="58" spans="1:15" s="4" customFormat="1" ht="17.100000000000001" customHeight="1" x14ac:dyDescent="0.2">
      <c r="A58" s="1"/>
      <c r="B58" s="38" t="s">
        <v>67</v>
      </c>
      <c r="C58" s="39">
        <f t="shared" si="3"/>
        <v>21812</v>
      </c>
      <c r="D58" s="40" t="str">
        <f t="shared" si="4"/>
        <v/>
      </c>
      <c r="E58" s="25">
        <f t="shared" si="0"/>
        <v>0.1636</v>
      </c>
      <c r="F58" s="68"/>
      <c r="G58" s="70">
        <v>21812</v>
      </c>
      <c r="H58" s="3"/>
      <c r="I58" s="3">
        <f t="shared" si="1"/>
        <v>0.16363827451826993</v>
      </c>
      <c r="J58" s="3">
        <f t="shared" si="2"/>
        <v>0.1636</v>
      </c>
      <c r="K58" s="3"/>
      <c r="L58" s="3"/>
      <c r="M58" s="3"/>
    </row>
    <row r="59" spans="1:15" s="4" customFormat="1" ht="17.100000000000001" customHeight="1" x14ac:dyDescent="0.2">
      <c r="A59" s="1"/>
      <c r="B59" s="38" t="s">
        <v>68</v>
      </c>
      <c r="C59" s="39">
        <f t="shared" si="3"/>
        <v>10580</v>
      </c>
      <c r="D59" s="40" t="str">
        <f t="shared" si="4"/>
        <v/>
      </c>
      <c r="E59" s="25">
        <f t="shared" si="0"/>
        <v>7.9399999999999998E-2</v>
      </c>
      <c r="F59" s="68"/>
      <c r="G59" s="70">
        <v>10580</v>
      </c>
      <c r="H59" s="3"/>
      <c r="I59" s="3">
        <f t="shared" si="1"/>
        <v>7.9373415752947735E-2</v>
      </c>
      <c r="J59" s="3">
        <f t="shared" si="2"/>
        <v>7.9399999999999998E-2</v>
      </c>
      <c r="K59" s="3"/>
      <c r="L59" s="3"/>
      <c r="M59" s="3"/>
    </row>
    <row r="60" spans="1:15" s="4" customFormat="1" ht="17.100000000000001" customHeight="1" x14ac:dyDescent="0.2">
      <c r="A60" s="1"/>
      <c r="B60" s="38" t="s">
        <v>69</v>
      </c>
      <c r="C60" s="39">
        <f t="shared" si="3"/>
        <v>2531</v>
      </c>
      <c r="D60" s="40" t="str">
        <f t="shared" si="4"/>
        <v/>
      </c>
      <c r="E60" s="25">
        <f t="shared" si="0"/>
        <v>1.9E-2</v>
      </c>
      <c r="F60" s="68"/>
      <c r="G60" s="70">
        <v>2531</v>
      </c>
      <c r="H60" s="3"/>
      <c r="I60" s="3">
        <f t="shared" si="1"/>
        <v>1.8988101632392316E-2</v>
      </c>
      <c r="J60" s="3">
        <f t="shared" si="2"/>
        <v>1.9E-2</v>
      </c>
      <c r="K60" s="3"/>
      <c r="L60" s="3"/>
      <c r="M60" s="3"/>
    </row>
    <row r="61" spans="1:15" s="4" customFormat="1" ht="17.100000000000001" customHeight="1" x14ac:dyDescent="0.2">
      <c r="A61" s="1"/>
      <c r="B61" s="38" t="s">
        <v>70</v>
      </c>
      <c r="C61" s="39">
        <f t="shared" si="3"/>
        <v>2412</v>
      </c>
      <c r="D61" s="40" t="str">
        <f t="shared" si="4"/>
        <v/>
      </c>
      <c r="E61" s="25">
        <f t="shared" si="0"/>
        <v>1.8100000000000002E-2</v>
      </c>
      <c r="F61" s="68"/>
      <c r="G61" s="70">
        <v>2412</v>
      </c>
      <c r="H61" s="3"/>
      <c r="I61" s="3">
        <f t="shared" si="1"/>
        <v>1.8095338260501883E-2</v>
      </c>
      <c r="J61" s="3">
        <f t="shared" si="2"/>
        <v>1.8100000000000002E-2</v>
      </c>
      <c r="K61" s="3"/>
      <c r="L61" s="3"/>
      <c r="M61" s="3"/>
    </row>
    <row r="62" spans="1:15" s="4" customFormat="1" ht="17.100000000000001" customHeight="1" x14ac:dyDescent="0.2">
      <c r="A62" s="1"/>
      <c r="B62" s="38" t="s">
        <v>71</v>
      </c>
      <c r="C62" s="39">
        <f t="shared" si="3"/>
        <v>4419</v>
      </c>
      <c r="D62" s="40" t="str">
        <f t="shared" si="4"/>
        <v/>
      </c>
      <c r="E62" s="25">
        <f t="shared" si="0"/>
        <v>3.32E-2</v>
      </c>
      <c r="F62" s="68"/>
      <c r="G62" s="70">
        <v>4419</v>
      </c>
      <c r="H62" s="3"/>
      <c r="I62" s="3">
        <f t="shared" si="1"/>
        <v>3.3152280171292632E-2</v>
      </c>
      <c r="J62" s="3">
        <f t="shared" si="2"/>
        <v>3.32E-2</v>
      </c>
      <c r="K62" s="3"/>
      <c r="L62" s="3"/>
      <c r="M62" s="3"/>
    </row>
    <row r="63" spans="1:15" s="4" customFormat="1" ht="17.100000000000001" customHeight="1" x14ac:dyDescent="0.2">
      <c r="A63" s="1"/>
      <c r="B63" s="38" t="s">
        <v>61</v>
      </c>
      <c r="C63" s="39">
        <f>IF(G63="","－",INT(G63/1))</f>
        <v>47318</v>
      </c>
      <c r="D63" s="40">
        <f>IF(G63="","",IF(MOD(G63,1)=0,"",MOD(G63,1)*1000))</f>
        <v>999.00000000343425</v>
      </c>
      <c r="E63" s="25">
        <f t="shared" si="0"/>
        <v>0.35499999999999998</v>
      </c>
      <c r="F63" s="68"/>
      <c r="G63" s="70">
        <v>47318.999000000003</v>
      </c>
      <c r="H63" s="3"/>
      <c r="I63" s="3">
        <f t="shared" si="1"/>
        <v>0.35499721934218509</v>
      </c>
      <c r="J63" s="3">
        <f t="shared" si="2"/>
        <v>0.35499999999999998</v>
      </c>
      <c r="K63" s="3"/>
      <c r="L63" s="3"/>
      <c r="M63" s="3"/>
    </row>
    <row r="64" spans="1:15" s="4" customFormat="1" ht="17.100000000000001" customHeight="1" x14ac:dyDescent="0.2">
      <c r="A64" s="1"/>
      <c r="B64" s="38" t="s">
        <v>62</v>
      </c>
      <c r="C64" s="39">
        <f>IF(G64="","－",INT(G64/1))</f>
        <v>956</v>
      </c>
      <c r="D64" s="40" t="str">
        <f>IF(G64="","",IF(MOD(G64,1)=0,"",MOD(G64,1)*1000))</f>
        <v/>
      </c>
      <c r="E64" s="25">
        <f t="shared" si="0"/>
        <v>7.1999999999999998E-3</v>
      </c>
      <c r="F64" s="68"/>
      <c r="G64" s="70">
        <v>956</v>
      </c>
      <c r="H64" s="3"/>
      <c r="I64" s="3">
        <f t="shared" si="1"/>
        <v>7.172115827960116E-3</v>
      </c>
      <c r="J64" s="3">
        <f t="shared" si="2"/>
        <v>7.1999999999999998E-3</v>
      </c>
      <c r="K64" s="3"/>
      <c r="L64" s="3"/>
      <c r="M64" s="3"/>
    </row>
    <row r="65" spans="1:15" s="4" customFormat="1" ht="17.100000000000001" customHeight="1" x14ac:dyDescent="0.2">
      <c r="A65" s="1"/>
      <c r="B65" s="38" t="s">
        <v>63</v>
      </c>
      <c r="C65" s="39">
        <f>IF(G65="","－",INT(G65/1))</f>
        <v>25415</v>
      </c>
      <c r="D65" s="40" t="str">
        <f>IF(G65="","",IF(MOD(G65,1)=0,"",MOD(G65,1)*1000))</f>
        <v/>
      </c>
      <c r="E65" s="25">
        <f t="shared" si="0"/>
        <v>0.19070000000000001</v>
      </c>
      <c r="F65" s="68"/>
      <c r="G65" s="70">
        <v>25415</v>
      </c>
      <c r="H65" s="3"/>
      <c r="I65" s="3">
        <f t="shared" si="1"/>
        <v>0.19066874871088532</v>
      </c>
      <c r="J65" s="3">
        <f t="shared" si="2"/>
        <v>0.19070000000000001</v>
      </c>
      <c r="K65" s="3"/>
      <c r="L65" s="3"/>
      <c r="M65" s="3"/>
    </row>
    <row r="66" spans="1:15" s="4" customFormat="1" ht="17.100000000000001" customHeight="1" x14ac:dyDescent="0.2">
      <c r="A66" s="1"/>
      <c r="B66" s="41" t="s">
        <v>6</v>
      </c>
      <c r="C66" s="42">
        <f>IF(G66="","－",INT(G66/1))</f>
        <v>133293</v>
      </c>
      <c r="D66" s="43">
        <f t="shared" si="4"/>
        <v>999.00000001071021</v>
      </c>
      <c r="E66" s="44">
        <f>SUM(E56:E65)</f>
        <v>1.0001</v>
      </c>
      <c r="F66" s="68"/>
      <c r="G66" s="70">
        <f>SUM(G56:G65)</f>
        <v>133293.99900000001</v>
      </c>
      <c r="H66" s="3"/>
      <c r="I66" s="3">
        <f t="shared" si="1"/>
        <v>1</v>
      </c>
      <c r="J66" s="3">
        <f>SUM(J56:J65)</f>
        <v>1.0001</v>
      </c>
      <c r="K66" s="3"/>
      <c r="L66" s="3"/>
      <c r="M66" s="3"/>
    </row>
    <row r="67" spans="1:15" s="4" customFormat="1" ht="17.100000000000001" customHeight="1" x14ac:dyDescent="0.2">
      <c r="B67" s="45" t="s">
        <v>217</v>
      </c>
      <c r="F67" s="3"/>
      <c r="G67" s="67"/>
      <c r="H67" s="3"/>
      <c r="I67" s="3"/>
      <c r="J67" s="3"/>
      <c r="K67" s="3"/>
      <c r="L67" s="3"/>
      <c r="M67" s="3"/>
      <c r="N67" s="3"/>
      <c r="O67" s="3"/>
    </row>
    <row r="68" spans="1:15" s="4" customFormat="1" ht="18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4" customFormat="1" ht="18" customHeight="1" x14ac:dyDescent="0.2">
      <c r="C69" s="3"/>
      <c r="D69" s="3"/>
      <c r="E69" s="3"/>
      <c r="F69" s="3"/>
      <c r="G69" s="3"/>
      <c r="H69" s="46"/>
      <c r="I69" s="46"/>
      <c r="J69" s="46"/>
      <c r="K69" s="46"/>
      <c r="L69" s="46"/>
      <c r="M69" s="3"/>
      <c r="N69" s="3"/>
      <c r="O69" s="3"/>
    </row>
    <row r="70" spans="1:15" ht="18" customHeight="1" x14ac:dyDescent="0.2"/>
    <row r="71" spans="1:15" ht="18" customHeight="1" x14ac:dyDescent="0.2"/>
    <row r="72" spans="1:15" ht="18" customHeight="1" x14ac:dyDescent="0.2"/>
    <row r="73" spans="1:15" ht="18" customHeight="1" x14ac:dyDescent="0.2"/>
    <row r="74" spans="1:15" ht="18" customHeight="1" x14ac:dyDescent="0.2"/>
    <row r="75" spans="1:15" ht="18" customHeight="1" x14ac:dyDescent="0.2"/>
    <row r="76" spans="1:15" ht="18" customHeight="1" x14ac:dyDescent="0.2"/>
    <row r="77" spans="1:15" ht="18" customHeight="1" x14ac:dyDescent="0.2"/>
    <row r="78" spans="1:15" ht="18" customHeight="1" x14ac:dyDescent="0.2"/>
    <row r="79" spans="1:15" ht="18" customHeight="1" x14ac:dyDescent="0.2"/>
    <row r="80" spans="1:15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</sheetData>
  <mergeCells count="40">
    <mergeCell ref="C9:D9"/>
    <mergeCell ref="B1:F1"/>
    <mergeCell ref="B2:F2"/>
    <mergeCell ref="C6:D6"/>
    <mergeCell ref="C7:D7"/>
    <mergeCell ref="C8:D8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42:D42"/>
    <mergeCell ref="C25:D25"/>
    <mergeCell ref="C26:D26"/>
    <mergeCell ref="C30:D30"/>
    <mergeCell ref="C31:D31"/>
    <mergeCell ref="C32:D32"/>
    <mergeCell ref="C33:D33"/>
    <mergeCell ref="C34:D34"/>
    <mergeCell ref="C35:D35"/>
    <mergeCell ref="C39:D39"/>
    <mergeCell ref="C40:D40"/>
    <mergeCell ref="C41:D41"/>
    <mergeCell ref="C49:D49"/>
    <mergeCell ref="C50:D51"/>
    <mergeCell ref="E50:E51"/>
    <mergeCell ref="C55:D55"/>
    <mergeCell ref="C43:D43"/>
    <mergeCell ref="C44:D44"/>
    <mergeCell ref="C45:D45"/>
    <mergeCell ref="C46:D46"/>
    <mergeCell ref="C47:D47"/>
    <mergeCell ref="C48:D48"/>
  </mergeCells>
  <phoneticPr fontId="2"/>
  <pageMargins left="0.59055118110236227" right="0.59055118110236227" top="0.59055118110236227" bottom="0" header="0.31496062992125984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92"/>
  <sheetViews>
    <sheetView view="pageBreakPreview" topLeftCell="C1" zoomScale="85" zoomScaleNormal="75" zoomScaleSheetLayoutView="85" workbookViewId="0">
      <selection activeCell="C60" sqref="C60"/>
    </sheetView>
  </sheetViews>
  <sheetFormatPr defaultColWidth="9" defaultRowHeight="14.4" x14ac:dyDescent="0.2"/>
  <cols>
    <col min="1" max="1" width="2.77734375" style="2" customWidth="1"/>
    <col min="2" max="2" width="8.109375" style="2" customWidth="1"/>
    <col min="3" max="3" width="26.6640625" style="2" customWidth="1"/>
    <col min="4" max="4" width="6.6640625" style="2" customWidth="1"/>
    <col min="5" max="5" width="22" style="2" customWidth="1"/>
    <col min="6" max="6" width="28.6640625" style="2" customWidth="1"/>
    <col min="7" max="7" width="6.6640625" style="2" customWidth="1"/>
    <col min="8" max="10" width="13.77734375" style="2" customWidth="1"/>
    <col min="11" max="11" width="7.6640625" style="2" customWidth="1"/>
    <col min="12" max="12" width="9.21875" style="2" bestFit="1" customWidth="1"/>
    <col min="13" max="13" width="5.21875" style="2" customWidth="1"/>
    <col min="14" max="14" width="5.6640625" style="2" customWidth="1"/>
    <col min="15" max="15" width="16.6640625" style="2" customWidth="1"/>
    <col min="16" max="16" width="11" style="2" customWidth="1"/>
    <col min="17" max="16384" width="9" style="2"/>
  </cols>
  <sheetData>
    <row r="1" spans="2:22" ht="22.5" customHeight="1" x14ac:dyDescent="0.2">
      <c r="B1" s="48" t="s">
        <v>45</v>
      </c>
      <c r="C1" s="4"/>
    </row>
    <row r="2" spans="2:22" ht="30" customHeight="1" x14ac:dyDescent="0.2">
      <c r="B2" s="49" t="s">
        <v>46</v>
      </c>
      <c r="C2" s="50" t="s">
        <v>47</v>
      </c>
      <c r="D2" s="6" t="s">
        <v>48</v>
      </c>
      <c r="E2" s="51" t="s">
        <v>49</v>
      </c>
      <c r="F2" s="66" t="s">
        <v>50</v>
      </c>
      <c r="G2" s="6" t="s">
        <v>51</v>
      </c>
      <c r="H2" s="81" t="s">
        <v>52</v>
      </c>
      <c r="I2" s="106"/>
      <c r="J2" s="82"/>
      <c r="K2" s="6" t="s">
        <v>53</v>
      </c>
      <c r="L2" s="52" t="s">
        <v>54</v>
      </c>
      <c r="M2" s="49" t="s">
        <v>55</v>
      </c>
      <c r="N2" s="49" t="s">
        <v>56</v>
      </c>
      <c r="O2" s="53"/>
    </row>
    <row r="3" spans="2:22" ht="30" customHeight="1" x14ac:dyDescent="0.2">
      <c r="B3" s="6">
        <v>1</v>
      </c>
      <c r="C3" s="51" t="s">
        <v>74</v>
      </c>
      <c r="D3" s="6" t="s">
        <v>94</v>
      </c>
      <c r="E3" s="54" t="s">
        <v>61</v>
      </c>
      <c r="F3" s="55" t="s">
        <v>102</v>
      </c>
      <c r="G3" s="6" t="s">
        <v>121</v>
      </c>
      <c r="H3" s="107" t="s">
        <v>139</v>
      </c>
      <c r="I3" s="108"/>
      <c r="J3" s="109"/>
      <c r="K3" s="6" t="s">
        <v>72</v>
      </c>
      <c r="L3" s="6" t="str">
        <f>VLOOKUP(C3,[1]参考!$B$2:$K$53,8,FALSE)</f>
        <v>現</v>
      </c>
      <c r="M3" s="56"/>
      <c r="N3" s="6">
        <f t="shared" ref="N3:N34" si="0">IF(E3="","",IFERROR(VLOOKUP(E3,$P$10:$Q$21,2,FALSE),10))</f>
        <v>10</v>
      </c>
      <c r="O3" s="57"/>
      <c r="P3" s="58"/>
      <c r="Q3" s="58"/>
      <c r="R3" s="58"/>
    </row>
    <row r="4" spans="2:22" ht="30" customHeight="1" x14ac:dyDescent="0.2">
      <c r="B4" s="6">
        <v>2</v>
      </c>
      <c r="C4" s="51" t="s">
        <v>75</v>
      </c>
      <c r="D4" s="6" t="s">
        <v>95</v>
      </c>
      <c r="E4" s="54" t="s">
        <v>61</v>
      </c>
      <c r="F4" s="55" t="s">
        <v>103</v>
      </c>
      <c r="G4" s="6" t="s">
        <v>122</v>
      </c>
      <c r="H4" s="107" t="s">
        <v>139</v>
      </c>
      <c r="I4" s="108"/>
      <c r="J4" s="109"/>
      <c r="K4" s="6" t="s">
        <v>72</v>
      </c>
      <c r="L4" s="6" t="str">
        <f>VLOOKUP(C4,[1]参考!$B$2:$K$53,8,FALSE)</f>
        <v>現</v>
      </c>
      <c r="M4" s="6"/>
      <c r="N4" s="6">
        <f t="shared" si="0"/>
        <v>10</v>
      </c>
      <c r="O4" s="57"/>
      <c r="P4" s="58"/>
      <c r="Q4" s="58"/>
      <c r="R4" s="58"/>
    </row>
    <row r="5" spans="2:22" ht="30" customHeight="1" x14ac:dyDescent="0.2">
      <c r="B5" s="6">
        <v>3</v>
      </c>
      <c r="C5" s="51" t="s">
        <v>76</v>
      </c>
      <c r="D5" s="6" t="s">
        <v>95</v>
      </c>
      <c r="E5" s="54" t="s">
        <v>61</v>
      </c>
      <c r="F5" s="55" t="s">
        <v>104</v>
      </c>
      <c r="G5" s="6" t="s">
        <v>123</v>
      </c>
      <c r="H5" s="107" t="s">
        <v>139</v>
      </c>
      <c r="I5" s="108"/>
      <c r="J5" s="109"/>
      <c r="K5" s="6" t="s">
        <v>72</v>
      </c>
      <c r="L5" s="6" t="str">
        <f>VLOOKUP(C5,[1]参考!$B$2:$K$53,8,FALSE)</f>
        <v>現</v>
      </c>
      <c r="M5" s="6"/>
      <c r="N5" s="6">
        <f t="shared" si="0"/>
        <v>10</v>
      </c>
      <c r="O5" s="57"/>
      <c r="P5" s="58"/>
      <c r="Q5" s="58"/>
      <c r="R5" s="58"/>
    </row>
    <row r="6" spans="2:22" ht="30" customHeight="1" x14ac:dyDescent="0.2">
      <c r="B6" s="6">
        <v>4</v>
      </c>
      <c r="C6" s="51" t="s">
        <v>77</v>
      </c>
      <c r="D6" s="6" t="s">
        <v>95</v>
      </c>
      <c r="E6" s="54" t="s">
        <v>63</v>
      </c>
      <c r="F6" s="55" t="s">
        <v>105</v>
      </c>
      <c r="G6" s="6" t="s">
        <v>121</v>
      </c>
      <c r="H6" s="107" t="s">
        <v>140</v>
      </c>
      <c r="I6" s="108"/>
      <c r="J6" s="109"/>
      <c r="K6" s="6" t="s">
        <v>72</v>
      </c>
      <c r="L6" s="6" t="str">
        <f>VLOOKUP(C6,[1]参考!$B$2:$K$53,8,FALSE)</f>
        <v>現</v>
      </c>
      <c r="M6" s="6"/>
      <c r="N6" s="6">
        <f t="shared" si="0"/>
        <v>10</v>
      </c>
      <c r="O6" s="57"/>
      <c r="P6" s="58"/>
      <c r="Q6" s="58"/>
      <c r="R6" s="58"/>
    </row>
    <row r="7" spans="2:22" ht="30" customHeight="1" x14ac:dyDescent="0.2">
      <c r="B7" s="6">
        <v>5</v>
      </c>
      <c r="C7" s="51" t="s">
        <v>78</v>
      </c>
      <c r="D7" s="6" t="s">
        <v>94</v>
      </c>
      <c r="E7" s="54" t="s">
        <v>61</v>
      </c>
      <c r="F7" s="55" t="s">
        <v>106</v>
      </c>
      <c r="G7" s="6" t="s">
        <v>124</v>
      </c>
      <c r="H7" s="107" t="s">
        <v>139</v>
      </c>
      <c r="I7" s="108"/>
      <c r="J7" s="109"/>
      <c r="K7" s="6" t="s">
        <v>72</v>
      </c>
      <c r="L7" s="6" t="str">
        <f>VLOOKUP(C7,[1]参考!$B$2:$K$53,8,FALSE)</f>
        <v>現</v>
      </c>
      <c r="M7" s="6"/>
      <c r="N7" s="6">
        <f t="shared" si="0"/>
        <v>10</v>
      </c>
      <c r="O7" s="57"/>
      <c r="P7" s="58"/>
      <c r="Q7" s="58"/>
      <c r="R7" s="58"/>
      <c r="S7" s="59"/>
      <c r="T7" s="59"/>
      <c r="U7" s="59"/>
      <c r="V7" s="59"/>
    </row>
    <row r="8" spans="2:22" s="59" customFormat="1" ht="30" customHeight="1" x14ac:dyDescent="0.2">
      <c r="B8" s="6">
        <v>6</v>
      </c>
      <c r="C8" s="51" t="s">
        <v>79</v>
      </c>
      <c r="D8" s="6" t="s">
        <v>95</v>
      </c>
      <c r="E8" s="54" t="s">
        <v>61</v>
      </c>
      <c r="F8" s="55" t="s">
        <v>107</v>
      </c>
      <c r="G8" s="6" t="s">
        <v>125</v>
      </c>
      <c r="H8" s="107" t="s">
        <v>141</v>
      </c>
      <c r="I8" s="108"/>
      <c r="J8" s="109"/>
      <c r="K8" s="6" t="s">
        <v>72</v>
      </c>
      <c r="L8" s="6" t="str">
        <f>VLOOKUP(C8,[1]参考!$B$2:$K$53,8,FALSE)</f>
        <v>新</v>
      </c>
      <c r="M8" s="6"/>
      <c r="N8" s="6">
        <f t="shared" si="0"/>
        <v>10</v>
      </c>
      <c r="O8" s="57"/>
      <c r="P8" s="58"/>
      <c r="Q8" s="58"/>
      <c r="R8" s="58"/>
    </row>
    <row r="9" spans="2:22" s="59" customFormat="1" ht="30" customHeight="1" x14ac:dyDescent="0.2">
      <c r="B9" s="6">
        <v>7</v>
      </c>
      <c r="C9" s="51" t="s">
        <v>80</v>
      </c>
      <c r="D9" s="6" t="s">
        <v>95</v>
      </c>
      <c r="E9" s="54" t="s">
        <v>63</v>
      </c>
      <c r="F9" s="55" t="s">
        <v>108</v>
      </c>
      <c r="G9" s="6" t="s">
        <v>126</v>
      </c>
      <c r="H9" s="107" t="s">
        <v>139</v>
      </c>
      <c r="I9" s="108"/>
      <c r="J9" s="109"/>
      <c r="K9" s="6" t="s">
        <v>72</v>
      </c>
      <c r="L9" s="6" t="str">
        <f>VLOOKUP(C9,[1]参考!$B$2:$K$53,8,FALSE)</f>
        <v>現</v>
      </c>
      <c r="M9" s="6"/>
      <c r="N9" s="6">
        <f t="shared" si="0"/>
        <v>10</v>
      </c>
      <c r="O9" s="57"/>
      <c r="P9" s="58"/>
      <c r="Q9" s="58"/>
      <c r="R9" s="58"/>
    </row>
    <row r="10" spans="2:22" s="59" customFormat="1" ht="30" customHeight="1" x14ac:dyDescent="0.2">
      <c r="B10" s="6">
        <v>8</v>
      </c>
      <c r="C10" s="51" t="s">
        <v>81</v>
      </c>
      <c r="D10" s="6" t="s">
        <v>95</v>
      </c>
      <c r="E10" s="54" t="s">
        <v>96</v>
      </c>
      <c r="F10" s="55" t="s">
        <v>109</v>
      </c>
      <c r="G10" s="6" t="s">
        <v>127</v>
      </c>
      <c r="H10" s="107" t="s">
        <v>142</v>
      </c>
      <c r="I10" s="108"/>
      <c r="J10" s="109"/>
      <c r="K10" s="6" t="s">
        <v>72</v>
      </c>
      <c r="L10" s="6" t="str">
        <f>VLOOKUP(C10,[1]参考!$B$2:$K$53,8,FALSE)</f>
        <v>元</v>
      </c>
      <c r="M10" s="6"/>
      <c r="N10" s="6">
        <f t="shared" si="0"/>
        <v>10</v>
      </c>
      <c r="O10" s="57"/>
      <c r="P10" s="60"/>
    </row>
    <row r="11" spans="2:22" s="59" customFormat="1" ht="30" customHeight="1" x14ac:dyDescent="0.2">
      <c r="B11" s="6">
        <v>9</v>
      </c>
      <c r="C11" s="51" t="s">
        <v>82</v>
      </c>
      <c r="D11" s="6" t="s">
        <v>95</v>
      </c>
      <c r="E11" s="54" t="s">
        <v>63</v>
      </c>
      <c r="F11" s="55" t="s">
        <v>110</v>
      </c>
      <c r="G11" s="6" t="s">
        <v>128</v>
      </c>
      <c r="H11" s="107" t="s">
        <v>139</v>
      </c>
      <c r="I11" s="108"/>
      <c r="J11" s="109"/>
      <c r="K11" s="6" t="s">
        <v>72</v>
      </c>
      <c r="L11" s="6" t="str">
        <f>VLOOKUP(C11,[1]参考!$B$2:$K$53,8,FALSE)</f>
        <v>現</v>
      </c>
      <c r="M11" s="6"/>
      <c r="N11" s="6">
        <f t="shared" si="0"/>
        <v>10</v>
      </c>
      <c r="O11" s="57"/>
      <c r="P11" s="60"/>
    </row>
    <row r="12" spans="2:22" s="59" customFormat="1" ht="30" customHeight="1" x14ac:dyDescent="0.2">
      <c r="B12" s="6">
        <v>10</v>
      </c>
      <c r="C12" s="51" t="s">
        <v>83</v>
      </c>
      <c r="D12" s="6" t="s">
        <v>95</v>
      </c>
      <c r="E12" s="54" t="s">
        <v>63</v>
      </c>
      <c r="F12" s="55" t="s">
        <v>111</v>
      </c>
      <c r="G12" s="6" t="s">
        <v>129</v>
      </c>
      <c r="H12" s="107" t="s">
        <v>143</v>
      </c>
      <c r="I12" s="108"/>
      <c r="J12" s="109"/>
      <c r="K12" s="6" t="s">
        <v>72</v>
      </c>
      <c r="L12" s="6" t="str">
        <f>VLOOKUP(C12,[1]参考!$B$2:$K$53,8,FALSE)</f>
        <v>新</v>
      </c>
      <c r="M12" s="6"/>
      <c r="N12" s="6">
        <f t="shared" si="0"/>
        <v>10</v>
      </c>
      <c r="O12" s="57"/>
      <c r="P12" s="60"/>
    </row>
    <row r="13" spans="2:22" s="59" customFormat="1" ht="30" customHeight="1" x14ac:dyDescent="0.2">
      <c r="B13" s="6">
        <v>11</v>
      </c>
      <c r="C13" s="51" t="s">
        <v>84</v>
      </c>
      <c r="D13" s="6" t="s">
        <v>94</v>
      </c>
      <c r="E13" s="54" t="s">
        <v>97</v>
      </c>
      <c r="F13" s="55" t="s">
        <v>112</v>
      </c>
      <c r="G13" s="6" t="s">
        <v>130</v>
      </c>
      <c r="H13" s="107" t="s">
        <v>144</v>
      </c>
      <c r="I13" s="108"/>
      <c r="J13" s="109"/>
      <c r="K13" s="6" t="s">
        <v>72</v>
      </c>
      <c r="L13" s="6" t="str">
        <f>VLOOKUP(C13,[1]参考!$B$2:$K$53,8,FALSE)</f>
        <v>新</v>
      </c>
      <c r="M13" s="6"/>
      <c r="N13" s="6">
        <f t="shared" si="0"/>
        <v>10</v>
      </c>
      <c r="O13" s="57"/>
      <c r="P13" s="61"/>
    </row>
    <row r="14" spans="2:22" s="59" customFormat="1" ht="30" customHeight="1" x14ac:dyDescent="0.2">
      <c r="B14" s="6">
        <v>12</v>
      </c>
      <c r="C14" s="51" t="s">
        <v>85</v>
      </c>
      <c r="D14" s="6" t="s">
        <v>94</v>
      </c>
      <c r="E14" s="54" t="s">
        <v>98</v>
      </c>
      <c r="F14" s="55" t="s">
        <v>113</v>
      </c>
      <c r="G14" s="6" t="s">
        <v>131</v>
      </c>
      <c r="H14" s="107" t="s">
        <v>145</v>
      </c>
      <c r="I14" s="108"/>
      <c r="J14" s="109"/>
      <c r="K14" s="6" t="s">
        <v>72</v>
      </c>
      <c r="L14" s="6" t="str">
        <f>VLOOKUP(C14,[1]参考!$B$2:$K$53,8,FALSE)</f>
        <v>新</v>
      </c>
      <c r="M14" s="6"/>
      <c r="N14" s="6">
        <f t="shared" si="0"/>
        <v>10</v>
      </c>
      <c r="O14" s="57"/>
      <c r="P14" s="61"/>
    </row>
    <row r="15" spans="2:22" s="59" customFormat="1" ht="30" customHeight="1" x14ac:dyDescent="0.2">
      <c r="B15" s="6">
        <v>13</v>
      </c>
      <c r="C15" s="51" t="s">
        <v>86</v>
      </c>
      <c r="D15" s="6" t="s">
        <v>94</v>
      </c>
      <c r="E15" s="54" t="s">
        <v>98</v>
      </c>
      <c r="F15" s="55" t="s">
        <v>114</v>
      </c>
      <c r="G15" s="6" t="s">
        <v>132</v>
      </c>
      <c r="H15" s="107" t="s">
        <v>139</v>
      </c>
      <c r="I15" s="108"/>
      <c r="J15" s="109"/>
      <c r="K15" s="6" t="s">
        <v>72</v>
      </c>
      <c r="L15" s="6" t="str">
        <f>VLOOKUP(C15,[1]参考!$B$2:$K$53,8,FALSE)</f>
        <v>現</v>
      </c>
      <c r="M15" s="6"/>
      <c r="N15" s="6">
        <f t="shared" si="0"/>
        <v>10</v>
      </c>
      <c r="O15" s="57"/>
      <c r="P15" s="61"/>
    </row>
    <row r="16" spans="2:22" s="59" customFormat="1" ht="30" customHeight="1" x14ac:dyDescent="0.2">
      <c r="B16" s="6">
        <v>14</v>
      </c>
      <c r="C16" s="51" t="s">
        <v>87</v>
      </c>
      <c r="D16" s="6" t="s">
        <v>95</v>
      </c>
      <c r="E16" s="54" t="s">
        <v>98</v>
      </c>
      <c r="F16" s="55" t="s">
        <v>114</v>
      </c>
      <c r="G16" s="6" t="s">
        <v>133</v>
      </c>
      <c r="H16" s="107" t="s">
        <v>146</v>
      </c>
      <c r="I16" s="108"/>
      <c r="J16" s="109"/>
      <c r="K16" s="6" t="s">
        <v>72</v>
      </c>
      <c r="L16" s="6" t="str">
        <f>VLOOKUP(C16,[1]参考!$B$2:$K$53,8,FALSE)</f>
        <v>現</v>
      </c>
      <c r="M16" s="6"/>
      <c r="N16" s="6">
        <f t="shared" si="0"/>
        <v>10</v>
      </c>
      <c r="O16" s="57"/>
      <c r="P16" s="61"/>
    </row>
    <row r="17" spans="2:16" s="59" customFormat="1" ht="30" customHeight="1" x14ac:dyDescent="0.2">
      <c r="B17" s="6">
        <v>15</v>
      </c>
      <c r="C17" s="51" t="s">
        <v>88</v>
      </c>
      <c r="D17" s="6" t="s">
        <v>95</v>
      </c>
      <c r="E17" s="54" t="s">
        <v>63</v>
      </c>
      <c r="F17" s="55" t="s">
        <v>115</v>
      </c>
      <c r="G17" s="6" t="s">
        <v>134</v>
      </c>
      <c r="H17" s="107" t="s">
        <v>141</v>
      </c>
      <c r="I17" s="108"/>
      <c r="J17" s="109"/>
      <c r="K17" s="6" t="s">
        <v>72</v>
      </c>
      <c r="L17" s="6" t="str">
        <f>VLOOKUP(C17,[1]参考!$B$2:$K$53,8,FALSE)</f>
        <v>現</v>
      </c>
      <c r="M17" s="6"/>
      <c r="N17" s="6">
        <f t="shared" si="0"/>
        <v>10</v>
      </c>
      <c r="O17" s="57"/>
      <c r="P17" s="61"/>
    </row>
    <row r="18" spans="2:16" s="59" customFormat="1" ht="30" customHeight="1" x14ac:dyDescent="0.2">
      <c r="B18" s="6">
        <v>16</v>
      </c>
      <c r="C18" s="51" t="s">
        <v>89</v>
      </c>
      <c r="D18" s="6" t="s">
        <v>95</v>
      </c>
      <c r="E18" s="54" t="s">
        <v>99</v>
      </c>
      <c r="F18" s="55" t="s">
        <v>116</v>
      </c>
      <c r="G18" s="6" t="s">
        <v>135</v>
      </c>
      <c r="H18" s="107" t="s">
        <v>146</v>
      </c>
      <c r="I18" s="108"/>
      <c r="J18" s="109"/>
      <c r="K18" s="6" t="s">
        <v>72</v>
      </c>
      <c r="L18" s="6" t="str">
        <f>VLOOKUP(C18,[1]参考!$B$2:$K$53,8,FALSE)</f>
        <v>現</v>
      </c>
      <c r="M18" s="6"/>
      <c r="N18" s="6">
        <f t="shared" si="0"/>
        <v>10</v>
      </c>
      <c r="O18" s="57"/>
      <c r="P18" s="61"/>
    </row>
    <row r="19" spans="2:16" s="59" customFormat="1" ht="30" customHeight="1" x14ac:dyDescent="0.2">
      <c r="B19" s="6">
        <v>17</v>
      </c>
      <c r="C19" s="51" t="s">
        <v>90</v>
      </c>
      <c r="D19" s="6" t="s">
        <v>95</v>
      </c>
      <c r="E19" s="54" t="s">
        <v>100</v>
      </c>
      <c r="F19" s="55" t="s">
        <v>117</v>
      </c>
      <c r="G19" s="6" t="s">
        <v>136</v>
      </c>
      <c r="H19" s="107" t="s">
        <v>146</v>
      </c>
      <c r="I19" s="108"/>
      <c r="J19" s="109"/>
      <c r="K19" s="6" t="s">
        <v>72</v>
      </c>
      <c r="L19" s="6" t="str">
        <f>VLOOKUP(C19,[1]参考!$B$2:$K$53,8,FALSE)</f>
        <v>現</v>
      </c>
      <c r="M19" s="6"/>
      <c r="N19" s="6">
        <f t="shared" si="0"/>
        <v>10</v>
      </c>
      <c r="O19" s="57"/>
      <c r="P19" s="61"/>
    </row>
    <row r="20" spans="2:16" s="59" customFormat="1" ht="30" customHeight="1" x14ac:dyDescent="0.2">
      <c r="B20" s="6">
        <v>18</v>
      </c>
      <c r="C20" s="51" t="s">
        <v>91</v>
      </c>
      <c r="D20" s="6" t="s">
        <v>95</v>
      </c>
      <c r="E20" s="54" t="s">
        <v>61</v>
      </c>
      <c r="F20" s="55" t="s">
        <v>118</v>
      </c>
      <c r="G20" s="6" t="s">
        <v>137</v>
      </c>
      <c r="H20" s="107" t="s">
        <v>147</v>
      </c>
      <c r="I20" s="108"/>
      <c r="J20" s="109"/>
      <c r="K20" s="6" t="s">
        <v>72</v>
      </c>
      <c r="L20" s="6" t="str">
        <f>VLOOKUP(C20,[1]参考!$B$2:$K$53,8,FALSE)</f>
        <v>新</v>
      </c>
      <c r="M20" s="6"/>
      <c r="N20" s="6">
        <f t="shared" si="0"/>
        <v>10</v>
      </c>
      <c r="O20" s="57"/>
      <c r="P20" s="61"/>
    </row>
    <row r="21" spans="2:16" s="59" customFormat="1" ht="30" customHeight="1" x14ac:dyDescent="0.2">
      <c r="B21" s="6">
        <v>19</v>
      </c>
      <c r="C21" s="51" t="s">
        <v>92</v>
      </c>
      <c r="D21" s="6" t="s">
        <v>95</v>
      </c>
      <c r="E21" s="54" t="s">
        <v>98</v>
      </c>
      <c r="F21" s="55" t="s">
        <v>119</v>
      </c>
      <c r="G21" s="6" t="s">
        <v>138</v>
      </c>
      <c r="H21" s="107" t="s">
        <v>146</v>
      </c>
      <c r="I21" s="108"/>
      <c r="J21" s="109"/>
      <c r="K21" s="6" t="s">
        <v>72</v>
      </c>
      <c r="L21" s="6" t="str">
        <f>VLOOKUP(C21,[1]参考!$B$2:$K$53,8,FALSE)</f>
        <v>現</v>
      </c>
      <c r="M21" s="6"/>
      <c r="N21" s="6">
        <f t="shared" si="0"/>
        <v>10</v>
      </c>
      <c r="O21" s="57"/>
    </row>
    <row r="22" spans="2:16" s="59" customFormat="1" ht="30" customHeight="1" x14ac:dyDescent="0.2">
      <c r="B22" s="6">
        <v>20</v>
      </c>
      <c r="C22" s="51" t="s">
        <v>93</v>
      </c>
      <c r="D22" s="6" t="s">
        <v>94</v>
      </c>
      <c r="E22" s="54" t="s">
        <v>101</v>
      </c>
      <c r="F22" s="55" t="s">
        <v>120</v>
      </c>
      <c r="G22" s="6" t="s">
        <v>122</v>
      </c>
      <c r="H22" s="107" t="s">
        <v>145</v>
      </c>
      <c r="I22" s="108"/>
      <c r="J22" s="109"/>
      <c r="K22" s="6" t="s">
        <v>72</v>
      </c>
      <c r="L22" s="6" t="str">
        <f>VLOOKUP(C22,[1]参考!$B$2:$K$53,8,FALSE)</f>
        <v>新</v>
      </c>
      <c r="M22" s="6"/>
      <c r="N22" s="6">
        <f t="shared" si="0"/>
        <v>10</v>
      </c>
      <c r="O22" s="57"/>
    </row>
    <row r="23" spans="2:16" s="59" customFormat="1" ht="30" customHeight="1" x14ac:dyDescent="0.2">
      <c r="B23" s="6">
        <v>21</v>
      </c>
      <c r="C23" s="51" t="s">
        <v>148</v>
      </c>
      <c r="D23" s="6" t="s">
        <v>95</v>
      </c>
      <c r="E23" s="54" t="s">
        <v>61</v>
      </c>
      <c r="F23" s="55" t="s">
        <v>218</v>
      </c>
      <c r="G23" s="6" t="s">
        <v>238</v>
      </c>
      <c r="H23" s="107" t="s">
        <v>139</v>
      </c>
      <c r="I23" s="108"/>
      <c r="J23" s="109"/>
      <c r="K23" s="6" t="s">
        <v>72</v>
      </c>
      <c r="L23" s="6" t="str">
        <f>VLOOKUP(C23,[1]参考!$B$2:$K$53,8,FALSE)</f>
        <v>現</v>
      </c>
      <c r="M23" s="6"/>
      <c r="N23" s="6">
        <f t="shared" si="0"/>
        <v>10</v>
      </c>
      <c r="O23" s="57"/>
    </row>
    <row r="24" spans="2:16" s="59" customFormat="1" ht="30" customHeight="1" x14ac:dyDescent="0.2">
      <c r="B24" s="6">
        <v>22</v>
      </c>
      <c r="C24" s="51" t="s">
        <v>149</v>
      </c>
      <c r="D24" s="6" t="s">
        <v>94</v>
      </c>
      <c r="E24" s="54" t="s">
        <v>100</v>
      </c>
      <c r="F24" s="55" t="s">
        <v>219</v>
      </c>
      <c r="G24" s="6" t="s">
        <v>122</v>
      </c>
      <c r="H24" s="107" t="s">
        <v>139</v>
      </c>
      <c r="I24" s="108"/>
      <c r="J24" s="109"/>
      <c r="K24" s="6" t="s">
        <v>72</v>
      </c>
      <c r="L24" s="6" t="str">
        <f>VLOOKUP(C24,[1]参考!$B$2:$K$53,8,FALSE)</f>
        <v>現</v>
      </c>
      <c r="M24" s="6"/>
      <c r="N24" s="6">
        <f t="shared" si="0"/>
        <v>10</v>
      </c>
      <c r="O24" s="57"/>
    </row>
    <row r="25" spans="2:16" s="59" customFormat="1" ht="30" customHeight="1" x14ac:dyDescent="0.2">
      <c r="B25" s="6">
        <v>23</v>
      </c>
      <c r="C25" s="51" t="s">
        <v>150</v>
      </c>
      <c r="D25" s="6" t="s">
        <v>95</v>
      </c>
      <c r="E25" s="54" t="s">
        <v>98</v>
      </c>
      <c r="F25" s="55" t="s">
        <v>220</v>
      </c>
      <c r="G25" s="6" t="s">
        <v>239</v>
      </c>
      <c r="H25" s="107" t="s">
        <v>139</v>
      </c>
      <c r="I25" s="108"/>
      <c r="J25" s="109"/>
      <c r="K25" s="6" t="s">
        <v>72</v>
      </c>
      <c r="L25" s="6" t="str">
        <f>VLOOKUP(C25,[1]参考!$B$2:$K$53,8,FALSE)</f>
        <v>現</v>
      </c>
      <c r="M25" s="6"/>
      <c r="N25" s="6">
        <f t="shared" si="0"/>
        <v>10</v>
      </c>
      <c r="O25" s="57"/>
    </row>
    <row r="26" spans="2:16" s="59" customFormat="1" ht="30" customHeight="1" x14ac:dyDescent="0.2">
      <c r="B26" s="6">
        <v>24</v>
      </c>
      <c r="C26" s="51" t="s">
        <v>151</v>
      </c>
      <c r="D26" s="6" t="s">
        <v>95</v>
      </c>
      <c r="E26" s="54" t="s">
        <v>98</v>
      </c>
      <c r="F26" s="55" t="s">
        <v>221</v>
      </c>
      <c r="G26" s="6" t="s">
        <v>205</v>
      </c>
      <c r="H26" s="107" t="s">
        <v>139</v>
      </c>
      <c r="I26" s="108"/>
      <c r="J26" s="109"/>
      <c r="K26" s="6" t="s">
        <v>72</v>
      </c>
      <c r="L26" s="6" t="str">
        <f>VLOOKUP(C26,[1]参考!$B$2:$K$53,8,FALSE)</f>
        <v>現</v>
      </c>
      <c r="M26" s="6"/>
      <c r="N26" s="6">
        <f t="shared" si="0"/>
        <v>10</v>
      </c>
      <c r="O26" s="57"/>
    </row>
    <row r="27" spans="2:16" s="59" customFormat="1" ht="30" customHeight="1" x14ac:dyDescent="0.2">
      <c r="B27" s="6">
        <v>25</v>
      </c>
      <c r="C27" s="51" t="s">
        <v>152</v>
      </c>
      <c r="D27" s="6" t="s">
        <v>95</v>
      </c>
      <c r="E27" s="54" t="s">
        <v>98</v>
      </c>
      <c r="F27" s="55" t="s">
        <v>222</v>
      </c>
      <c r="G27" s="6" t="s">
        <v>131</v>
      </c>
      <c r="H27" s="107" t="s">
        <v>139</v>
      </c>
      <c r="I27" s="108"/>
      <c r="J27" s="109"/>
      <c r="K27" s="6" t="s">
        <v>72</v>
      </c>
      <c r="L27" s="6" t="str">
        <f>VLOOKUP(C27,[1]参考!$B$2:$K$53,8,FALSE)</f>
        <v>現</v>
      </c>
      <c r="M27" s="6"/>
      <c r="N27" s="6">
        <f t="shared" si="0"/>
        <v>10</v>
      </c>
      <c r="O27" s="57"/>
    </row>
    <row r="28" spans="2:16" s="59" customFormat="1" ht="30" customHeight="1" x14ac:dyDescent="0.2">
      <c r="B28" s="6">
        <v>26</v>
      </c>
      <c r="C28" s="51" t="s">
        <v>153</v>
      </c>
      <c r="D28" s="6" t="s">
        <v>95</v>
      </c>
      <c r="E28" s="54" t="s">
        <v>98</v>
      </c>
      <c r="F28" s="55" t="s">
        <v>223</v>
      </c>
      <c r="G28" s="6" t="s">
        <v>207</v>
      </c>
      <c r="H28" s="107" t="s">
        <v>139</v>
      </c>
      <c r="I28" s="108"/>
      <c r="J28" s="109"/>
      <c r="K28" s="6" t="s">
        <v>72</v>
      </c>
      <c r="L28" s="6" t="str">
        <f>VLOOKUP(C28,[1]参考!$B$2:$K$53,8,FALSE)</f>
        <v>現</v>
      </c>
      <c r="M28" s="6"/>
      <c r="N28" s="6">
        <f t="shared" si="0"/>
        <v>10</v>
      </c>
      <c r="O28" s="57"/>
    </row>
    <row r="29" spans="2:16" s="59" customFormat="1" ht="30" customHeight="1" x14ac:dyDescent="0.2">
      <c r="B29" s="6">
        <v>27</v>
      </c>
      <c r="C29" s="51" t="s">
        <v>154</v>
      </c>
      <c r="D29" s="6" t="s">
        <v>95</v>
      </c>
      <c r="E29" s="54" t="s">
        <v>61</v>
      </c>
      <c r="F29" s="55" t="s">
        <v>224</v>
      </c>
      <c r="G29" s="6" t="s">
        <v>131</v>
      </c>
      <c r="H29" s="107" t="s">
        <v>139</v>
      </c>
      <c r="I29" s="108"/>
      <c r="J29" s="109"/>
      <c r="K29" s="6" t="s">
        <v>72</v>
      </c>
      <c r="L29" s="6" t="str">
        <f>VLOOKUP(C29,[1]参考!$B$2:$K$53,8,FALSE)</f>
        <v>現</v>
      </c>
      <c r="M29" s="6"/>
      <c r="N29" s="6">
        <f t="shared" si="0"/>
        <v>10</v>
      </c>
      <c r="O29" s="57"/>
    </row>
    <row r="30" spans="2:16" s="59" customFormat="1" ht="30" customHeight="1" x14ac:dyDescent="0.2">
      <c r="B30" s="6">
        <v>28</v>
      </c>
      <c r="C30" s="51" t="s">
        <v>155</v>
      </c>
      <c r="D30" s="6" t="s">
        <v>95</v>
      </c>
      <c r="E30" s="54" t="s">
        <v>100</v>
      </c>
      <c r="F30" s="55" t="s">
        <v>225</v>
      </c>
      <c r="G30" s="6" t="s">
        <v>123</v>
      </c>
      <c r="H30" s="107" t="s">
        <v>139</v>
      </c>
      <c r="I30" s="108"/>
      <c r="J30" s="109"/>
      <c r="K30" s="6" t="s">
        <v>72</v>
      </c>
      <c r="L30" s="6" t="str">
        <f>VLOOKUP(C30,[1]参考!$B$2:$K$53,8,FALSE)</f>
        <v>現</v>
      </c>
      <c r="M30" s="6"/>
      <c r="N30" s="6">
        <f t="shared" si="0"/>
        <v>10</v>
      </c>
      <c r="O30" s="57"/>
    </row>
    <row r="31" spans="2:16" s="59" customFormat="1" ht="30" customHeight="1" x14ac:dyDescent="0.2">
      <c r="B31" s="6">
        <v>29</v>
      </c>
      <c r="C31" s="51" t="s">
        <v>156</v>
      </c>
      <c r="D31" s="6" t="s">
        <v>95</v>
      </c>
      <c r="E31" s="54" t="s">
        <v>61</v>
      </c>
      <c r="F31" s="55" t="s">
        <v>226</v>
      </c>
      <c r="G31" s="6" t="s">
        <v>122</v>
      </c>
      <c r="H31" s="107" t="s">
        <v>139</v>
      </c>
      <c r="I31" s="108"/>
      <c r="J31" s="109"/>
      <c r="K31" s="6" t="s">
        <v>72</v>
      </c>
      <c r="L31" s="6" t="str">
        <f>VLOOKUP(C31,[1]参考!$B$2:$K$53,8,FALSE)</f>
        <v>現</v>
      </c>
      <c r="M31" s="6"/>
      <c r="N31" s="6">
        <f t="shared" si="0"/>
        <v>10</v>
      </c>
      <c r="O31" s="57"/>
    </row>
    <row r="32" spans="2:16" s="59" customFormat="1" ht="30" customHeight="1" x14ac:dyDescent="0.2">
      <c r="B32" s="6">
        <v>30</v>
      </c>
      <c r="C32" s="51" t="s">
        <v>157</v>
      </c>
      <c r="D32" s="6" t="s">
        <v>95</v>
      </c>
      <c r="E32" s="54" t="s">
        <v>98</v>
      </c>
      <c r="F32" s="55" t="s">
        <v>227</v>
      </c>
      <c r="G32" s="6" t="s">
        <v>123</v>
      </c>
      <c r="H32" s="107" t="s">
        <v>139</v>
      </c>
      <c r="I32" s="108"/>
      <c r="J32" s="109"/>
      <c r="K32" s="6" t="s">
        <v>72</v>
      </c>
      <c r="L32" s="6" t="str">
        <f>VLOOKUP(C32,[1]参考!$B$2:$K$53,8,FALSE)</f>
        <v>現</v>
      </c>
      <c r="M32" s="6"/>
      <c r="N32" s="6">
        <f t="shared" si="0"/>
        <v>10</v>
      </c>
      <c r="O32" s="57"/>
    </row>
    <row r="33" spans="2:15" s="59" customFormat="1" ht="30" customHeight="1" x14ac:dyDescent="0.2">
      <c r="B33" s="6">
        <v>31</v>
      </c>
      <c r="C33" s="51" t="s">
        <v>158</v>
      </c>
      <c r="D33" s="6" t="s">
        <v>94</v>
      </c>
      <c r="E33" s="54" t="s">
        <v>96</v>
      </c>
      <c r="F33" s="55" t="s">
        <v>228</v>
      </c>
      <c r="G33" s="6" t="s">
        <v>240</v>
      </c>
      <c r="H33" s="107" t="s">
        <v>146</v>
      </c>
      <c r="I33" s="108"/>
      <c r="J33" s="109"/>
      <c r="K33" s="6" t="s">
        <v>72</v>
      </c>
      <c r="L33" s="6" t="str">
        <f>VLOOKUP(C33,[1]参考!$B$2:$K$53,8,FALSE)</f>
        <v>現</v>
      </c>
      <c r="M33" s="6"/>
      <c r="N33" s="6">
        <f t="shared" si="0"/>
        <v>10</v>
      </c>
      <c r="O33" s="57"/>
    </row>
    <row r="34" spans="2:15" s="59" customFormat="1" ht="30" customHeight="1" x14ac:dyDescent="0.2">
      <c r="B34" s="6">
        <v>32</v>
      </c>
      <c r="C34" s="51" t="s">
        <v>159</v>
      </c>
      <c r="D34" s="6" t="s">
        <v>94</v>
      </c>
      <c r="E34" s="54" t="s">
        <v>96</v>
      </c>
      <c r="F34" s="55" t="s">
        <v>229</v>
      </c>
      <c r="G34" s="6" t="s">
        <v>241</v>
      </c>
      <c r="H34" s="107" t="s">
        <v>145</v>
      </c>
      <c r="I34" s="108"/>
      <c r="J34" s="109"/>
      <c r="K34" s="6" t="s">
        <v>72</v>
      </c>
      <c r="L34" s="6" t="str">
        <f>VLOOKUP(C34,[1]参考!$B$2:$K$53,8,FALSE)</f>
        <v>新</v>
      </c>
      <c r="M34" s="6"/>
      <c r="N34" s="6">
        <f t="shared" si="0"/>
        <v>10</v>
      </c>
      <c r="O34" s="57"/>
    </row>
    <row r="35" spans="2:15" s="59" customFormat="1" ht="30" customHeight="1" x14ac:dyDescent="0.2">
      <c r="B35" s="6">
        <v>33</v>
      </c>
      <c r="C35" s="51" t="s">
        <v>160</v>
      </c>
      <c r="D35" s="6" t="s">
        <v>94</v>
      </c>
      <c r="E35" s="54" t="s">
        <v>96</v>
      </c>
      <c r="F35" s="55" t="s">
        <v>230</v>
      </c>
      <c r="G35" s="6" t="s">
        <v>206</v>
      </c>
      <c r="H35" s="107" t="s">
        <v>245</v>
      </c>
      <c r="I35" s="108"/>
      <c r="J35" s="109"/>
      <c r="K35" s="6" t="s">
        <v>72</v>
      </c>
      <c r="L35" s="6" t="str">
        <f>VLOOKUP(C35,[1]参考!$B$2:$K$53,8,FALSE)</f>
        <v>新</v>
      </c>
      <c r="M35" s="6"/>
      <c r="N35" s="6">
        <f t="shared" ref="N35:N62" si="1">IF(E35="","",IFERROR(VLOOKUP(E35,$P$10:$Q$21,2,FALSE),10))</f>
        <v>10</v>
      </c>
      <c r="O35" s="57"/>
    </row>
    <row r="36" spans="2:15" s="59" customFormat="1" ht="30" customHeight="1" thickBot="1" x14ac:dyDescent="0.25">
      <c r="B36" s="6">
        <v>34</v>
      </c>
      <c r="C36" s="51" t="s">
        <v>161</v>
      </c>
      <c r="D36" s="6" t="s">
        <v>95</v>
      </c>
      <c r="E36" s="54" t="s">
        <v>63</v>
      </c>
      <c r="F36" s="55" t="s">
        <v>231</v>
      </c>
      <c r="G36" s="6" t="s">
        <v>138</v>
      </c>
      <c r="H36" s="107" t="s">
        <v>146</v>
      </c>
      <c r="I36" s="108"/>
      <c r="J36" s="109"/>
      <c r="K36" s="6" t="s">
        <v>72</v>
      </c>
      <c r="L36" s="6" t="str">
        <f>VLOOKUP(C36,[1]参考!$B$2:$K$53,8,FALSE)</f>
        <v>現</v>
      </c>
      <c r="M36" s="62"/>
      <c r="N36" s="62">
        <f t="shared" si="1"/>
        <v>10</v>
      </c>
      <c r="O36" s="63"/>
    </row>
    <row r="37" spans="2:15" s="59" customFormat="1" ht="30" customHeight="1" x14ac:dyDescent="0.2">
      <c r="B37" s="6">
        <v>35</v>
      </c>
      <c r="C37" s="51" t="s">
        <v>162</v>
      </c>
      <c r="D37" s="6" t="s">
        <v>95</v>
      </c>
      <c r="E37" s="54" t="s">
        <v>100</v>
      </c>
      <c r="F37" s="55" t="s">
        <v>232</v>
      </c>
      <c r="G37" s="6" t="s">
        <v>134</v>
      </c>
      <c r="H37" s="107" t="s">
        <v>141</v>
      </c>
      <c r="I37" s="108"/>
      <c r="J37" s="109"/>
      <c r="K37" s="6" t="s">
        <v>73</v>
      </c>
      <c r="L37" s="6" t="str">
        <f>VLOOKUP(C37,[1]参考!$B$2:$K$53,8,FALSE)</f>
        <v>新</v>
      </c>
      <c r="M37" s="29"/>
      <c r="N37" s="29">
        <f t="shared" si="1"/>
        <v>10</v>
      </c>
      <c r="O37" s="57"/>
    </row>
    <row r="38" spans="2:15" s="59" customFormat="1" ht="30" customHeight="1" x14ac:dyDescent="0.2">
      <c r="B38" s="6">
        <v>36</v>
      </c>
      <c r="C38" s="51" t="s">
        <v>163</v>
      </c>
      <c r="D38" s="6" t="s">
        <v>95</v>
      </c>
      <c r="E38" s="54" t="s">
        <v>100</v>
      </c>
      <c r="F38" s="55" t="s">
        <v>233</v>
      </c>
      <c r="G38" s="6" t="s">
        <v>242</v>
      </c>
      <c r="H38" s="107" t="s">
        <v>246</v>
      </c>
      <c r="I38" s="108"/>
      <c r="J38" s="109"/>
      <c r="K38" s="6" t="s">
        <v>73</v>
      </c>
      <c r="L38" s="6" t="str">
        <f>VLOOKUP(C38,[1]参考!$B$2:$K$53,8,FALSE)</f>
        <v>新</v>
      </c>
      <c r="M38" s="6"/>
      <c r="N38" s="6">
        <f t="shared" si="1"/>
        <v>10</v>
      </c>
      <c r="O38" s="57"/>
    </row>
    <row r="39" spans="2:15" s="59" customFormat="1" ht="30" customHeight="1" x14ac:dyDescent="0.2">
      <c r="B39" s="6">
        <v>37</v>
      </c>
      <c r="C39" s="51" t="s">
        <v>164</v>
      </c>
      <c r="D39" s="6" t="s">
        <v>95</v>
      </c>
      <c r="E39" s="54" t="s">
        <v>100</v>
      </c>
      <c r="F39" s="55" t="s">
        <v>234</v>
      </c>
      <c r="G39" s="6" t="s">
        <v>243</v>
      </c>
      <c r="H39" s="107" t="s">
        <v>145</v>
      </c>
      <c r="I39" s="108"/>
      <c r="J39" s="109"/>
      <c r="K39" s="6" t="s">
        <v>73</v>
      </c>
      <c r="L39" s="6" t="str">
        <f>VLOOKUP(C39,[1]参考!$B$2:$K$53,8,FALSE)</f>
        <v>新</v>
      </c>
      <c r="M39" s="6"/>
      <c r="N39" s="6">
        <f t="shared" si="1"/>
        <v>10</v>
      </c>
      <c r="O39" s="57"/>
    </row>
    <row r="40" spans="2:15" s="59" customFormat="1" ht="30" customHeight="1" x14ac:dyDescent="0.2">
      <c r="B40" s="6">
        <v>38</v>
      </c>
      <c r="C40" s="51" t="s">
        <v>165</v>
      </c>
      <c r="D40" s="6" t="s">
        <v>95</v>
      </c>
      <c r="E40" s="54" t="s">
        <v>168</v>
      </c>
      <c r="F40" s="55" t="s">
        <v>235</v>
      </c>
      <c r="G40" s="6" t="s">
        <v>124</v>
      </c>
      <c r="H40" s="107" t="s">
        <v>145</v>
      </c>
      <c r="I40" s="108"/>
      <c r="J40" s="109"/>
      <c r="K40" s="6" t="s">
        <v>73</v>
      </c>
      <c r="L40" s="6" t="str">
        <f>VLOOKUP(C40,[1]参考!$B$2:$K$53,8,FALSE)</f>
        <v>新</v>
      </c>
      <c r="M40" s="6"/>
      <c r="N40" s="6">
        <f t="shared" si="1"/>
        <v>10</v>
      </c>
      <c r="O40" s="57"/>
    </row>
    <row r="41" spans="2:15" s="59" customFormat="1" ht="30" customHeight="1" x14ac:dyDescent="0.2">
      <c r="B41" s="6">
        <v>39</v>
      </c>
      <c r="C41" s="51" t="s">
        <v>166</v>
      </c>
      <c r="D41" s="6" t="s">
        <v>95</v>
      </c>
      <c r="E41" s="54" t="s">
        <v>100</v>
      </c>
      <c r="F41" s="55" t="s">
        <v>236</v>
      </c>
      <c r="G41" s="6" t="s">
        <v>206</v>
      </c>
      <c r="H41" s="107" t="s">
        <v>139</v>
      </c>
      <c r="I41" s="108"/>
      <c r="J41" s="109"/>
      <c r="K41" s="6" t="s">
        <v>73</v>
      </c>
      <c r="L41" s="6" t="str">
        <f>VLOOKUP(C41,[1]参考!$B$2:$K$53,8,FALSE)</f>
        <v>現</v>
      </c>
      <c r="M41" s="6"/>
      <c r="N41" s="6">
        <f t="shared" si="1"/>
        <v>10</v>
      </c>
      <c r="O41" s="57"/>
    </row>
    <row r="42" spans="2:15" s="59" customFormat="1" ht="30" customHeight="1" x14ac:dyDescent="0.2">
      <c r="B42" s="6">
        <v>40</v>
      </c>
      <c r="C42" s="51" t="s">
        <v>167</v>
      </c>
      <c r="D42" s="6" t="s">
        <v>95</v>
      </c>
      <c r="E42" s="54" t="s">
        <v>168</v>
      </c>
      <c r="F42" s="55" t="s">
        <v>237</v>
      </c>
      <c r="G42" s="6" t="s">
        <v>244</v>
      </c>
      <c r="H42" s="107" t="s">
        <v>145</v>
      </c>
      <c r="I42" s="108"/>
      <c r="J42" s="109"/>
      <c r="K42" s="6" t="s">
        <v>73</v>
      </c>
      <c r="L42" s="6" t="str">
        <f>VLOOKUP(C42,[1]参考!$B$2:$K$53,8,FALSE)</f>
        <v>新</v>
      </c>
      <c r="M42" s="6"/>
      <c r="N42" s="6">
        <f t="shared" si="1"/>
        <v>10</v>
      </c>
      <c r="O42" s="57"/>
    </row>
    <row r="43" spans="2:15" s="59" customFormat="1" ht="30" customHeight="1" x14ac:dyDescent="0.2">
      <c r="B43" s="6">
        <v>41</v>
      </c>
      <c r="C43" s="51" t="s">
        <v>169</v>
      </c>
      <c r="D43" s="72" t="s">
        <v>180</v>
      </c>
      <c r="E43" s="64" t="s">
        <v>181</v>
      </c>
      <c r="F43" s="55" t="s">
        <v>190</v>
      </c>
      <c r="G43" s="6" t="s">
        <v>202</v>
      </c>
      <c r="H43" s="107" t="s">
        <v>208</v>
      </c>
      <c r="I43" s="108"/>
      <c r="J43" s="109"/>
      <c r="K43" s="6" t="s">
        <v>73</v>
      </c>
      <c r="L43" s="6" t="str">
        <f>VLOOKUP(C43,[1]参考!$B$2:$K$53,8,FALSE)</f>
        <v>新</v>
      </c>
      <c r="M43" s="6"/>
      <c r="N43" s="6">
        <f t="shared" si="1"/>
        <v>10</v>
      </c>
      <c r="O43" s="57"/>
    </row>
    <row r="44" spans="2:15" s="59" customFormat="1" ht="30" customHeight="1" x14ac:dyDescent="0.2">
      <c r="B44" s="6">
        <v>42</v>
      </c>
      <c r="C44" s="51" t="s">
        <v>170</v>
      </c>
      <c r="D44" s="71" t="s">
        <v>182</v>
      </c>
      <c r="E44" s="64" t="s">
        <v>183</v>
      </c>
      <c r="F44" s="55" t="s">
        <v>191</v>
      </c>
      <c r="G44" s="6" t="s">
        <v>203</v>
      </c>
      <c r="H44" s="107" t="s">
        <v>141</v>
      </c>
      <c r="I44" s="108"/>
      <c r="J44" s="109"/>
      <c r="K44" s="6" t="s">
        <v>73</v>
      </c>
      <c r="L44" s="6" t="str">
        <f>VLOOKUP(C44,[1]参考!$B$2:$K$53,8,FALSE)</f>
        <v>新</v>
      </c>
      <c r="M44" s="6"/>
      <c r="N44" s="6">
        <f t="shared" si="1"/>
        <v>10</v>
      </c>
      <c r="O44" s="57"/>
    </row>
    <row r="45" spans="2:15" s="59" customFormat="1" ht="30" customHeight="1" x14ac:dyDescent="0.2">
      <c r="B45" s="6">
        <v>43</v>
      </c>
      <c r="C45" s="51" t="s">
        <v>171</v>
      </c>
      <c r="D45" s="71" t="s">
        <v>184</v>
      </c>
      <c r="E45" s="64" t="s">
        <v>183</v>
      </c>
      <c r="F45" s="55" t="s">
        <v>192</v>
      </c>
      <c r="G45" s="6" t="s">
        <v>204</v>
      </c>
      <c r="H45" s="107" t="s">
        <v>145</v>
      </c>
      <c r="I45" s="108"/>
      <c r="J45" s="109"/>
      <c r="K45" s="6" t="s">
        <v>73</v>
      </c>
      <c r="L45" s="6" t="str">
        <f>VLOOKUP(C45,[1]参考!$B$2:$K$53,8,FALSE)</f>
        <v>新</v>
      </c>
      <c r="M45" s="6"/>
      <c r="N45" s="6">
        <f t="shared" si="1"/>
        <v>10</v>
      </c>
      <c r="O45" s="57"/>
    </row>
    <row r="46" spans="2:15" s="59" customFormat="1" ht="30" customHeight="1" x14ac:dyDescent="0.2">
      <c r="B46" s="6">
        <v>44</v>
      </c>
      <c r="C46" s="51" t="s">
        <v>172</v>
      </c>
      <c r="D46" s="71" t="s">
        <v>182</v>
      </c>
      <c r="E46" s="64" t="s">
        <v>185</v>
      </c>
      <c r="F46" s="55" t="s">
        <v>193</v>
      </c>
      <c r="G46" s="6" t="s">
        <v>205</v>
      </c>
      <c r="H46" s="107" t="s">
        <v>209</v>
      </c>
      <c r="I46" s="108"/>
      <c r="J46" s="109"/>
      <c r="K46" s="6" t="s">
        <v>73</v>
      </c>
      <c r="L46" s="6" t="str">
        <f>VLOOKUP(C46,[1]参考!$B$2:$K$53,8,FALSE)</f>
        <v>新</v>
      </c>
      <c r="M46" s="6"/>
      <c r="N46" s="6">
        <f t="shared" si="1"/>
        <v>10</v>
      </c>
      <c r="O46" s="57"/>
    </row>
    <row r="47" spans="2:15" s="59" customFormat="1" ht="30" customHeight="1" x14ac:dyDescent="0.2">
      <c r="B47" s="6">
        <v>45</v>
      </c>
      <c r="C47" s="51" t="s">
        <v>173</v>
      </c>
      <c r="D47" s="71" t="s">
        <v>184</v>
      </c>
      <c r="E47" s="64" t="s">
        <v>186</v>
      </c>
      <c r="F47" s="55" t="s">
        <v>194</v>
      </c>
      <c r="G47" s="6" t="s">
        <v>122</v>
      </c>
      <c r="H47" s="107" t="s">
        <v>210</v>
      </c>
      <c r="I47" s="108"/>
      <c r="J47" s="109"/>
      <c r="K47" s="6" t="s">
        <v>73</v>
      </c>
      <c r="L47" s="6" t="str">
        <f>VLOOKUP(C47,[1]参考!$B$2:$K$53,8,FALSE)</f>
        <v>新</v>
      </c>
      <c r="M47" s="6"/>
      <c r="N47" s="6">
        <f t="shared" si="1"/>
        <v>10</v>
      </c>
      <c r="O47" s="57"/>
    </row>
    <row r="48" spans="2:15" s="59" customFormat="1" ht="30" customHeight="1" x14ac:dyDescent="0.2">
      <c r="B48" s="6">
        <v>46</v>
      </c>
      <c r="C48" s="51" t="s">
        <v>174</v>
      </c>
      <c r="D48" s="71" t="s">
        <v>184</v>
      </c>
      <c r="E48" s="64" t="s">
        <v>187</v>
      </c>
      <c r="F48" s="55" t="s">
        <v>195</v>
      </c>
      <c r="G48" s="6" t="s">
        <v>206</v>
      </c>
      <c r="H48" s="107" t="s">
        <v>139</v>
      </c>
      <c r="I48" s="108"/>
      <c r="J48" s="109"/>
      <c r="K48" s="6" t="s">
        <v>73</v>
      </c>
      <c r="L48" s="6" t="str">
        <f>VLOOKUP(C48,[1]参考!$B$2:$K$53,8,FALSE)</f>
        <v>現</v>
      </c>
      <c r="M48" s="6"/>
      <c r="N48" s="6">
        <f t="shared" si="1"/>
        <v>10</v>
      </c>
      <c r="O48" s="57"/>
    </row>
    <row r="49" spans="2:22" s="59" customFormat="1" ht="30" customHeight="1" x14ac:dyDescent="0.2">
      <c r="B49" s="6">
        <v>47</v>
      </c>
      <c r="C49" s="51" t="s">
        <v>175</v>
      </c>
      <c r="D49" s="71" t="s">
        <v>182</v>
      </c>
      <c r="E49" s="64" t="s">
        <v>188</v>
      </c>
      <c r="F49" s="55" t="s">
        <v>196</v>
      </c>
      <c r="G49" s="6" t="s">
        <v>202</v>
      </c>
      <c r="H49" s="107" t="s">
        <v>211</v>
      </c>
      <c r="I49" s="108"/>
      <c r="J49" s="109"/>
      <c r="K49" s="6" t="s">
        <v>73</v>
      </c>
      <c r="L49" s="6" t="str">
        <f>VLOOKUP(C49,[1]参考!$B$2:$K$53,8,FALSE)</f>
        <v>新</v>
      </c>
      <c r="M49" s="6"/>
      <c r="N49" s="6">
        <f t="shared" si="1"/>
        <v>10</v>
      </c>
      <c r="O49" s="57"/>
    </row>
    <row r="50" spans="2:22" s="59" customFormat="1" ht="30" customHeight="1" x14ac:dyDescent="0.2">
      <c r="B50" s="6">
        <v>48</v>
      </c>
      <c r="C50" s="51" t="s">
        <v>176</v>
      </c>
      <c r="D50" s="71" t="s">
        <v>184</v>
      </c>
      <c r="E50" s="64" t="s">
        <v>183</v>
      </c>
      <c r="F50" s="55" t="s">
        <v>197</v>
      </c>
      <c r="G50" s="6" t="s">
        <v>134</v>
      </c>
      <c r="H50" s="107" t="s">
        <v>147</v>
      </c>
      <c r="I50" s="108"/>
      <c r="J50" s="109"/>
      <c r="K50" s="6" t="s">
        <v>73</v>
      </c>
      <c r="L50" s="6" t="str">
        <f>VLOOKUP(C50,[1]参考!$B$2:$K$53,8,FALSE)</f>
        <v>新</v>
      </c>
      <c r="M50" s="6"/>
      <c r="N50" s="6">
        <f t="shared" si="1"/>
        <v>10</v>
      </c>
      <c r="O50" s="57"/>
    </row>
    <row r="51" spans="2:22" s="59" customFormat="1" ht="30" customHeight="1" x14ac:dyDescent="0.2">
      <c r="B51" s="6">
        <v>49</v>
      </c>
      <c r="C51" s="51" t="s">
        <v>215</v>
      </c>
      <c r="D51" s="71" t="s">
        <v>184</v>
      </c>
      <c r="E51" s="64" t="s">
        <v>183</v>
      </c>
      <c r="F51" s="55" t="s">
        <v>198</v>
      </c>
      <c r="G51" s="6" t="s">
        <v>134</v>
      </c>
      <c r="H51" s="107" t="s">
        <v>145</v>
      </c>
      <c r="I51" s="108"/>
      <c r="J51" s="109"/>
      <c r="K51" s="6" t="s">
        <v>73</v>
      </c>
      <c r="L51" s="6" t="str">
        <f>VLOOKUP(C51,[1]参考!$B$2:$K$53,8,FALSE)</f>
        <v>新</v>
      </c>
      <c r="M51" s="6"/>
      <c r="N51" s="6">
        <f t="shared" si="1"/>
        <v>10</v>
      </c>
      <c r="O51" s="57"/>
      <c r="R51" s="2"/>
      <c r="S51" s="2"/>
      <c r="T51" s="2"/>
      <c r="U51" s="2"/>
      <c r="V51" s="2"/>
    </row>
    <row r="52" spans="2:22" ht="30" customHeight="1" x14ac:dyDescent="0.2">
      <c r="B52" s="6">
        <v>50</v>
      </c>
      <c r="C52" s="51" t="s">
        <v>177</v>
      </c>
      <c r="D52" s="71" t="s">
        <v>184</v>
      </c>
      <c r="E52" s="64" t="s">
        <v>183</v>
      </c>
      <c r="F52" s="55" t="s">
        <v>199</v>
      </c>
      <c r="G52" s="6" t="s">
        <v>122</v>
      </c>
      <c r="H52" s="107" t="s">
        <v>212</v>
      </c>
      <c r="I52" s="108"/>
      <c r="J52" s="109"/>
      <c r="K52" s="6" t="s">
        <v>73</v>
      </c>
      <c r="L52" s="6" t="str">
        <f>VLOOKUP(C52,[1]参考!$B$2:$K$53,8,FALSE)</f>
        <v>新</v>
      </c>
      <c r="M52" s="6"/>
      <c r="N52" s="6">
        <f t="shared" si="1"/>
        <v>10</v>
      </c>
      <c r="O52" s="57"/>
    </row>
    <row r="53" spans="2:22" ht="30" customHeight="1" x14ac:dyDescent="0.2">
      <c r="B53" s="6">
        <v>51</v>
      </c>
      <c r="C53" s="51" t="s">
        <v>178</v>
      </c>
      <c r="D53" s="71" t="s">
        <v>184</v>
      </c>
      <c r="E53" s="64" t="s">
        <v>189</v>
      </c>
      <c r="F53" s="55" t="s">
        <v>200</v>
      </c>
      <c r="G53" s="6" t="s">
        <v>125</v>
      </c>
      <c r="H53" s="107" t="s">
        <v>213</v>
      </c>
      <c r="I53" s="108"/>
      <c r="J53" s="109"/>
      <c r="K53" s="6" t="s">
        <v>73</v>
      </c>
      <c r="L53" s="6" t="str">
        <f>VLOOKUP(C53,[1]参考!$B$2:$K$53,8,FALSE)</f>
        <v>新</v>
      </c>
      <c r="M53" s="6"/>
      <c r="N53" s="6">
        <f t="shared" si="1"/>
        <v>10</v>
      </c>
      <c r="O53" s="57"/>
    </row>
    <row r="54" spans="2:22" ht="30" customHeight="1" x14ac:dyDescent="0.2">
      <c r="B54" s="6">
        <v>52</v>
      </c>
      <c r="C54" s="51" t="s">
        <v>179</v>
      </c>
      <c r="D54" s="71" t="s">
        <v>184</v>
      </c>
      <c r="E54" s="64" t="s">
        <v>183</v>
      </c>
      <c r="F54" s="55" t="s">
        <v>201</v>
      </c>
      <c r="G54" s="6" t="s">
        <v>207</v>
      </c>
      <c r="H54" s="107" t="s">
        <v>214</v>
      </c>
      <c r="I54" s="108"/>
      <c r="J54" s="109"/>
      <c r="K54" s="6" t="s">
        <v>73</v>
      </c>
      <c r="L54" s="6" t="str">
        <f>VLOOKUP(C54,[1]参考!$B$2:$K$53,8,FALSE)</f>
        <v>新</v>
      </c>
      <c r="M54" s="6"/>
      <c r="N54" s="6">
        <f t="shared" si="1"/>
        <v>10</v>
      </c>
      <c r="O54" s="57"/>
    </row>
    <row r="55" spans="2:22" ht="30" customHeight="1" x14ac:dyDescent="0.2">
      <c r="B55" s="6">
        <v>53</v>
      </c>
      <c r="C55" s="51" t="s">
        <v>59</v>
      </c>
      <c r="D55" s="6" t="s">
        <v>59</v>
      </c>
      <c r="E55" s="64" t="s">
        <v>59</v>
      </c>
      <c r="F55" s="55" t="str">
        <f t="shared" ref="F55:F62" si="2">IF(O55="","",INT(O55/1))</f>
        <v/>
      </c>
      <c r="G55" s="6" t="s">
        <v>59</v>
      </c>
      <c r="H55" s="110"/>
      <c r="I55" s="111"/>
      <c r="J55" s="112"/>
      <c r="K55" s="6" t="s">
        <v>59</v>
      </c>
      <c r="L55" s="6" t="e">
        <f>VLOOKUP(C55,[1]参考!$B$2:$K$53,8,FALSE)</f>
        <v>#N/A</v>
      </c>
      <c r="M55" s="6"/>
      <c r="N55" s="6" t="str">
        <f t="shared" si="1"/>
        <v/>
      </c>
    </row>
    <row r="56" spans="2:22" ht="30" customHeight="1" x14ac:dyDescent="0.2">
      <c r="B56" s="6">
        <v>54</v>
      </c>
      <c r="C56" s="51" t="s">
        <v>59</v>
      </c>
      <c r="D56" s="6" t="s">
        <v>59</v>
      </c>
      <c r="E56" s="64" t="s">
        <v>59</v>
      </c>
      <c r="F56" s="55" t="str">
        <f t="shared" si="2"/>
        <v/>
      </c>
      <c r="G56" s="6" t="s">
        <v>59</v>
      </c>
      <c r="H56" s="110"/>
      <c r="I56" s="111"/>
      <c r="J56" s="112"/>
      <c r="K56" s="6" t="s">
        <v>59</v>
      </c>
      <c r="L56" s="6" t="e">
        <f>VLOOKUP(C56,[1]参考!$B$2:$K$53,8,FALSE)</f>
        <v>#N/A</v>
      </c>
      <c r="M56" s="6"/>
      <c r="N56" s="6" t="str">
        <f t="shared" si="1"/>
        <v/>
      </c>
    </row>
    <row r="57" spans="2:22" ht="30" customHeight="1" x14ac:dyDescent="0.2">
      <c r="B57" s="6">
        <v>55</v>
      </c>
      <c r="C57" s="51" t="s">
        <v>59</v>
      </c>
      <c r="D57" s="6" t="s">
        <v>59</v>
      </c>
      <c r="E57" s="64" t="s">
        <v>59</v>
      </c>
      <c r="F57" s="55" t="str">
        <f t="shared" si="2"/>
        <v/>
      </c>
      <c r="G57" s="6" t="s">
        <v>59</v>
      </c>
      <c r="H57" s="110"/>
      <c r="I57" s="111"/>
      <c r="J57" s="112"/>
      <c r="K57" s="6" t="s">
        <v>59</v>
      </c>
      <c r="L57" s="6" t="e">
        <f>VLOOKUP(C57,[1]参考!$B$2:$K$53,8,FALSE)</f>
        <v>#N/A</v>
      </c>
      <c r="M57" s="6"/>
      <c r="N57" s="6" t="str">
        <f t="shared" si="1"/>
        <v/>
      </c>
    </row>
    <row r="58" spans="2:22" ht="30" customHeight="1" x14ac:dyDescent="0.2">
      <c r="B58" s="6">
        <v>56</v>
      </c>
      <c r="C58" s="51" t="s">
        <v>59</v>
      </c>
      <c r="D58" s="6" t="s">
        <v>59</v>
      </c>
      <c r="E58" s="64" t="s">
        <v>59</v>
      </c>
      <c r="F58" s="55" t="str">
        <f t="shared" si="2"/>
        <v/>
      </c>
      <c r="G58" s="6" t="s">
        <v>59</v>
      </c>
      <c r="H58" s="110"/>
      <c r="I58" s="111"/>
      <c r="J58" s="112"/>
      <c r="K58" s="6" t="s">
        <v>59</v>
      </c>
      <c r="L58" s="6" t="e">
        <f>VLOOKUP(C58,[1]参考!$B$2:$K$53,8,FALSE)</f>
        <v>#N/A</v>
      </c>
      <c r="M58" s="6"/>
      <c r="N58" s="6" t="str">
        <f t="shared" si="1"/>
        <v/>
      </c>
    </row>
    <row r="59" spans="2:22" ht="30" customHeight="1" x14ac:dyDescent="0.2">
      <c r="B59" s="6">
        <v>57</v>
      </c>
      <c r="C59" s="51" t="s">
        <v>59</v>
      </c>
      <c r="D59" s="6" t="s">
        <v>59</v>
      </c>
      <c r="E59" s="64" t="s">
        <v>59</v>
      </c>
      <c r="F59" s="55" t="str">
        <f t="shared" si="2"/>
        <v/>
      </c>
      <c r="G59" s="6" t="s">
        <v>59</v>
      </c>
      <c r="H59" s="110"/>
      <c r="I59" s="111"/>
      <c r="J59" s="112"/>
      <c r="K59" s="6" t="s">
        <v>59</v>
      </c>
      <c r="L59" s="6" t="e">
        <f>VLOOKUP(C59,[1]参考!$B$2:$K$53,8,FALSE)</f>
        <v>#N/A</v>
      </c>
      <c r="M59" s="6"/>
      <c r="N59" s="6" t="str">
        <f t="shared" si="1"/>
        <v/>
      </c>
    </row>
    <row r="60" spans="2:22" ht="30" customHeight="1" x14ac:dyDescent="0.2">
      <c r="B60" s="6">
        <v>58</v>
      </c>
      <c r="C60" s="51" t="s">
        <v>59</v>
      </c>
      <c r="D60" s="6" t="s">
        <v>59</v>
      </c>
      <c r="E60" s="64" t="s">
        <v>59</v>
      </c>
      <c r="F60" s="55" t="str">
        <f t="shared" si="2"/>
        <v/>
      </c>
      <c r="G60" s="6" t="s">
        <v>59</v>
      </c>
      <c r="H60" s="110"/>
      <c r="I60" s="111"/>
      <c r="J60" s="112"/>
      <c r="K60" s="6" t="s">
        <v>59</v>
      </c>
      <c r="L60" s="6" t="e">
        <f>VLOOKUP(C60,[1]参考!$B$2:$K$53,8,FALSE)</f>
        <v>#N/A</v>
      </c>
      <c r="M60" s="6"/>
      <c r="N60" s="6" t="str">
        <f t="shared" si="1"/>
        <v/>
      </c>
    </row>
    <row r="61" spans="2:22" ht="30" customHeight="1" x14ac:dyDescent="0.2">
      <c r="B61" s="6">
        <v>59</v>
      </c>
      <c r="C61" s="51" t="s">
        <v>59</v>
      </c>
      <c r="D61" s="6" t="s">
        <v>59</v>
      </c>
      <c r="E61" s="64" t="s">
        <v>59</v>
      </c>
      <c r="F61" s="55" t="str">
        <f t="shared" si="2"/>
        <v/>
      </c>
      <c r="G61" s="6" t="s">
        <v>59</v>
      </c>
      <c r="H61" s="110"/>
      <c r="I61" s="111"/>
      <c r="J61" s="112"/>
      <c r="K61" s="6" t="s">
        <v>59</v>
      </c>
      <c r="L61" s="6" t="e">
        <f>VLOOKUP(C61,[1]参考!$B$2:$K$53,8,FALSE)</f>
        <v>#N/A</v>
      </c>
      <c r="M61" s="6"/>
      <c r="N61" s="6" t="str">
        <f t="shared" si="1"/>
        <v/>
      </c>
    </row>
    <row r="62" spans="2:22" ht="30" customHeight="1" x14ac:dyDescent="0.2">
      <c r="B62" s="6">
        <v>60</v>
      </c>
      <c r="C62" s="51" t="s">
        <v>59</v>
      </c>
      <c r="D62" s="6" t="s">
        <v>59</v>
      </c>
      <c r="E62" s="64" t="s">
        <v>59</v>
      </c>
      <c r="F62" s="55" t="str">
        <f t="shared" si="2"/>
        <v/>
      </c>
      <c r="G62" s="6" t="s">
        <v>59</v>
      </c>
      <c r="H62" s="110"/>
      <c r="I62" s="111"/>
      <c r="J62" s="112"/>
      <c r="K62" s="6" t="s">
        <v>59</v>
      </c>
      <c r="L62" s="6" t="e">
        <f>VLOOKUP(C62,[1]参考!$B$2:$K$53,8,FALSE)</f>
        <v>#N/A</v>
      </c>
      <c r="M62" s="6"/>
      <c r="N62" s="6" t="str">
        <f t="shared" si="1"/>
        <v/>
      </c>
      <c r="O62" s="2" t="s">
        <v>59</v>
      </c>
    </row>
    <row r="63" spans="2:22" ht="30" customHeight="1" x14ac:dyDescent="0.2">
      <c r="C63" s="2" ph="1"/>
      <c r="O63" s="65">
        <f>SUM(O3:O44)</f>
        <v>0</v>
      </c>
    </row>
    <row r="64" spans="2:22" ht="30" customHeight="1" x14ac:dyDescent="0.2">
      <c r="C64" s="2" ph="1"/>
    </row>
    <row r="68" spans="3:3" ht="21.6" x14ac:dyDescent="0.2">
      <c r="C68" s="2" ph="1"/>
    </row>
    <row r="69" spans="3:3" ht="21.6" x14ac:dyDescent="0.2">
      <c r="C69" s="2" ph="1"/>
    </row>
    <row r="70" spans="3:3" ht="21.6" x14ac:dyDescent="0.2">
      <c r="C70" s="2" ph="1"/>
    </row>
    <row r="71" spans="3:3" ht="21.6" x14ac:dyDescent="0.2">
      <c r="C71" s="2" ph="1"/>
    </row>
    <row r="72" spans="3:3" ht="21.6" x14ac:dyDescent="0.2">
      <c r="C72" s="2" ph="1"/>
    </row>
    <row r="73" spans="3:3" ht="21.6" x14ac:dyDescent="0.2">
      <c r="C73" s="2" ph="1"/>
    </row>
    <row r="74" spans="3:3" ht="21.6" x14ac:dyDescent="0.2">
      <c r="C74" s="2" ph="1"/>
    </row>
    <row r="75" spans="3:3" ht="21.6" x14ac:dyDescent="0.2">
      <c r="C75" s="2" ph="1"/>
    </row>
    <row r="76" spans="3:3" ht="21.6" x14ac:dyDescent="0.2">
      <c r="C76" s="2" ph="1"/>
    </row>
    <row r="80" spans="3:3" ht="21.6" x14ac:dyDescent="0.2">
      <c r="C80" s="2" ph="1"/>
    </row>
    <row r="81" spans="3:3" ht="21.6" x14ac:dyDescent="0.2">
      <c r="C81" s="2" ph="1"/>
    </row>
    <row r="82" spans="3:3" ht="21.6" x14ac:dyDescent="0.2">
      <c r="C82" s="2" ph="1"/>
    </row>
    <row r="83" spans="3:3" ht="21.6" x14ac:dyDescent="0.2">
      <c r="C83" s="2" ph="1"/>
    </row>
    <row r="84" spans="3:3" ht="21.6" x14ac:dyDescent="0.2">
      <c r="C84" s="2" ph="1"/>
    </row>
    <row r="85" spans="3:3" ht="21.6" x14ac:dyDescent="0.2">
      <c r="C85" s="2" ph="1"/>
    </row>
    <row r="86" spans="3:3" ht="21.6" x14ac:dyDescent="0.2">
      <c r="C86" s="2" ph="1"/>
    </row>
    <row r="87" spans="3:3" ht="21.6" x14ac:dyDescent="0.2">
      <c r="C87" s="2" ph="1"/>
    </row>
    <row r="88" spans="3:3" ht="21.6" x14ac:dyDescent="0.2">
      <c r="C88" s="2" ph="1"/>
    </row>
    <row r="92" spans="3:3" ht="21.6" x14ac:dyDescent="0.2">
      <c r="C92" s="2" ph="1"/>
    </row>
  </sheetData>
  <mergeCells count="61">
    <mergeCell ref="H62:J62"/>
    <mergeCell ref="H57:J57"/>
    <mergeCell ref="H58:J58"/>
    <mergeCell ref="H59:J59"/>
    <mergeCell ref="H60:J60"/>
    <mergeCell ref="H61:J61"/>
    <mergeCell ref="H52:J52"/>
    <mergeCell ref="H53:J53"/>
    <mergeCell ref="H54:J54"/>
    <mergeCell ref="H55:J55"/>
    <mergeCell ref="H56:J56"/>
    <mergeCell ref="H47:J47"/>
    <mergeCell ref="H48:J48"/>
    <mergeCell ref="H49:J49"/>
    <mergeCell ref="H50:J50"/>
    <mergeCell ref="H51:J51"/>
    <mergeCell ref="H42:J42"/>
    <mergeCell ref="H43:J43"/>
    <mergeCell ref="H44:J44"/>
    <mergeCell ref="H45:J45"/>
    <mergeCell ref="H46:J46"/>
    <mergeCell ref="H37:J37"/>
    <mergeCell ref="H38:J38"/>
    <mergeCell ref="H39:J39"/>
    <mergeCell ref="H40:J40"/>
    <mergeCell ref="H41:J41"/>
    <mergeCell ref="H32:J32"/>
    <mergeCell ref="H33:J33"/>
    <mergeCell ref="H34:J34"/>
    <mergeCell ref="H35:J35"/>
    <mergeCell ref="H36:J36"/>
    <mergeCell ref="H27:J27"/>
    <mergeCell ref="H28:J28"/>
    <mergeCell ref="H29:J29"/>
    <mergeCell ref="H30:J30"/>
    <mergeCell ref="H31:J31"/>
    <mergeCell ref="H22:J22"/>
    <mergeCell ref="H23:J23"/>
    <mergeCell ref="H24:J24"/>
    <mergeCell ref="H25:J25"/>
    <mergeCell ref="H26:J26"/>
    <mergeCell ref="H17:J17"/>
    <mergeCell ref="H18:J18"/>
    <mergeCell ref="H19:J19"/>
    <mergeCell ref="H20:J20"/>
    <mergeCell ref="H21:J21"/>
    <mergeCell ref="H12:J12"/>
    <mergeCell ref="H13:J13"/>
    <mergeCell ref="H14:J14"/>
    <mergeCell ref="H15:J15"/>
    <mergeCell ref="H16:J16"/>
    <mergeCell ref="H7:J7"/>
    <mergeCell ref="H8:J8"/>
    <mergeCell ref="H9:J9"/>
    <mergeCell ref="H10:J10"/>
    <mergeCell ref="H11:J11"/>
    <mergeCell ref="H2:J2"/>
    <mergeCell ref="H3:J3"/>
    <mergeCell ref="H4:J4"/>
    <mergeCell ref="H5:J5"/>
    <mergeCell ref="H6:J6"/>
  </mergeCells>
  <phoneticPr fontId="2"/>
  <printOptions horizontalCentered="1"/>
  <pageMargins left="0.78740157480314965" right="0.59055118110236227" top="0.59055118110236227" bottom="0.39370078740157483" header="0.51181102362204722" footer="0.11811023622047245"/>
  <pageSetup paperSize="9" scale="5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選挙結果の概要①</vt:lpstr>
      <vt:lpstr>選挙結果の概要②</vt:lpstr>
      <vt:lpstr>選挙結果の概要①!Print_Area</vt:lpstr>
      <vt:lpstr>選挙結果の概要②!Print_Area</vt:lpstr>
      <vt:lpstr>選挙結果の概要②!Print_Titles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2023-04-24T04:01:34Z</cp:lastPrinted>
  <dcterms:created xsi:type="dcterms:W3CDTF">2023-04-18T23:52:07Z</dcterms:created>
  <dcterms:modified xsi:type="dcterms:W3CDTF">2023-04-28T09:04:43Z</dcterms:modified>
</cp:coreProperties>
</file>