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520" activeTab="0"/>
  </bookViews>
  <sheets>
    <sheet name="人口数調" sheetId="1" r:id="rId1"/>
  </sheets>
  <definedNames>
    <definedName name="_xlnm.Print_Area" localSheetId="0">'人口数調'!$A$1:$W$58</definedName>
  </definedNames>
  <calcPr fullCalcOnLoad="1"/>
</workbook>
</file>

<file path=xl/sharedStrings.xml><?xml version="1.0" encoding="utf-8"?>
<sst xmlns="http://schemas.openxmlformats.org/spreadsheetml/2006/main" count="193" uniqueCount="66">
  <si>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</si>
  <si>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</si>
  <si>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</si>
  <si>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</si>
  <si>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</si>
  <si>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</si>
  <si>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</si>
  <si>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</si>
  <si>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</si>
  <si>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</si>
  <si>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</si>
  <si>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</si>
  <si>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</si>
  <si>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</si>
  <si>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</si>
  <si>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</si>
  <si>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</si>
  <si>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</si>
  <si>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</si>
  <si>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</si>
  <si>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</si>
  <si>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</si>
  <si>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</si>
  <si>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</si>
  <si>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</si>
  <si>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</si>
  <si>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</si>
  <si>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</si>
  <si>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</si>
  <si>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</si>
  <si>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</si>
  <si>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</si>
  <si>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</si>
  <si>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国籍</t>
  </si>
  <si>
    <t>喪失</t>
  </si>
  <si>
    <t>帰化等</t>
  </si>
  <si>
    <t>増</t>
  </si>
  <si>
    <t>減</t>
  </si>
  <si>
    <t>豊中市住民基本台帳世帯人口数調</t>
  </si>
  <si>
    <t>1　全市世帯数及び人口</t>
  </si>
  <si>
    <t>区　　　　　分</t>
  </si>
  <si>
    <t>増　減　比　較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</si>
  <si>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</si>
  <si>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人口</t>
  </si>
  <si>
    <t>計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</si>
  <si>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</si>
  <si>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世帯数</t>
  </si>
  <si>
    <t>男</t>
  </si>
  <si>
    <t>女</t>
  </si>
  <si>
    <t>３　管内別世帯数及び人口</t>
  </si>
  <si>
    <t>増</t>
  </si>
  <si>
    <t>新千里出張所</t>
  </si>
  <si>
    <t>管外転居（市内転居）</t>
  </si>
  <si>
    <t>管内
転居</t>
  </si>
  <si>
    <t>転出</t>
  </si>
  <si>
    <t>世帯</t>
  </si>
  <si>
    <t>人口　</t>
  </si>
  <si>
    <t>当月1日現在</t>
  </si>
  <si>
    <t>前月1日現在</t>
  </si>
  <si>
    <t>２　全市増減内容（前月）</t>
  </si>
  <si>
    <t>４　管内別増減内容（前月）</t>
  </si>
  <si>
    <t>－</t>
  </si>
  <si>
    <t>平成29年（2017年）</t>
  </si>
  <si>
    <t>11月</t>
  </si>
  <si>
    <t>10日</t>
  </si>
  <si>
    <t>平成29年（2017年）11月1日現在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</si>
</sst>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8">
    <xf numFmtId="0" fontId="0" fillId="0" borderId="0" xfId="0" applyAlignment="1">
      <alignment vertical="center"/>
    </xf>
    <xf numFmtId="38" fontId="8" fillId="33" borderId="10" xfId="49" applyFont="1" applyFill="1" applyBorder="1" applyAlignment="1" applyProtection="1">
      <alignment vertical="center" shrinkToFit="1"/>
      <protection locked="0"/>
    </xf>
    <xf numFmtId="38" fontId="8" fillId="33" borderId="11" xfId="49" applyFont="1" applyFill="1" applyBorder="1" applyAlignment="1" applyProtection="1">
      <alignment vertical="center" shrinkToFit="1"/>
      <protection locked="0"/>
    </xf>
    <xf numFmtId="177" fontId="8" fillId="33" borderId="12" xfId="49" applyNumberFormat="1" applyFont="1" applyFill="1" applyBorder="1" applyAlignment="1" applyProtection="1">
      <alignment shrinkToFit="1"/>
      <protection locked="0"/>
    </xf>
    <xf numFmtId="177" fontId="8" fillId="33" borderId="12" xfId="0" applyNumberFormat="1" applyFont="1" applyFill="1" applyBorder="1" applyAlignment="1" applyProtection="1">
      <alignment vertical="center" shrinkToFit="1"/>
      <protection locked="0"/>
    </xf>
    <xf numFmtId="177" fontId="8" fillId="33" borderId="13" xfId="49" applyNumberFormat="1" applyFont="1" applyFill="1" applyBorder="1" applyAlignment="1" applyProtection="1">
      <alignment shrinkToFit="1"/>
      <protection locked="0"/>
    </xf>
    <xf numFmtId="177" fontId="8" fillId="33" borderId="13" xfId="0" applyNumberFormat="1" applyFont="1" applyFill="1" applyBorder="1" applyAlignment="1" applyProtection="1">
      <alignment vertical="center" shrinkToFit="1"/>
      <protection locked="0"/>
    </xf>
    <xf numFmtId="177" fontId="8" fillId="33" borderId="14" xfId="49" applyNumberFormat="1" applyFont="1" applyFill="1" applyBorder="1" applyAlignment="1" applyProtection="1">
      <alignment shrinkToFit="1"/>
      <protection locked="0"/>
    </xf>
    <xf numFmtId="177" fontId="8" fillId="33" borderId="14" xfId="0" applyNumberFormat="1" applyFont="1" applyFill="1" applyBorder="1" applyAlignment="1" applyProtection="1">
      <alignment vertical="center" shrinkToFit="1"/>
      <protection locked="0"/>
    </xf>
    <xf numFmtId="177" fontId="8" fillId="33" borderId="15" xfId="0" applyNumberFormat="1" applyFont="1" applyFill="1" applyBorder="1" applyAlignment="1" applyProtection="1">
      <alignment vertical="center" shrinkToFit="1"/>
      <protection locked="0"/>
    </xf>
    <xf numFmtId="177" fontId="8" fillId="33" borderId="16" xfId="0" applyNumberFormat="1" applyFont="1" applyFill="1" applyBorder="1" applyAlignment="1" applyProtection="1">
      <alignment vertical="center" shrinkToFit="1"/>
      <protection locked="0"/>
    </xf>
    <xf numFmtId="177" fontId="8" fillId="33" borderId="17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12" xfId="0" applyNumberFormat="1" applyFont="1" applyFill="1" applyBorder="1" applyAlignment="1" applyProtection="1">
      <alignment vertical="center" shrinkToFit="1"/>
      <protection locked="0"/>
    </xf>
    <xf numFmtId="178" fontId="8" fillId="33" borderId="14" xfId="0" applyNumberFormat="1" applyFont="1" applyFill="1" applyBorder="1" applyAlignment="1" applyProtection="1">
      <alignment vertical="center" shrinkToFit="1"/>
      <protection locked="0"/>
    </xf>
    <xf numFmtId="178" fontId="8" fillId="33" borderId="14" xfId="49" applyNumberFormat="1" applyFont="1" applyFill="1" applyBorder="1" applyAlignment="1" applyProtection="1">
      <alignment shrinkToFit="1"/>
      <protection locked="0"/>
    </xf>
    <xf numFmtId="178" fontId="8" fillId="33" borderId="18" xfId="49" applyNumberFormat="1" applyFont="1" applyFill="1" applyBorder="1" applyAlignment="1" applyProtection="1">
      <alignment shrinkToFit="1"/>
      <protection locked="0"/>
    </xf>
    <xf numFmtId="177" fontId="8" fillId="33" borderId="11" xfId="49" applyNumberFormat="1" applyFont="1" applyFill="1" applyBorder="1" applyAlignment="1" applyProtection="1">
      <alignment shrinkToFit="1"/>
      <protection locked="0"/>
    </xf>
    <xf numFmtId="177" fontId="8" fillId="33" borderId="19" xfId="0" applyNumberFormat="1" applyFont="1" applyFill="1" applyBorder="1" applyAlignment="1" applyProtection="1">
      <alignment vertical="center" shrinkToFit="1"/>
      <protection locked="0"/>
    </xf>
    <xf numFmtId="177" fontId="8" fillId="33" borderId="18" xfId="49" applyNumberFormat="1" applyFont="1" applyFill="1" applyBorder="1" applyAlignment="1" applyProtection="1">
      <alignment shrinkToFit="1"/>
      <protection locked="0"/>
    </xf>
    <xf numFmtId="177" fontId="8" fillId="33" borderId="18" xfId="0" applyNumberFormat="1" applyFont="1" applyFill="1" applyBorder="1" applyAlignment="1" applyProtection="1">
      <alignment vertical="center" shrinkToFit="1"/>
      <protection locked="0"/>
    </xf>
    <xf numFmtId="177" fontId="8" fillId="33" borderId="19" xfId="49" applyNumberFormat="1" applyFont="1" applyFill="1" applyBorder="1" applyAlignment="1" applyProtection="1">
      <alignment shrinkToFit="1"/>
      <protection locked="0"/>
    </xf>
    <xf numFmtId="177" fontId="8" fillId="33" borderId="20" xfId="0" applyNumberFormat="1" applyFont="1" applyFill="1" applyBorder="1" applyAlignment="1" applyProtection="1">
      <alignment vertical="center" shrinkToFit="1"/>
      <protection locked="0"/>
    </xf>
    <xf numFmtId="177" fontId="8" fillId="33" borderId="21" xfId="0" applyNumberFormat="1" applyFont="1" applyFill="1" applyBorder="1" applyAlignment="1" applyProtection="1">
      <alignment vertical="center" shrinkToFit="1"/>
      <protection locked="0"/>
    </xf>
    <xf numFmtId="177" fontId="8" fillId="33" borderId="22" xfId="0" applyNumberFormat="1" applyFont="1" applyFill="1" applyBorder="1" applyAlignment="1" applyProtection="1">
      <alignment vertical="center" shrinkToFit="1"/>
      <protection locked="0"/>
    </xf>
    <xf numFmtId="177" fontId="8" fillId="33" borderId="23" xfId="0" applyNumberFormat="1" applyFont="1" applyFill="1" applyBorder="1" applyAlignment="1" applyProtection="1">
      <alignment vertical="center" shrinkToFit="1"/>
      <protection locked="0"/>
    </xf>
    <xf numFmtId="177" fontId="8" fillId="33" borderId="24" xfId="0" applyNumberFormat="1" applyFont="1" applyFill="1" applyBorder="1" applyAlignment="1" applyProtection="1">
      <alignment vertical="center" shrinkToFit="1"/>
      <protection locked="0"/>
    </xf>
    <xf numFmtId="177" fontId="8" fillId="33" borderId="25" xfId="0" applyNumberFormat="1" applyFont="1" applyFill="1" applyBorder="1" applyAlignment="1" applyProtection="1">
      <alignment vertical="center" shrinkToFit="1"/>
      <protection locked="0"/>
    </xf>
    <xf numFmtId="177" fontId="8" fillId="33" borderId="11" xfId="0" applyNumberFormat="1" applyFont="1" applyFill="1" applyBorder="1" applyAlignment="1" applyProtection="1">
      <alignment vertical="center" shrinkToFit="1"/>
      <protection locked="0"/>
    </xf>
    <xf numFmtId="177" fontId="8" fillId="33" borderId="26" xfId="0" applyNumberFormat="1" applyFont="1" applyFill="1" applyBorder="1" applyAlignment="1" applyProtection="1">
      <alignment vertical="center" shrinkToFit="1"/>
      <protection locked="0"/>
    </xf>
    <xf numFmtId="177" fontId="8" fillId="33" borderId="27" xfId="0" applyNumberFormat="1" applyFont="1" applyFill="1" applyBorder="1" applyAlignment="1" applyProtection="1">
      <alignment vertical="center" shrinkToFit="1"/>
      <protection locked="0"/>
    </xf>
    <xf numFmtId="177" fontId="8" fillId="33" borderId="10" xfId="0" applyNumberFormat="1" applyFont="1" applyFill="1" applyBorder="1" applyAlignment="1" applyProtection="1">
      <alignment vertical="center" shrinkToFit="1"/>
      <protection locked="0"/>
    </xf>
    <xf numFmtId="177" fontId="8" fillId="33" borderId="28" xfId="0" applyNumberFormat="1" applyFont="1" applyFill="1" applyBorder="1" applyAlignment="1" applyProtection="1">
      <alignment vertical="center" shrinkToFit="1"/>
      <protection locked="0"/>
    </xf>
    <xf numFmtId="177" fontId="8" fillId="33" borderId="29" xfId="0" applyNumberFormat="1" applyFont="1" applyFill="1" applyBorder="1" applyAlignment="1" applyProtection="1">
      <alignment vertical="center" shrinkToFit="1"/>
      <protection locked="0"/>
    </xf>
    <xf numFmtId="177" fontId="8" fillId="33" borderId="30" xfId="0" applyNumberFormat="1" applyFont="1" applyFill="1" applyBorder="1" applyAlignment="1" applyProtection="1">
      <alignment vertical="center" shrinkToFit="1"/>
      <protection locked="0"/>
    </xf>
    <xf numFmtId="177" fontId="8" fillId="33" borderId="31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ill="1" applyAlignment="1" applyProtection="1">
      <alignment vertical="center"/>
      <protection locked="0"/>
    </xf>
    <xf numFmtId="177" fontId="8" fillId="33" borderId="19" xfId="49" applyNumberFormat="1" applyFont="1" applyFill="1" applyBorder="1" applyAlignment="1" applyProtection="1">
      <alignment shrinkToFit="1"/>
      <protection/>
    </xf>
    <xf numFmtId="177" fontId="8" fillId="33" borderId="19" xfId="0" applyNumberFormat="1" applyFont="1" applyFill="1" applyBorder="1" applyAlignment="1" applyProtection="1">
      <alignment horizontal="center" vertical="center" shrinkToFit="1"/>
      <protection/>
    </xf>
    <xf numFmtId="177" fontId="8" fillId="33" borderId="32" xfId="0" applyNumberFormat="1" applyFont="1" applyFill="1" applyBorder="1" applyAlignment="1" applyProtection="1">
      <alignment vertical="center" shrinkToFit="1"/>
      <protection/>
    </xf>
    <xf numFmtId="177" fontId="8" fillId="33" borderId="24" xfId="49" applyNumberFormat="1" applyFont="1" applyFill="1" applyBorder="1" applyAlignment="1" applyProtection="1">
      <alignment shrinkToFit="1"/>
      <protection/>
    </xf>
    <xf numFmtId="177" fontId="8" fillId="33" borderId="12" xfId="49" applyNumberFormat="1" applyFont="1" applyFill="1" applyBorder="1" applyAlignment="1" applyProtection="1">
      <alignment shrinkToFit="1"/>
      <protection/>
    </xf>
    <xf numFmtId="177" fontId="8" fillId="33" borderId="12" xfId="0" applyNumberFormat="1" applyFont="1" applyFill="1" applyBorder="1" applyAlignment="1" applyProtection="1">
      <alignment horizontal="center" vertical="center" shrinkToFit="1"/>
      <protection/>
    </xf>
    <xf numFmtId="177" fontId="8" fillId="33" borderId="10" xfId="49" applyNumberFormat="1" applyFont="1" applyFill="1" applyBorder="1" applyAlignment="1" applyProtection="1">
      <alignment shrinkToFit="1"/>
      <protection/>
    </xf>
    <xf numFmtId="179" fontId="9" fillId="33" borderId="32" xfId="49" applyNumberFormat="1" applyFont="1" applyFill="1" applyBorder="1" applyAlignment="1" applyProtection="1">
      <alignment vertical="center" shrinkToFit="1"/>
      <protection/>
    </xf>
    <xf numFmtId="177" fontId="8" fillId="33" borderId="29" xfId="49" applyNumberFormat="1" applyFont="1" applyFill="1" applyBorder="1" applyAlignment="1" applyProtection="1">
      <alignment shrinkToFit="1"/>
      <protection/>
    </xf>
    <xf numFmtId="177" fontId="8" fillId="33" borderId="14" xfId="0" applyNumberFormat="1" applyFont="1" applyFill="1" applyBorder="1" applyAlignment="1" applyProtection="1">
      <alignment horizontal="center" vertical="center" shrinkToFit="1"/>
      <protection/>
    </xf>
    <xf numFmtId="177" fontId="8" fillId="33" borderId="30" xfId="0" applyNumberFormat="1" applyFont="1" applyFill="1" applyBorder="1" applyAlignment="1" applyProtection="1">
      <alignment vertical="center" shrinkToFit="1"/>
      <protection/>
    </xf>
    <xf numFmtId="177" fontId="8" fillId="33" borderId="21" xfId="49" applyNumberFormat="1" applyFont="1" applyFill="1" applyBorder="1" applyAlignment="1" applyProtection="1">
      <alignment shrinkToFit="1"/>
      <protection/>
    </xf>
    <xf numFmtId="177" fontId="8" fillId="33" borderId="14" xfId="49" applyNumberFormat="1" applyFont="1" applyFill="1" applyBorder="1" applyAlignment="1" applyProtection="1">
      <alignment shrinkToFit="1"/>
      <protection/>
    </xf>
    <xf numFmtId="177" fontId="8" fillId="33" borderId="29" xfId="0" applyNumberFormat="1" applyFont="1" applyFill="1" applyBorder="1" applyAlignment="1" applyProtection="1">
      <alignment vertical="center" shrinkToFit="1"/>
      <protection/>
    </xf>
    <xf numFmtId="177" fontId="8" fillId="33" borderId="26" xfId="49" applyNumberFormat="1" applyFont="1" applyFill="1" applyBorder="1" applyAlignment="1" applyProtection="1">
      <alignment shrinkToFit="1"/>
      <protection/>
    </xf>
    <xf numFmtId="179" fontId="9" fillId="33" borderId="30" xfId="49" applyNumberFormat="1" applyFont="1" applyFill="1" applyBorder="1" applyAlignment="1" applyProtection="1">
      <alignment vertical="center" shrinkToFit="1"/>
      <protection/>
    </xf>
    <xf numFmtId="177" fontId="8" fillId="33" borderId="30" xfId="49" applyNumberFormat="1" applyFont="1" applyFill="1" applyBorder="1" applyAlignment="1" applyProtection="1">
      <alignment shrinkToFit="1"/>
      <protection/>
    </xf>
    <xf numFmtId="177" fontId="8" fillId="33" borderId="18" xfId="49" applyNumberFormat="1" applyFont="1" applyFill="1" applyBorder="1" applyAlignment="1" applyProtection="1">
      <alignment shrinkToFit="1"/>
      <protection/>
    </xf>
    <xf numFmtId="177" fontId="8" fillId="33" borderId="18" xfId="0" applyNumberFormat="1" applyFont="1" applyFill="1" applyBorder="1" applyAlignment="1" applyProtection="1">
      <alignment horizontal="center" vertical="center" shrinkToFit="1"/>
      <protection/>
    </xf>
    <xf numFmtId="177" fontId="8" fillId="33" borderId="31" xfId="0" applyNumberFormat="1" applyFont="1" applyFill="1" applyBorder="1" applyAlignment="1" applyProtection="1">
      <alignment vertical="center" shrinkToFit="1"/>
      <protection/>
    </xf>
    <xf numFmtId="177" fontId="8" fillId="33" borderId="25" xfId="49" applyNumberFormat="1" applyFont="1" applyFill="1" applyBorder="1" applyAlignment="1" applyProtection="1">
      <alignment shrinkToFit="1"/>
      <protection/>
    </xf>
    <xf numFmtId="177" fontId="8" fillId="33" borderId="33" xfId="0" applyNumberFormat="1" applyFont="1" applyFill="1" applyBorder="1" applyAlignment="1" applyProtection="1">
      <alignment vertical="center" shrinkToFit="1"/>
      <protection/>
    </xf>
    <xf numFmtId="177" fontId="8" fillId="33" borderId="28" xfId="49" applyNumberFormat="1" applyFont="1" applyFill="1" applyBorder="1" applyAlignment="1" applyProtection="1">
      <alignment shrinkToFit="1"/>
      <protection/>
    </xf>
    <xf numFmtId="179" fontId="9" fillId="33" borderId="31" xfId="49" applyNumberFormat="1" applyFont="1" applyFill="1" applyBorder="1" applyAlignment="1" applyProtection="1">
      <alignment vertical="center" shrinkToFit="1"/>
      <protection/>
    </xf>
    <xf numFmtId="177" fontId="8" fillId="33" borderId="31" xfId="49" applyNumberFormat="1" applyFont="1" applyFill="1" applyBorder="1" applyAlignment="1" applyProtection="1">
      <alignment shrinkToFit="1"/>
      <protection/>
    </xf>
    <xf numFmtId="38" fontId="8" fillId="33" borderId="18" xfId="49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38" fontId="8" fillId="33" borderId="10" xfId="49" applyFont="1" applyFill="1" applyBorder="1" applyAlignment="1" applyProtection="1">
      <alignment vertical="center" shrinkToFit="1"/>
      <protection/>
    </xf>
    <xf numFmtId="179" fontId="9" fillId="33" borderId="32" xfId="0" applyNumberFormat="1" applyFont="1" applyFill="1" applyBorder="1" applyAlignment="1" applyProtection="1">
      <alignment vertical="center" shrinkToFit="1"/>
      <protection/>
    </xf>
    <xf numFmtId="38" fontId="8" fillId="33" borderId="11" xfId="49" applyFont="1" applyFill="1" applyBorder="1" applyAlignment="1" applyProtection="1">
      <alignment vertical="center" shrinkToFit="1"/>
      <protection/>
    </xf>
    <xf numFmtId="179" fontId="9" fillId="33" borderId="30" xfId="0" applyNumberFormat="1" applyFont="1" applyFill="1" applyBorder="1" applyAlignment="1" applyProtection="1">
      <alignment vertical="center" shrinkToFit="1"/>
      <protection/>
    </xf>
    <xf numFmtId="38" fontId="8" fillId="33" borderId="18" xfId="49" applyFont="1" applyFill="1" applyBorder="1" applyAlignment="1" applyProtection="1">
      <alignment vertical="center" shrinkToFit="1"/>
      <protection/>
    </xf>
    <xf numFmtId="38" fontId="8" fillId="33" borderId="28" xfId="49" applyFont="1" applyFill="1" applyBorder="1" applyAlignment="1" applyProtection="1">
      <alignment vertical="center" shrinkToFit="1"/>
      <protection/>
    </xf>
    <xf numFmtId="179" fontId="9" fillId="33" borderId="31" xfId="0" applyNumberFormat="1" applyFont="1" applyFill="1" applyBorder="1" applyAlignment="1" applyProtection="1">
      <alignment vertical="center" shrinkToFit="1"/>
      <protection/>
    </xf>
    <xf numFmtId="179" fontId="9" fillId="33" borderId="34" xfId="0" applyNumberFormat="1" applyFont="1" applyFill="1" applyBorder="1" applyAlignment="1" applyProtection="1">
      <alignment vertical="center" shrinkToFit="1"/>
      <protection/>
    </xf>
    <xf numFmtId="177" fontId="8" fillId="33" borderId="35" xfId="0" applyNumberFormat="1" applyFont="1" applyFill="1" applyBorder="1" applyAlignment="1" applyProtection="1">
      <alignment vertical="center" shrinkToFit="1"/>
      <protection/>
    </xf>
    <xf numFmtId="179" fontId="9" fillId="33" borderId="36" xfId="0" applyNumberFormat="1" applyFont="1" applyFill="1" applyBorder="1" applyAlignment="1" applyProtection="1">
      <alignment vertical="center" shrinkToFit="1"/>
      <protection/>
    </xf>
    <xf numFmtId="179" fontId="9" fillId="33" borderId="37" xfId="0" applyNumberFormat="1" applyFont="1" applyFill="1" applyBorder="1" applyAlignment="1" applyProtection="1">
      <alignment vertical="center" shrinkToFit="1"/>
      <protection/>
    </xf>
    <xf numFmtId="177" fontId="8" fillId="33" borderId="38" xfId="49" applyNumberFormat="1" applyFont="1" applyFill="1" applyBorder="1" applyAlignment="1" applyProtection="1">
      <alignment shrinkToFit="1"/>
      <protection/>
    </xf>
    <xf numFmtId="177" fontId="8" fillId="33" borderId="39" xfId="49" applyNumberFormat="1" applyFont="1" applyFill="1" applyBorder="1" applyAlignment="1" applyProtection="1">
      <alignment shrinkToFit="1"/>
      <protection/>
    </xf>
    <xf numFmtId="177" fontId="8" fillId="33" borderId="39" xfId="0" applyNumberFormat="1" applyFont="1" applyFill="1" applyBorder="1" applyAlignment="1" applyProtection="1">
      <alignment horizontal="center" vertical="center" shrinkToFit="1"/>
      <protection/>
    </xf>
    <xf numFmtId="177" fontId="8" fillId="33" borderId="40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horizontal="center" shrinkToFit="1"/>
      <protection/>
    </xf>
    <xf numFmtId="179" fontId="9" fillId="33" borderId="41" xfId="0" applyNumberFormat="1" applyFont="1" applyFill="1" applyBorder="1" applyAlignment="1" applyProtection="1">
      <alignment vertical="center" shrinkToFit="1"/>
      <protection/>
    </xf>
    <xf numFmtId="38" fontId="8" fillId="33" borderId="12" xfId="49" applyFont="1" applyFill="1" applyBorder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/>
      <protection/>
    </xf>
    <xf numFmtId="38" fontId="8" fillId="33" borderId="14" xfId="49" applyFont="1" applyFill="1" applyBorder="1" applyAlignment="1" applyProtection="1">
      <alignment vertical="center" shrinkToFit="1"/>
      <protection/>
    </xf>
    <xf numFmtId="38" fontId="47" fillId="33" borderId="14" xfId="49" applyFont="1" applyFill="1" applyBorder="1" applyAlignment="1" applyProtection="1">
      <alignment vertical="center" shrinkToFit="1"/>
      <protection/>
    </xf>
    <xf numFmtId="38" fontId="8" fillId="33" borderId="14" xfId="49" applyFont="1" applyFill="1" applyBorder="1" applyAlignment="1" applyProtection="1">
      <alignment shrinkToFit="1"/>
      <protection/>
    </xf>
    <xf numFmtId="38" fontId="8" fillId="33" borderId="18" xfId="49" applyFont="1" applyFill="1" applyBorder="1" applyAlignment="1" applyProtection="1">
      <alignment shrinkToFit="1"/>
      <protection/>
    </xf>
    <xf numFmtId="177" fontId="8" fillId="33" borderId="42" xfId="0" applyNumberFormat="1" applyFont="1" applyFill="1" applyBorder="1" applyAlignment="1" applyProtection="1">
      <alignment vertical="center" shrinkToFit="1"/>
      <protection/>
    </xf>
    <xf numFmtId="179" fontId="9" fillId="33" borderId="42" xfId="49" applyNumberFormat="1" applyFont="1" applyFill="1" applyBorder="1" applyAlignment="1" applyProtection="1">
      <alignment vertical="center" shrinkToFit="1"/>
      <protection/>
    </xf>
    <xf numFmtId="179" fontId="9" fillId="33" borderId="29" xfId="49" applyNumberFormat="1" applyFont="1" applyFill="1" applyBorder="1" applyAlignment="1" applyProtection="1">
      <alignment vertical="center" shrinkToFit="1"/>
      <protection/>
    </xf>
    <xf numFmtId="177" fontId="8" fillId="33" borderId="23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38" fontId="0" fillId="0" borderId="0" xfId="49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38" fontId="0" fillId="0" borderId="0" xfId="0" applyNumberFormat="1" applyAlignment="1" applyProtection="1">
      <alignment vertical="center"/>
      <protection locked="0"/>
    </xf>
    <xf numFmtId="177" fontId="0" fillId="33" borderId="0" xfId="0" applyNumberFormat="1" applyFill="1" applyAlignmen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177" fontId="0" fillId="0" borderId="0" xfId="49" applyNumberFormat="1" applyAlignment="1" applyProtection="1">
      <alignment/>
      <protection locked="0"/>
    </xf>
    <xf numFmtId="177" fontId="0" fillId="0" borderId="44" xfId="0" applyNumberFormat="1" applyBorder="1" applyAlignment="1" applyProtection="1">
      <alignment vertical="center"/>
      <protection locked="0"/>
    </xf>
    <xf numFmtId="177" fontId="0" fillId="0" borderId="45" xfId="0" applyNumberFormat="1" applyBorder="1" applyAlignment="1" applyProtection="1">
      <alignment vertical="center"/>
      <protection locked="0"/>
    </xf>
    <xf numFmtId="177" fontId="4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0" borderId="40" xfId="0" applyNumberFormat="1" applyBorder="1" applyAlignment="1" applyProtection="1">
      <alignment vertical="center"/>
      <protection locked="0"/>
    </xf>
    <xf numFmtId="177" fontId="0" fillId="0" borderId="43" xfId="0" applyNumberFormat="1" applyBorder="1" applyAlignment="1" applyProtection="1">
      <alignment vertical="center"/>
      <protection locked="0"/>
    </xf>
    <xf numFmtId="177" fontId="4" fillId="33" borderId="39" xfId="0" applyNumberFormat="1" applyFont="1" applyFill="1" applyBorder="1" applyAlignment="1" applyProtection="1">
      <alignment horizontal="center" vertical="center"/>
      <protection locked="0"/>
    </xf>
    <xf numFmtId="177" fontId="4" fillId="33" borderId="46" xfId="0" applyNumberFormat="1" applyFont="1" applyFill="1" applyBorder="1" applyAlignment="1" applyProtection="1">
      <alignment horizontal="center" vertical="center"/>
      <protection locked="0"/>
    </xf>
    <xf numFmtId="177" fontId="5" fillId="33" borderId="46" xfId="0" applyNumberFormat="1" applyFont="1" applyFill="1" applyBorder="1" applyAlignment="1" applyProtection="1">
      <alignment horizontal="center" vertical="center"/>
      <protection locked="0"/>
    </xf>
    <xf numFmtId="177" fontId="0" fillId="0" borderId="16" xfId="0" applyNumberFormat="1" applyBorder="1" applyAlignment="1" applyProtection="1">
      <alignment vertical="center"/>
      <protection locked="0"/>
    </xf>
    <xf numFmtId="177" fontId="0" fillId="0" borderId="0" xfId="0" applyNumberFormat="1" applyBorder="1" applyAlignment="1" applyProtection="1">
      <alignment vertical="center"/>
      <protection locked="0"/>
    </xf>
    <xf numFmtId="177" fontId="0" fillId="33" borderId="19" xfId="0" applyNumberFormat="1" applyFill="1" applyBorder="1" applyAlignment="1" applyProtection="1">
      <alignment horizontal="center" vertical="center"/>
      <protection locked="0"/>
    </xf>
    <xf numFmtId="177" fontId="8" fillId="33" borderId="19" xfId="0" applyNumberFormat="1" applyFont="1" applyFill="1" applyBorder="1" applyAlignment="1" applyProtection="1">
      <alignment horizontal="center" vertical="center" shrinkToFit="1"/>
      <protection locked="0"/>
    </xf>
    <xf numFmtId="177" fontId="8" fillId="33" borderId="13" xfId="0" applyNumberFormat="1" applyFont="1" applyFill="1" applyBorder="1" applyAlignment="1" applyProtection="1">
      <alignment horizontal="center" shrinkToFit="1"/>
      <protection locked="0"/>
    </xf>
    <xf numFmtId="177" fontId="8" fillId="33" borderId="14" xfId="0" applyNumberFormat="1" applyFont="1" applyFill="1" applyBorder="1" applyAlignment="1" applyProtection="1">
      <alignment horizontal="center" shrinkToFit="1"/>
      <protection locked="0"/>
    </xf>
    <xf numFmtId="177" fontId="0" fillId="33" borderId="18" xfId="0" applyNumberFormat="1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vertical="center"/>
      <protection locked="0"/>
    </xf>
    <xf numFmtId="0" fontId="0" fillId="33" borderId="47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4" fillId="33" borderId="26" xfId="0" applyFont="1" applyFill="1" applyBorder="1" applyAlignment="1" applyProtection="1">
      <alignment horizontal="distributed" vertical="center"/>
      <protection locked="0"/>
    </xf>
    <xf numFmtId="0" fontId="0" fillId="33" borderId="48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vertical="center"/>
      <protection locked="0"/>
    </xf>
    <xf numFmtId="0" fontId="0" fillId="33" borderId="26" xfId="0" applyFill="1" applyBorder="1" applyAlignment="1" applyProtection="1">
      <alignment horizontal="distributed" vertical="center"/>
      <protection locked="0"/>
    </xf>
    <xf numFmtId="0" fontId="0" fillId="33" borderId="49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49" xfId="0" applyFill="1" applyBorder="1" applyAlignment="1" applyProtection="1">
      <alignment vertical="center"/>
      <protection locked="0"/>
    </xf>
    <xf numFmtId="0" fontId="0" fillId="33" borderId="49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50" xfId="0" applyFill="1" applyBorder="1" applyAlignment="1" applyProtection="1">
      <alignment horizontal="center"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6" fillId="33" borderId="28" xfId="0" applyFont="1" applyFill="1" applyBorder="1" applyAlignment="1" applyProtection="1">
      <alignment horizontal="distributed"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178" fontId="0" fillId="0" borderId="45" xfId="49" applyNumberFormat="1" applyFill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177" fontId="0" fillId="0" borderId="43" xfId="0" applyNumberFormat="1" applyFont="1" applyBorder="1" applyAlignment="1" applyProtection="1">
      <alignment vertical="center"/>
      <protection locked="0"/>
    </xf>
    <xf numFmtId="177" fontId="0" fillId="33" borderId="16" xfId="0" applyNumberForma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vertical="center"/>
      <protection locked="0"/>
    </xf>
    <xf numFmtId="177" fontId="0" fillId="33" borderId="19" xfId="0" applyNumberFormat="1" applyFont="1" applyFill="1" applyBorder="1" applyAlignment="1" applyProtection="1">
      <alignment horizontal="distributed"/>
      <protection locked="0"/>
    </xf>
    <xf numFmtId="177" fontId="4" fillId="33" borderId="14" xfId="0" applyNumberFormat="1" applyFont="1" applyFill="1" applyBorder="1" applyAlignment="1" applyProtection="1">
      <alignment horizontal="distributed"/>
      <protection locked="0"/>
    </xf>
    <xf numFmtId="177" fontId="6" fillId="33" borderId="40" xfId="0" applyNumberFormat="1" applyFont="1" applyFill="1" applyBorder="1" applyAlignment="1" applyProtection="1">
      <alignment vertical="center"/>
      <protection locked="0"/>
    </xf>
    <xf numFmtId="177" fontId="0" fillId="33" borderId="38" xfId="0" applyNumberFormat="1" applyFill="1" applyBorder="1" applyAlignment="1" applyProtection="1">
      <alignment vertical="center"/>
      <protection locked="0"/>
    </xf>
    <xf numFmtId="177" fontId="6" fillId="33" borderId="18" xfId="0" applyNumberFormat="1" applyFont="1" applyFill="1" applyBorder="1" applyAlignment="1" applyProtection="1">
      <alignment horizontal="distributed"/>
      <protection locked="0"/>
    </xf>
    <xf numFmtId="177" fontId="0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177" fontId="4" fillId="33" borderId="16" xfId="0" applyNumberFormat="1" applyFont="1" applyFill="1" applyBorder="1" applyAlignment="1" applyProtection="1">
      <alignment vertical="center"/>
      <protection locked="0"/>
    </xf>
    <xf numFmtId="177" fontId="4" fillId="33" borderId="13" xfId="0" applyNumberFormat="1" applyFont="1" applyFill="1" applyBorder="1" applyAlignment="1" applyProtection="1">
      <alignment horizontal="center" vertical="center"/>
      <protection locked="0"/>
    </xf>
    <xf numFmtId="177" fontId="4" fillId="33" borderId="26" xfId="0" applyNumberFormat="1" applyFont="1" applyFill="1" applyBorder="1" applyAlignment="1" applyProtection="1">
      <alignment horizontal="distributed"/>
      <protection locked="0"/>
    </xf>
    <xf numFmtId="177" fontId="6" fillId="33" borderId="16" xfId="0" applyNumberFormat="1" applyFont="1" applyFill="1" applyBorder="1" applyAlignment="1" applyProtection="1">
      <alignment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0" fillId="33" borderId="13" xfId="0" applyNumberFormat="1" applyFill="1" applyBorder="1" applyAlignment="1" applyProtection="1">
      <alignment horizontal="center" vertical="center"/>
      <protection locked="0"/>
    </xf>
    <xf numFmtId="177" fontId="4" fillId="33" borderId="16" xfId="0" applyNumberFormat="1" applyFont="1" applyFill="1" applyBorder="1" applyAlignment="1" applyProtection="1">
      <alignment horizontal="center" vertical="center" shrinkToFit="1"/>
      <protection locked="0"/>
    </xf>
    <xf numFmtId="177" fontId="6" fillId="33" borderId="28" xfId="0" applyNumberFormat="1" applyFont="1" applyFill="1" applyBorder="1" applyAlignment="1" applyProtection="1">
      <alignment horizontal="distributed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77" fontId="0" fillId="33" borderId="23" xfId="0" applyNumberFormat="1" applyFill="1" applyBorder="1" applyAlignment="1" applyProtection="1">
      <alignment horizontal="center" vertical="center" shrinkToFit="1"/>
      <protection locked="0"/>
    </xf>
    <xf numFmtId="177" fontId="0" fillId="33" borderId="39" xfId="0" applyNumberFormat="1" applyFill="1" applyBorder="1" applyAlignment="1" applyProtection="1">
      <alignment horizontal="center" vertical="center" shrinkToFit="1"/>
      <protection locked="0"/>
    </xf>
    <xf numFmtId="177" fontId="0" fillId="33" borderId="27" xfId="0" applyNumberFormat="1" applyFill="1" applyBorder="1" applyAlignment="1" applyProtection="1">
      <alignment horizontal="center" vertical="center"/>
      <protection locked="0"/>
    </xf>
    <xf numFmtId="177" fontId="0" fillId="33" borderId="38" xfId="0" applyNumberFormat="1" applyFill="1" applyBorder="1" applyAlignment="1" applyProtection="1">
      <alignment horizontal="center" vertical="center"/>
      <protection locked="0"/>
    </xf>
    <xf numFmtId="177" fontId="4" fillId="0" borderId="51" xfId="0" applyNumberFormat="1" applyFont="1" applyBorder="1" applyAlignment="1" applyProtection="1">
      <alignment horizontal="center" vertical="center" wrapText="1"/>
      <protection locked="0"/>
    </xf>
    <xf numFmtId="177" fontId="0" fillId="0" borderId="36" xfId="0" applyNumberFormat="1" applyBorder="1" applyAlignment="1" applyProtection="1">
      <alignment horizontal="center" vertical="center"/>
      <protection locked="0"/>
    </xf>
    <xf numFmtId="177" fontId="0" fillId="0" borderId="41" xfId="0" applyNumberFormat="1" applyBorder="1" applyAlignment="1" applyProtection="1">
      <alignment horizontal="center" vertical="center"/>
      <protection locked="0"/>
    </xf>
    <xf numFmtId="177" fontId="0" fillId="0" borderId="15" xfId="0" applyNumberFormat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177" fontId="0" fillId="33" borderId="54" xfId="0" applyNumberFormat="1" applyFill="1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177" fontId="0" fillId="33" borderId="23" xfId="0" applyNumberFormat="1" applyFill="1" applyBorder="1" applyAlignment="1" applyProtection="1">
      <alignment horizontal="center"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5" fillId="0" borderId="15" xfId="0" applyNumberFormat="1" applyFont="1" applyBorder="1" applyAlignment="1" applyProtection="1">
      <alignment horizontal="center" vertical="center" shrinkToFit="1"/>
      <protection locked="0"/>
    </xf>
    <xf numFmtId="177" fontId="5" fillId="0" borderId="10" xfId="0" applyNumberFormat="1" applyFont="1" applyBorder="1" applyAlignment="1" applyProtection="1">
      <alignment horizontal="center" vertical="center" shrinkToFit="1"/>
      <protection locked="0"/>
    </xf>
    <xf numFmtId="177" fontId="0" fillId="33" borderId="42" xfId="0" applyNumberFormat="1" applyFill="1" applyBorder="1" applyAlignment="1" applyProtection="1">
      <alignment horizontal="center" vertical="center"/>
      <protection locked="0"/>
    </xf>
    <xf numFmtId="177" fontId="0" fillId="33" borderId="33" xfId="0" applyNumberFormat="1" applyFill="1" applyBorder="1" applyAlignment="1" applyProtection="1">
      <alignment horizontal="center" vertical="center"/>
      <protection locked="0"/>
    </xf>
    <xf numFmtId="177" fontId="0" fillId="33" borderId="16" xfId="0" applyNumberFormat="1" applyFill="1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vertical="center" shrinkToFit="1"/>
      <protection locked="0"/>
    </xf>
    <xf numFmtId="177" fontId="0" fillId="0" borderId="16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7" fontId="0" fillId="33" borderId="23" xfId="49" applyNumberFormat="1" applyFill="1" applyBorder="1" applyAlignment="1" applyProtection="1">
      <alignment horizontal="center" vertical="center"/>
      <protection locked="0"/>
    </xf>
    <xf numFmtId="177" fontId="0" fillId="33" borderId="39" xfId="49" applyNumberFormat="1" applyFill="1" applyBorder="1" applyAlignment="1" applyProtection="1">
      <alignment horizontal="center" vertical="center"/>
      <protection locked="0"/>
    </xf>
    <xf numFmtId="177" fontId="0" fillId="33" borderId="22" xfId="0" applyNumberFormat="1" applyFill="1" applyBorder="1" applyAlignment="1" applyProtection="1">
      <alignment horizontal="center" vertical="center"/>
      <protection locked="0"/>
    </xf>
    <xf numFmtId="177" fontId="0" fillId="33" borderId="50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horizontal="center" vertical="center" shrinkToFit="1"/>
      <protection locked="0"/>
    </xf>
    <xf numFmtId="177" fontId="0" fillId="33" borderId="15" xfId="0" applyNumberFormat="1" applyFill="1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177" fontId="0" fillId="0" borderId="57" xfId="49" applyNumberFormat="1" applyFont="1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33" borderId="58" xfId="0" applyFill="1" applyBorder="1" applyAlignment="1" applyProtection="1">
      <alignment vertical="center" shrinkToFit="1"/>
      <protection locked="0"/>
    </xf>
    <xf numFmtId="0" fontId="0" fillId="33" borderId="13" xfId="0" applyFill="1" applyBorder="1" applyAlignment="1" applyProtection="1">
      <alignment vertical="center" shrinkToFit="1"/>
      <protection locked="0"/>
    </xf>
    <xf numFmtId="0" fontId="0" fillId="33" borderId="58" xfId="0" applyFill="1" applyBorder="1" applyAlignment="1" applyProtection="1">
      <alignment horizontal="center" vertical="center" shrinkToFit="1"/>
      <protection locked="0"/>
    </xf>
    <xf numFmtId="0" fontId="0" fillId="33" borderId="13" xfId="0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89" zoomScaleNormal="89" zoomScalePageLayoutView="0" workbookViewId="0" topLeftCell="A37">
      <selection activeCell="W54" sqref="W54"/>
    </sheetView>
  </sheetViews>
  <sheetFormatPr defaultColWidth="9.00390625" defaultRowHeight="13.5"/>
  <cols>
    <col min="1" max="1" width="4.625" style="13" customWidth="1"/>
    <col min="2" max="2" width="3.625" style="13" customWidth="1"/>
    <col min="3" max="3" width="13.375" style="13" customWidth="1"/>
    <col min="4" max="5" width="8.625" style="13" customWidth="1"/>
    <col min="6" max="23" width="6.375" style="13" customWidth="1"/>
    <col min="24" max="16384" width="9.00390625" style="13" customWidth="1"/>
  </cols>
  <sheetData>
    <row r="1" spans="1:20" ht="17.25">
      <c r="A1" s="169" t="s">
        <v>38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</row>
    <row r="2" spans="14:20" ht="13.5">
      <c r="N2" s="15"/>
      <c r="O2" s="15"/>
      <c r="Q2" s="12"/>
      <c r="R2" s="14" t="s">
        <v>62</v>
      </c>
      <c r="S2" s="15" t="s">
        <v>63</v>
      </c>
      <c r="T2" s="15" t="s">
        <v>64</v>
      </c>
    </row>
    <row r="3" spans="1:20" ht="13.5">
      <c r="A3" s="180" t="s">
        <v>65</v>
      </c>
      <c r="B3" s="181"/>
      <c r="C3" s="181"/>
      <c r="D3" s="181"/>
      <c r="E3" s="181"/>
      <c r="F3" s="181"/>
      <c r="G3" s="181"/>
      <c r="H3" s="181"/>
      <c r="I3" s="181"/>
      <c r="J3" s="181"/>
      <c r="T3" s="15"/>
    </row>
    <row r="5" spans="1:9" ht="14.25" customHeight="1" thickBot="1">
      <c r="A5" s="66" t="s">
        <v>39</v>
      </c>
      <c r="B5" s="95"/>
      <c r="C5" s="95"/>
      <c r="D5" s="95"/>
      <c r="E5" s="95"/>
      <c r="F5" s="95"/>
      <c r="G5" s="95"/>
      <c r="H5" s="95"/>
      <c r="I5" s="95"/>
    </row>
    <row r="6" spans="1:8" ht="13.5">
      <c r="A6" s="182" t="s">
        <v>40</v>
      </c>
      <c r="B6" s="183"/>
      <c r="C6" s="184"/>
      <c r="D6" s="216" t="s">
        <v>57</v>
      </c>
      <c r="E6" s="216" t="s">
        <v>58</v>
      </c>
      <c r="F6" s="212" t="s">
        <v>41</v>
      </c>
      <c r="G6" s="208"/>
      <c r="H6" s="213"/>
    </row>
    <row r="7" spans="1:15" ht="14.25" thickBot="1">
      <c r="A7" s="185"/>
      <c r="B7" s="186"/>
      <c r="C7" s="187"/>
      <c r="D7" s="217"/>
      <c r="E7" s="217"/>
      <c r="F7" s="97" t="s">
        <v>0</v>
      </c>
      <c r="G7" s="98" t="s">
        <v>1</v>
      </c>
      <c r="H7" s="99" t="s">
        <v>42</v>
      </c>
      <c r="J7" s="100"/>
      <c r="M7" s="15"/>
      <c r="N7" s="15"/>
      <c r="O7" s="15"/>
    </row>
    <row r="8" spans="1:10" ht="18" customHeight="1">
      <c r="A8" s="210" t="s">
        <v>2</v>
      </c>
      <c r="B8" s="208"/>
      <c r="C8" s="209"/>
      <c r="D8" s="1">
        <v>189221</v>
      </c>
      <c r="E8" s="1">
        <v>189003</v>
      </c>
      <c r="F8" s="67">
        <f>K18</f>
        <v>1116</v>
      </c>
      <c r="G8" s="67">
        <f>S18</f>
        <v>898</v>
      </c>
      <c r="H8" s="68">
        <f>D8-E8</f>
        <v>218</v>
      </c>
      <c r="I8" s="13">
        <f>IF(D8-E8+F8-G8=H8*2,"","エラー")</f>
      </c>
      <c r="J8" s="100"/>
    </row>
    <row r="9" spans="1:10" ht="18" customHeight="1">
      <c r="A9" s="96"/>
      <c r="B9" s="101"/>
      <c r="C9" s="102" t="s">
        <v>3</v>
      </c>
      <c r="D9" s="2">
        <v>193280</v>
      </c>
      <c r="E9" s="2">
        <v>193032</v>
      </c>
      <c r="F9" s="69">
        <f>K19</f>
        <v>1093</v>
      </c>
      <c r="G9" s="69">
        <f>S19</f>
        <v>845</v>
      </c>
      <c r="H9" s="70">
        <f>D9-E9</f>
        <v>248</v>
      </c>
      <c r="I9" s="13">
        <f>IF(D9-E9+F9-G9=H9*2,"","エラー")</f>
      </c>
      <c r="J9" s="100"/>
    </row>
    <row r="10" spans="1:9" ht="18" customHeight="1">
      <c r="A10" s="185" t="s">
        <v>43</v>
      </c>
      <c r="B10" s="187"/>
      <c r="C10" s="102" t="s">
        <v>4</v>
      </c>
      <c r="D10" s="2">
        <v>212433</v>
      </c>
      <c r="E10" s="2">
        <v>212239</v>
      </c>
      <c r="F10" s="69">
        <f>K20</f>
        <v>976</v>
      </c>
      <c r="G10" s="69">
        <f>S20</f>
        <v>782</v>
      </c>
      <c r="H10" s="70">
        <f>D10-E10</f>
        <v>194</v>
      </c>
      <c r="I10" s="13">
        <f>IF(D10-E10+F10-G10=H10*2,"","エラー")</f>
      </c>
    </row>
    <row r="11" spans="1:9" ht="18" customHeight="1" thickBot="1">
      <c r="A11" s="103"/>
      <c r="B11" s="104"/>
      <c r="C11" s="105" t="s">
        <v>44</v>
      </c>
      <c r="D11" s="65">
        <v>405713</v>
      </c>
      <c r="E11" s="65">
        <v>405271</v>
      </c>
      <c r="F11" s="71">
        <f>K21</f>
        <v>2069</v>
      </c>
      <c r="G11" s="72">
        <f>S21</f>
        <v>1627</v>
      </c>
      <c r="H11" s="73">
        <f>D11-E11</f>
        <v>442</v>
      </c>
      <c r="I11" s="13">
        <f>IF(D11-E11+F11-G11=H11*2,"","エラー")</f>
      </c>
    </row>
    <row r="12" spans="4:7" ht="13.5">
      <c r="D12" s="106"/>
      <c r="E12" s="100"/>
      <c r="F12" s="100"/>
      <c r="G12" s="100"/>
    </row>
    <row r="13" spans="5:7" ht="13.5">
      <c r="E13" s="101"/>
      <c r="F13" s="101"/>
      <c r="G13" s="101"/>
    </row>
    <row r="14" spans="1:20" ht="14.25" thickBot="1">
      <c r="A14" s="107" t="s">
        <v>59</v>
      </c>
      <c r="B14" s="108"/>
      <c r="C14" s="108"/>
      <c r="D14" s="109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</row>
    <row r="15" spans="1:20" ht="13.5" customHeight="1">
      <c r="A15" s="110" t="s">
        <v>6</v>
      </c>
      <c r="B15" s="111"/>
      <c r="C15" s="111"/>
      <c r="D15" s="211" t="s">
        <v>36</v>
      </c>
      <c r="E15" s="178"/>
      <c r="F15" s="178"/>
      <c r="G15" s="178"/>
      <c r="H15" s="178"/>
      <c r="I15" s="178"/>
      <c r="J15" s="178"/>
      <c r="K15" s="179"/>
      <c r="L15" s="177" t="s">
        <v>37</v>
      </c>
      <c r="M15" s="178"/>
      <c r="N15" s="178"/>
      <c r="O15" s="178"/>
      <c r="P15" s="178"/>
      <c r="Q15" s="178"/>
      <c r="R15" s="178"/>
      <c r="S15" s="179"/>
      <c r="T15" s="174" t="s">
        <v>45</v>
      </c>
    </row>
    <row r="16" spans="1:20" ht="13.5">
      <c r="A16" s="199" t="s">
        <v>40</v>
      </c>
      <c r="B16" s="200"/>
      <c r="C16" s="187"/>
      <c r="D16" s="201" t="s">
        <v>7</v>
      </c>
      <c r="E16" s="191" t="s">
        <v>8</v>
      </c>
      <c r="F16" s="170" t="s">
        <v>35</v>
      </c>
      <c r="G16" s="112" t="s">
        <v>33</v>
      </c>
      <c r="H16" s="112" t="s">
        <v>9</v>
      </c>
      <c r="I16" s="112" t="s">
        <v>10</v>
      </c>
      <c r="J16" s="113" t="s">
        <v>11</v>
      </c>
      <c r="K16" s="195" t="s">
        <v>44</v>
      </c>
      <c r="L16" s="203" t="s">
        <v>12</v>
      </c>
      <c r="M16" s="191" t="s">
        <v>31</v>
      </c>
      <c r="N16" s="170" t="s">
        <v>35</v>
      </c>
      <c r="O16" s="112" t="s">
        <v>33</v>
      </c>
      <c r="P16" s="112" t="s">
        <v>9</v>
      </c>
      <c r="Q16" s="112" t="s">
        <v>10</v>
      </c>
      <c r="R16" s="114" t="s">
        <v>11</v>
      </c>
      <c r="S16" s="195" t="s">
        <v>44</v>
      </c>
      <c r="T16" s="175"/>
    </row>
    <row r="17" spans="1:20" ht="14.25" thickBot="1">
      <c r="A17" s="115" t="s">
        <v>14</v>
      </c>
      <c r="B17" s="116"/>
      <c r="C17" s="116"/>
      <c r="D17" s="202"/>
      <c r="E17" s="192"/>
      <c r="F17" s="171"/>
      <c r="G17" s="117" t="s">
        <v>34</v>
      </c>
      <c r="H17" s="117" t="s">
        <v>15</v>
      </c>
      <c r="I17" s="118" t="s">
        <v>16</v>
      </c>
      <c r="J17" s="119" t="s">
        <v>17</v>
      </c>
      <c r="K17" s="196"/>
      <c r="L17" s="204"/>
      <c r="M17" s="192"/>
      <c r="N17" s="171"/>
      <c r="O17" s="117" t="s">
        <v>34</v>
      </c>
      <c r="P17" s="118" t="s">
        <v>18</v>
      </c>
      <c r="Q17" s="118" t="s">
        <v>19</v>
      </c>
      <c r="R17" s="119" t="s">
        <v>20</v>
      </c>
      <c r="S17" s="196"/>
      <c r="T17" s="176"/>
    </row>
    <row r="18" spans="1:23" ht="18" customHeight="1">
      <c r="A18" s="207" t="s">
        <v>46</v>
      </c>
      <c r="B18" s="208"/>
      <c r="C18" s="209"/>
      <c r="D18" s="3">
        <v>995</v>
      </c>
      <c r="E18" s="3">
        <v>0</v>
      </c>
      <c r="F18" s="3">
        <v>0</v>
      </c>
      <c r="G18" s="3">
        <v>0</v>
      </c>
      <c r="H18" s="4">
        <v>7</v>
      </c>
      <c r="I18" s="4">
        <v>51</v>
      </c>
      <c r="J18" s="4">
        <v>63</v>
      </c>
      <c r="K18" s="42">
        <f>SUM(D18:J18)</f>
        <v>1116</v>
      </c>
      <c r="L18" s="9">
        <v>674</v>
      </c>
      <c r="M18" s="4">
        <v>141</v>
      </c>
      <c r="N18" s="4">
        <v>0</v>
      </c>
      <c r="O18" s="4">
        <v>0</v>
      </c>
      <c r="P18" s="4">
        <v>19</v>
      </c>
      <c r="Q18" s="4">
        <v>35</v>
      </c>
      <c r="R18" s="4">
        <v>29</v>
      </c>
      <c r="S18" s="42">
        <f>SUM(L18:R18)</f>
        <v>898</v>
      </c>
      <c r="T18" s="74">
        <f>K18-S18</f>
        <v>218</v>
      </c>
      <c r="U18" s="13">
        <f>IF(K18-S18-T18=0,"","差引エラー")</f>
      </c>
      <c r="V18" s="13">
        <f>IF(SUM(D18:J18)-K18=0,"","増計エラー")</f>
      </c>
      <c r="W18" s="13">
        <f>IF(SUM(L18:R18)-S18=0,"","減計エラー")</f>
      </c>
    </row>
    <row r="19" spans="1:23" ht="18" customHeight="1">
      <c r="A19" s="120"/>
      <c r="B19" s="121"/>
      <c r="C19" s="122" t="s">
        <v>47</v>
      </c>
      <c r="D19" s="5">
        <v>908</v>
      </c>
      <c r="E19" s="5">
        <v>174</v>
      </c>
      <c r="F19" s="5">
        <v>2</v>
      </c>
      <c r="G19" s="5">
        <v>0</v>
      </c>
      <c r="H19" s="6">
        <v>9</v>
      </c>
      <c r="I19" s="123" t="s">
        <v>32</v>
      </c>
      <c r="J19" s="123" t="s">
        <v>32</v>
      </c>
      <c r="K19" s="75">
        <f>SUM(D19:J19)</f>
        <v>1093</v>
      </c>
      <c r="L19" s="10">
        <v>682</v>
      </c>
      <c r="M19" s="6">
        <v>148</v>
      </c>
      <c r="N19" s="6">
        <v>2</v>
      </c>
      <c r="O19" s="6">
        <v>0</v>
      </c>
      <c r="P19" s="6">
        <v>13</v>
      </c>
      <c r="Q19" s="124" t="s">
        <v>32</v>
      </c>
      <c r="R19" s="124" t="s">
        <v>32</v>
      </c>
      <c r="S19" s="75">
        <f>SUM(L19:R19)</f>
        <v>845</v>
      </c>
      <c r="T19" s="76">
        <f>K19-S19</f>
        <v>248</v>
      </c>
      <c r="U19" s="13">
        <f>IF(K19-S19-T19=0,"","差引エラー")</f>
      </c>
      <c r="V19" s="13">
        <f>IF(SUM(D19:J19)-K19=0,"","増計エラー")</f>
      </c>
      <c r="W19" s="13">
        <f>IF(SUM(L19:R19)-S19=0,"","減計エラー")</f>
      </c>
    </row>
    <row r="20" spans="1:23" ht="18" customHeight="1">
      <c r="A20" s="199" t="s">
        <v>28</v>
      </c>
      <c r="B20" s="187"/>
      <c r="C20" s="122" t="s">
        <v>48</v>
      </c>
      <c r="D20" s="7">
        <v>820</v>
      </c>
      <c r="E20" s="7">
        <v>151</v>
      </c>
      <c r="F20" s="7">
        <v>0</v>
      </c>
      <c r="G20" s="7">
        <v>0</v>
      </c>
      <c r="H20" s="8">
        <v>5</v>
      </c>
      <c r="I20" s="123" t="s">
        <v>61</v>
      </c>
      <c r="J20" s="123" t="s">
        <v>32</v>
      </c>
      <c r="K20" s="50">
        <f>SUM(D20:J20)</f>
        <v>976</v>
      </c>
      <c r="L20" s="11">
        <v>630</v>
      </c>
      <c r="M20" s="8">
        <v>142</v>
      </c>
      <c r="N20" s="8">
        <v>0</v>
      </c>
      <c r="O20" s="8">
        <v>0</v>
      </c>
      <c r="P20" s="8">
        <v>10</v>
      </c>
      <c r="Q20" s="125" t="s">
        <v>32</v>
      </c>
      <c r="R20" s="125" t="s">
        <v>32</v>
      </c>
      <c r="S20" s="50">
        <f>SUM(L20:R20)</f>
        <v>782</v>
      </c>
      <c r="T20" s="77">
        <f>K20-S20</f>
        <v>194</v>
      </c>
      <c r="U20" s="13">
        <f>IF(K20-S20-T20=0,"","差引エラー")</f>
      </c>
      <c r="V20" s="13">
        <f>IF(SUM(D20:J20)-K20=0,"","増計エラー")</f>
      </c>
      <c r="W20" s="13">
        <f>IF(SUM(L20:R20)-S20=0,"","減計エラー")</f>
      </c>
    </row>
    <row r="21" spans="1:23" ht="18" customHeight="1" thickBot="1">
      <c r="A21" s="115" t="s">
        <v>14</v>
      </c>
      <c r="B21" s="116" t="s">
        <v>14</v>
      </c>
      <c r="C21" s="126" t="s">
        <v>44</v>
      </c>
      <c r="D21" s="78">
        <f>SUM(D19:D20)</f>
        <v>1728</v>
      </c>
      <c r="E21" s="79">
        <f>SUM(E19:E20)</f>
        <v>325</v>
      </c>
      <c r="F21" s="79">
        <f>SUM(F19:F20)</f>
        <v>2</v>
      </c>
      <c r="G21" s="79">
        <f>SUM(G19:G20)</f>
        <v>0</v>
      </c>
      <c r="H21" s="79">
        <f>SUM(H19:H20)</f>
        <v>14</v>
      </c>
      <c r="I21" s="80" t="s">
        <v>32</v>
      </c>
      <c r="J21" s="80" t="s">
        <v>32</v>
      </c>
      <c r="K21" s="61">
        <f>SUM(D21:J21)</f>
        <v>2069</v>
      </c>
      <c r="L21" s="81">
        <f>SUM(L19:L20)</f>
        <v>1312</v>
      </c>
      <c r="M21" s="82">
        <f>SUM(M19:M20)</f>
        <v>290</v>
      </c>
      <c r="N21" s="82">
        <f>SUM(N19:N20)</f>
        <v>2</v>
      </c>
      <c r="O21" s="82">
        <f>SUM(O19:O20)</f>
        <v>0</v>
      </c>
      <c r="P21" s="82">
        <f>SUM(P19:P20)</f>
        <v>23</v>
      </c>
      <c r="Q21" s="83" t="s">
        <v>32</v>
      </c>
      <c r="R21" s="83" t="s">
        <v>32</v>
      </c>
      <c r="S21" s="61">
        <f>SUM(L21:R21)</f>
        <v>1627</v>
      </c>
      <c r="T21" s="84">
        <f>K21-S21</f>
        <v>442</v>
      </c>
      <c r="U21" s="13">
        <f>IF(K21-S21-T21=0,"","差引エラー")</f>
      </c>
      <c r="V21" s="13">
        <f>IF(SUM(D21:J21)-K21=0,"","増計エラー")</f>
      </c>
      <c r="W21" s="13">
        <f>IF(SUM(L21:R21)-S21=0,"","減計エラー")</f>
      </c>
    </row>
    <row r="22" spans="1:20" ht="13.5">
      <c r="A22" s="108"/>
      <c r="B22" s="108"/>
      <c r="C22" s="108"/>
      <c r="D22" s="109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</row>
    <row r="24" spans="1:12" ht="14.25" customHeight="1" thickBot="1">
      <c r="A24" s="66" t="s">
        <v>49</v>
      </c>
      <c r="B24" s="95"/>
      <c r="C24" s="95"/>
      <c r="D24" s="95"/>
      <c r="E24" s="95"/>
      <c r="F24" s="95"/>
      <c r="G24" s="95"/>
      <c r="H24" s="95"/>
      <c r="I24" s="95"/>
      <c r="J24" s="95"/>
      <c r="L24" s="101"/>
    </row>
    <row r="25" spans="1:8" ht="13.5">
      <c r="A25" s="182" t="s">
        <v>30</v>
      </c>
      <c r="B25" s="183"/>
      <c r="C25" s="184"/>
      <c r="D25" s="216" t="s">
        <v>57</v>
      </c>
      <c r="E25" s="214" t="s">
        <v>58</v>
      </c>
      <c r="F25" s="212" t="s">
        <v>41</v>
      </c>
      <c r="G25" s="208"/>
      <c r="H25" s="213"/>
    </row>
    <row r="26" spans="1:11" ht="14.25" thickBot="1">
      <c r="A26" s="185"/>
      <c r="B26" s="186"/>
      <c r="C26" s="187"/>
      <c r="D26" s="217"/>
      <c r="E26" s="215"/>
      <c r="F26" s="98" t="s">
        <v>50</v>
      </c>
      <c r="G26" s="98" t="s">
        <v>1</v>
      </c>
      <c r="H26" s="99" t="s">
        <v>42</v>
      </c>
      <c r="K26" s="108"/>
    </row>
    <row r="27" spans="1:12" s="39" customFormat="1" ht="18" customHeight="1">
      <c r="A27" s="127"/>
      <c r="B27" s="128"/>
      <c r="C27" s="129" t="s">
        <v>21</v>
      </c>
      <c r="D27" s="16">
        <v>135051</v>
      </c>
      <c r="E27" s="16">
        <v>134930</v>
      </c>
      <c r="F27" s="85">
        <f>K45+T45</f>
        <v>764</v>
      </c>
      <c r="G27" s="85">
        <f>S45+U45</f>
        <v>643</v>
      </c>
      <c r="H27" s="47">
        <f>V45</f>
        <v>121</v>
      </c>
      <c r="I27" s="86">
        <f aca="true" t="shared" si="0" ref="I27:I38">IF(D27-E27+F27-G27-2*H27=0,"","エラー")</f>
      </c>
      <c r="J27" s="107"/>
      <c r="K27" s="107"/>
      <c r="L27" s="107"/>
    </row>
    <row r="28" spans="1:12" s="39" customFormat="1" ht="18" customHeight="1">
      <c r="A28" s="205" t="s">
        <v>46</v>
      </c>
      <c r="B28" s="206"/>
      <c r="C28" s="130" t="s">
        <v>22</v>
      </c>
      <c r="D28" s="17">
        <v>29121</v>
      </c>
      <c r="E28" s="17">
        <v>29048</v>
      </c>
      <c r="F28" s="87">
        <f aca="true" t="shared" si="1" ref="F28:F38">K46+T46</f>
        <v>227</v>
      </c>
      <c r="G28" s="87">
        <f aca="true" t="shared" si="2" ref="G28:G38">S46+U46</f>
        <v>154</v>
      </c>
      <c r="H28" s="55">
        <f aca="true" t="shared" si="3" ref="H28:H38">V46</f>
        <v>73</v>
      </c>
      <c r="I28" s="86">
        <f t="shared" si="0"/>
      </c>
      <c r="J28" s="107"/>
      <c r="K28" s="107"/>
      <c r="L28" s="107"/>
    </row>
    <row r="29" spans="1:12" s="39" customFormat="1" ht="18" customHeight="1">
      <c r="A29" s="131"/>
      <c r="B29" s="132"/>
      <c r="C29" s="133" t="s">
        <v>23</v>
      </c>
      <c r="D29" s="17">
        <v>25049</v>
      </c>
      <c r="E29" s="17">
        <v>25025</v>
      </c>
      <c r="F29" s="87">
        <f t="shared" si="1"/>
        <v>149</v>
      </c>
      <c r="G29" s="87">
        <f t="shared" si="2"/>
        <v>125</v>
      </c>
      <c r="H29" s="55">
        <f t="shared" si="3"/>
        <v>24</v>
      </c>
      <c r="I29" s="86">
        <f t="shared" si="0"/>
      </c>
      <c r="J29" s="107"/>
      <c r="K29" s="107"/>
      <c r="L29" s="107"/>
    </row>
    <row r="30" spans="1:12" s="39" customFormat="1" ht="18" customHeight="1">
      <c r="A30" s="134"/>
      <c r="B30" s="135"/>
      <c r="C30" s="136" t="s">
        <v>24</v>
      </c>
      <c r="D30" s="17">
        <v>141048</v>
      </c>
      <c r="E30" s="17">
        <v>140866</v>
      </c>
      <c r="F30" s="87">
        <f t="shared" si="1"/>
        <v>802</v>
      </c>
      <c r="G30" s="87">
        <f t="shared" si="2"/>
        <v>620</v>
      </c>
      <c r="H30" s="55">
        <f t="shared" si="3"/>
        <v>182</v>
      </c>
      <c r="I30" s="86">
        <f t="shared" si="0"/>
      </c>
      <c r="J30" s="107"/>
      <c r="K30" s="107"/>
      <c r="L30" s="107"/>
    </row>
    <row r="31" spans="1:12" s="39" customFormat="1" ht="18" customHeight="1">
      <c r="A31" s="137"/>
      <c r="B31" s="138" t="s">
        <v>3</v>
      </c>
      <c r="C31" s="130" t="s">
        <v>22</v>
      </c>
      <c r="D31" s="17">
        <v>26311</v>
      </c>
      <c r="E31" s="17">
        <v>26298</v>
      </c>
      <c r="F31" s="87">
        <f t="shared" si="1"/>
        <v>190</v>
      </c>
      <c r="G31" s="87">
        <f t="shared" si="2"/>
        <v>177</v>
      </c>
      <c r="H31" s="55">
        <f t="shared" si="3"/>
        <v>13</v>
      </c>
      <c r="I31" s="86">
        <f t="shared" si="0"/>
      </c>
      <c r="J31" s="107"/>
      <c r="K31" s="107"/>
      <c r="L31" s="107"/>
    </row>
    <row r="32" spans="1:12" s="39" customFormat="1" ht="18" customHeight="1">
      <c r="A32" s="137"/>
      <c r="B32" s="139"/>
      <c r="C32" s="140" t="s">
        <v>23</v>
      </c>
      <c r="D32" s="17">
        <v>25921</v>
      </c>
      <c r="E32" s="17">
        <v>25868</v>
      </c>
      <c r="F32" s="87">
        <f t="shared" si="1"/>
        <v>189</v>
      </c>
      <c r="G32" s="87">
        <f t="shared" si="2"/>
        <v>136</v>
      </c>
      <c r="H32" s="55">
        <f t="shared" si="3"/>
        <v>53</v>
      </c>
      <c r="I32" s="86">
        <f t="shared" si="0"/>
      </c>
      <c r="J32" s="107"/>
      <c r="K32" s="107"/>
      <c r="L32" s="107"/>
    </row>
    <row r="33" spans="1:12" s="39" customFormat="1" ht="18" customHeight="1">
      <c r="A33" s="141"/>
      <c r="B33" s="135"/>
      <c r="C33" s="136" t="s">
        <v>24</v>
      </c>
      <c r="D33" s="17">
        <v>154599</v>
      </c>
      <c r="E33" s="17">
        <v>154499</v>
      </c>
      <c r="F33" s="87">
        <f t="shared" si="1"/>
        <v>714</v>
      </c>
      <c r="G33" s="88">
        <f t="shared" si="2"/>
        <v>614</v>
      </c>
      <c r="H33" s="55">
        <f t="shared" si="3"/>
        <v>100</v>
      </c>
      <c r="I33" s="86">
        <f t="shared" si="0"/>
      </c>
      <c r="J33" s="107"/>
      <c r="K33" s="107"/>
      <c r="L33" s="107"/>
    </row>
    <row r="34" spans="1:12" s="39" customFormat="1" ht="18" customHeight="1">
      <c r="A34" s="142" t="s">
        <v>43</v>
      </c>
      <c r="B34" s="138" t="s">
        <v>4</v>
      </c>
      <c r="C34" s="130" t="s">
        <v>22</v>
      </c>
      <c r="D34" s="17">
        <v>27522</v>
      </c>
      <c r="E34" s="17">
        <v>27481</v>
      </c>
      <c r="F34" s="87">
        <f t="shared" si="1"/>
        <v>160</v>
      </c>
      <c r="G34" s="87">
        <f t="shared" si="2"/>
        <v>119</v>
      </c>
      <c r="H34" s="55">
        <f t="shared" si="3"/>
        <v>41</v>
      </c>
      <c r="I34" s="86">
        <f t="shared" si="0"/>
      </c>
      <c r="J34" s="107"/>
      <c r="K34" s="107"/>
      <c r="L34" s="107"/>
    </row>
    <row r="35" spans="1:12" s="39" customFormat="1" ht="18" customHeight="1">
      <c r="A35" s="137"/>
      <c r="B35" s="139"/>
      <c r="C35" s="133" t="s">
        <v>23</v>
      </c>
      <c r="D35" s="17">
        <v>30312</v>
      </c>
      <c r="E35" s="17">
        <v>30259</v>
      </c>
      <c r="F35" s="87">
        <f t="shared" si="1"/>
        <v>189</v>
      </c>
      <c r="G35" s="87">
        <f t="shared" si="2"/>
        <v>136</v>
      </c>
      <c r="H35" s="55">
        <f t="shared" si="3"/>
        <v>53</v>
      </c>
      <c r="I35" s="86">
        <f t="shared" si="0"/>
      </c>
      <c r="J35" s="107"/>
      <c r="K35" s="107"/>
      <c r="L35" s="107"/>
    </row>
    <row r="36" spans="1:12" s="39" customFormat="1" ht="18" customHeight="1">
      <c r="A36" s="137"/>
      <c r="B36" s="143"/>
      <c r="C36" s="136" t="s">
        <v>24</v>
      </c>
      <c r="D36" s="18">
        <v>295647</v>
      </c>
      <c r="E36" s="18">
        <v>295365</v>
      </c>
      <c r="F36" s="89">
        <f t="shared" si="1"/>
        <v>1516</v>
      </c>
      <c r="G36" s="87">
        <f t="shared" si="2"/>
        <v>1234</v>
      </c>
      <c r="H36" s="55">
        <f t="shared" si="3"/>
        <v>282</v>
      </c>
      <c r="I36" s="86">
        <f t="shared" si="0"/>
      </c>
      <c r="J36" s="107"/>
      <c r="K36" s="107"/>
      <c r="L36" s="107"/>
    </row>
    <row r="37" spans="1:12" s="39" customFormat="1" ht="18" customHeight="1">
      <c r="A37" s="137"/>
      <c r="B37" s="138" t="s">
        <v>5</v>
      </c>
      <c r="C37" s="130" t="s">
        <v>22</v>
      </c>
      <c r="D37" s="18">
        <v>53833</v>
      </c>
      <c r="E37" s="18">
        <v>53779</v>
      </c>
      <c r="F37" s="89">
        <f t="shared" si="1"/>
        <v>350</v>
      </c>
      <c r="G37" s="87">
        <f t="shared" si="2"/>
        <v>296</v>
      </c>
      <c r="H37" s="55">
        <f t="shared" si="3"/>
        <v>54</v>
      </c>
      <c r="I37" s="86">
        <f t="shared" si="0"/>
      </c>
      <c r="J37" s="107"/>
      <c r="K37" s="107"/>
      <c r="L37" s="107"/>
    </row>
    <row r="38" spans="1:12" s="39" customFormat="1" ht="18" customHeight="1" thickBot="1">
      <c r="A38" s="144"/>
      <c r="B38" s="145"/>
      <c r="C38" s="146" t="s">
        <v>51</v>
      </c>
      <c r="D38" s="18">
        <v>56233</v>
      </c>
      <c r="E38" s="19">
        <v>56127</v>
      </c>
      <c r="F38" s="90">
        <f t="shared" si="1"/>
        <v>378</v>
      </c>
      <c r="G38" s="71">
        <f t="shared" si="2"/>
        <v>272</v>
      </c>
      <c r="H38" s="63">
        <f t="shared" si="3"/>
        <v>106</v>
      </c>
      <c r="I38" s="86">
        <f t="shared" si="0"/>
      </c>
      <c r="J38" s="107"/>
      <c r="K38" s="107"/>
      <c r="L38" s="107"/>
    </row>
    <row r="39" spans="1:72" s="39" customFormat="1" ht="13.5">
      <c r="A39" s="13"/>
      <c r="B39" s="13"/>
      <c r="C39" s="147"/>
      <c r="D39" s="148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2:23" ht="13.5">
      <c r="B40" s="108"/>
      <c r="C40" s="108"/>
      <c r="D40" s="109"/>
      <c r="E40" s="108" t="s">
        <v>25</v>
      </c>
      <c r="F40" s="108"/>
      <c r="G40" s="108"/>
      <c r="H40" s="108"/>
      <c r="I40" s="108"/>
      <c r="J40" s="108"/>
      <c r="K40" s="108"/>
      <c r="L40" s="121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</row>
    <row r="41" spans="1:23" ht="14.25" thickBot="1">
      <c r="A41" s="149" t="s">
        <v>60</v>
      </c>
      <c r="B41" s="108"/>
      <c r="C41" s="108"/>
      <c r="D41" s="109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</row>
    <row r="42" spans="1:23" ht="13.5">
      <c r="A42" s="110" t="s">
        <v>14</v>
      </c>
      <c r="B42" s="111"/>
      <c r="C42" s="111"/>
      <c r="D42" s="211" t="s">
        <v>36</v>
      </c>
      <c r="E42" s="178"/>
      <c r="F42" s="178"/>
      <c r="G42" s="178"/>
      <c r="H42" s="178"/>
      <c r="I42" s="178"/>
      <c r="J42" s="178"/>
      <c r="K42" s="179"/>
      <c r="L42" s="177" t="s">
        <v>37</v>
      </c>
      <c r="M42" s="178"/>
      <c r="N42" s="178"/>
      <c r="O42" s="178"/>
      <c r="P42" s="178"/>
      <c r="Q42" s="178"/>
      <c r="R42" s="178"/>
      <c r="S42" s="179"/>
      <c r="T42" s="193" t="s">
        <v>52</v>
      </c>
      <c r="U42" s="194"/>
      <c r="V42" s="174" t="s">
        <v>45</v>
      </c>
      <c r="W42" s="188" t="s">
        <v>53</v>
      </c>
    </row>
    <row r="43" spans="1:23" ht="13.5">
      <c r="A43" s="199" t="s">
        <v>40</v>
      </c>
      <c r="B43" s="200"/>
      <c r="C43" s="187"/>
      <c r="D43" s="201" t="s">
        <v>7</v>
      </c>
      <c r="E43" s="191" t="s">
        <v>8</v>
      </c>
      <c r="F43" s="170" t="s">
        <v>35</v>
      </c>
      <c r="G43" s="112" t="s">
        <v>33</v>
      </c>
      <c r="H43" s="112" t="s">
        <v>9</v>
      </c>
      <c r="I43" s="112" t="s">
        <v>10</v>
      </c>
      <c r="J43" s="113" t="s">
        <v>11</v>
      </c>
      <c r="K43" s="195" t="s">
        <v>44</v>
      </c>
      <c r="L43" s="203" t="s">
        <v>54</v>
      </c>
      <c r="M43" s="191" t="s">
        <v>13</v>
      </c>
      <c r="N43" s="170" t="s">
        <v>35</v>
      </c>
      <c r="O43" s="112" t="s">
        <v>33</v>
      </c>
      <c r="P43" s="112" t="s">
        <v>9</v>
      </c>
      <c r="Q43" s="112" t="s">
        <v>55</v>
      </c>
      <c r="R43" s="114" t="s">
        <v>11</v>
      </c>
      <c r="S43" s="195" t="s">
        <v>44</v>
      </c>
      <c r="T43" s="172" t="s">
        <v>0</v>
      </c>
      <c r="U43" s="191" t="s">
        <v>1</v>
      </c>
      <c r="V43" s="175"/>
      <c r="W43" s="189"/>
    </row>
    <row r="44" spans="1:23" ht="14.25" thickBot="1">
      <c r="A44" s="115" t="s">
        <v>14</v>
      </c>
      <c r="B44" s="150"/>
      <c r="C44" s="150" t="s">
        <v>14</v>
      </c>
      <c r="D44" s="202"/>
      <c r="E44" s="192"/>
      <c r="F44" s="171"/>
      <c r="G44" s="117" t="s">
        <v>34</v>
      </c>
      <c r="H44" s="117" t="s">
        <v>15</v>
      </c>
      <c r="I44" s="118" t="s">
        <v>16</v>
      </c>
      <c r="J44" s="119" t="s">
        <v>17</v>
      </c>
      <c r="K44" s="196"/>
      <c r="L44" s="204"/>
      <c r="M44" s="192"/>
      <c r="N44" s="171"/>
      <c r="O44" s="117" t="s">
        <v>34</v>
      </c>
      <c r="P44" s="118" t="s">
        <v>18</v>
      </c>
      <c r="Q44" s="118" t="s">
        <v>19</v>
      </c>
      <c r="R44" s="119" t="s">
        <v>20</v>
      </c>
      <c r="S44" s="196"/>
      <c r="T44" s="173"/>
      <c r="U44" s="192"/>
      <c r="V44" s="176"/>
      <c r="W44" s="190"/>
    </row>
    <row r="45" spans="1:28" s="39" customFormat="1" ht="18" customHeight="1">
      <c r="A45" s="151" t="s">
        <v>14</v>
      </c>
      <c r="B45" s="152"/>
      <c r="C45" s="153" t="s">
        <v>26</v>
      </c>
      <c r="D45" s="20">
        <v>661</v>
      </c>
      <c r="E45" s="21">
        <v>0</v>
      </c>
      <c r="F45" s="21">
        <v>0</v>
      </c>
      <c r="G45" s="21">
        <v>0</v>
      </c>
      <c r="H45" s="21">
        <v>6</v>
      </c>
      <c r="I45" s="21">
        <v>40</v>
      </c>
      <c r="J45" s="21">
        <v>48</v>
      </c>
      <c r="K45" s="50">
        <f aca="true" t="shared" si="4" ref="K45:K56">SUM(D45:J45)</f>
        <v>755</v>
      </c>
      <c r="L45" s="25">
        <v>475</v>
      </c>
      <c r="M45" s="21">
        <v>97</v>
      </c>
      <c r="N45" s="21">
        <v>0</v>
      </c>
      <c r="O45" s="21">
        <v>0</v>
      </c>
      <c r="P45" s="21">
        <v>10</v>
      </c>
      <c r="Q45" s="21">
        <v>26</v>
      </c>
      <c r="R45" s="21">
        <v>20</v>
      </c>
      <c r="S45" s="53">
        <f>SUM(L45:R45)</f>
        <v>628</v>
      </c>
      <c r="T45" s="31">
        <v>9</v>
      </c>
      <c r="U45" s="21">
        <v>15</v>
      </c>
      <c r="V45" s="55">
        <f>(K45+T45)-(S45+U45)</f>
        <v>121</v>
      </c>
      <c r="W45" s="36">
        <v>53</v>
      </c>
      <c r="X45" s="86">
        <f>IF(K45+T45-S45-U45-V45=0,"","差引エラー")</f>
      </c>
      <c r="Y45" s="86">
        <f aca="true" t="shared" si="5" ref="Y45:Y56">IF(SUM(D45:J45)-K45=0,"","増計エラー")</f>
      </c>
      <c r="Z45" s="39">
        <f>IF(SUM(L45:R45)-S45=0,"","減計エラー")</f>
      </c>
      <c r="AA45" s="107"/>
      <c r="AB45" s="107"/>
    </row>
    <row r="46" spans="1:28" s="39" customFormat="1" ht="18" customHeight="1">
      <c r="A46" s="197" t="s">
        <v>46</v>
      </c>
      <c r="B46" s="198"/>
      <c r="C46" s="154" t="s">
        <v>22</v>
      </c>
      <c r="D46" s="7">
        <v>201</v>
      </c>
      <c r="E46" s="8">
        <v>0</v>
      </c>
      <c r="F46" s="8">
        <v>0</v>
      </c>
      <c r="G46" s="8">
        <v>0</v>
      </c>
      <c r="H46" s="8">
        <v>0</v>
      </c>
      <c r="I46" s="8">
        <v>9</v>
      </c>
      <c r="J46" s="8">
        <v>8</v>
      </c>
      <c r="K46" s="50">
        <f t="shared" si="4"/>
        <v>218</v>
      </c>
      <c r="L46" s="26">
        <v>102</v>
      </c>
      <c r="M46" s="8">
        <v>29</v>
      </c>
      <c r="N46" s="8">
        <v>0</v>
      </c>
      <c r="O46" s="8">
        <v>0</v>
      </c>
      <c r="P46" s="8">
        <v>6</v>
      </c>
      <c r="Q46" s="8">
        <v>6</v>
      </c>
      <c r="R46" s="8">
        <v>5</v>
      </c>
      <c r="S46" s="53">
        <f aca="true" t="shared" si="6" ref="S46:S56">SUM(L46:R46)</f>
        <v>148</v>
      </c>
      <c r="T46" s="32">
        <v>9</v>
      </c>
      <c r="U46" s="8">
        <v>6</v>
      </c>
      <c r="V46" s="55">
        <f aca="true" t="shared" si="7" ref="V46:V56">(K46+T46)-(S46+U46)</f>
        <v>73</v>
      </c>
      <c r="W46" s="37">
        <v>7</v>
      </c>
      <c r="X46" s="86">
        <f aca="true" t="shared" si="8" ref="X46:X56">IF(K46+T46-S46-U46-V46=0,"","差引エラー")</f>
      </c>
      <c r="Y46" s="86">
        <f t="shared" si="5"/>
      </c>
      <c r="Z46" s="39">
        <f aca="true" t="shared" si="9" ref="Z46:Z56">IF(SUM(L46:R46)-S46=0,"","減計エラー")</f>
      </c>
      <c r="AA46" s="107"/>
      <c r="AB46" s="107"/>
    </row>
    <row r="47" spans="1:28" s="39" customFormat="1" ht="18" customHeight="1" thickBot="1">
      <c r="A47" s="155" t="s">
        <v>14</v>
      </c>
      <c r="B47" s="156"/>
      <c r="C47" s="157" t="s">
        <v>51</v>
      </c>
      <c r="D47" s="22">
        <v>133</v>
      </c>
      <c r="E47" s="23">
        <v>0</v>
      </c>
      <c r="F47" s="23">
        <v>0</v>
      </c>
      <c r="G47" s="23">
        <v>0</v>
      </c>
      <c r="H47" s="23">
        <v>1</v>
      </c>
      <c r="I47" s="23">
        <v>2</v>
      </c>
      <c r="J47" s="23">
        <v>7</v>
      </c>
      <c r="K47" s="91">
        <f t="shared" si="4"/>
        <v>143</v>
      </c>
      <c r="L47" s="27">
        <v>97</v>
      </c>
      <c r="M47" s="28">
        <v>15</v>
      </c>
      <c r="N47" s="28">
        <v>0</v>
      </c>
      <c r="O47" s="28">
        <v>0</v>
      </c>
      <c r="P47" s="28">
        <v>3</v>
      </c>
      <c r="Q47" s="28">
        <v>3</v>
      </c>
      <c r="R47" s="28">
        <v>4</v>
      </c>
      <c r="S47" s="75">
        <f t="shared" si="6"/>
        <v>122</v>
      </c>
      <c r="T47" s="33">
        <v>6</v>
      </c>
      <c r="U47" s="28">
        <v>3</v>
      </c>
      <c r="V47" s="92">
        <f t="shared" si="7"/>
        <v>24</v>
      </c>
      <c r="W47" s="38">
        <v>8</v>
      </c>
      <c r="X47" s="86"/>
      <c r="Y47" s="86">
        <f t="shared" si="5"/>
      </c>
      <c r="Z47" s="39">
        <f t="shared" si="9"/>
      </c>
      <c r="AA47" s="107"/>
      <c r="AB47" s="107"/>
    </row>
    <row r="48" spans="1:28" s="39" customFormat="1" ht="18" customHeight="1">
      <c r="A48" s="151" t="s">
        <v>14</v>
      </c>
      <c r="B48" s="158"/>
      <c r="C48" s="159" t="s">
        <v>26</v>
      </c>
      <c r="D48" s="24">
        <v>617</v>
      </c>
      <c r="E48" s="21">
        <v>133</v>
      </c>
      <c r="F48" s="21">
        <v>0</v>
      </c>
      <c r="G48" s="21">
        <v>0</v>
      </c>
      <c r="H48" s="21">
        <v>7</v>
      </c>
      <c r="I48" s="45" t="s">
        <v>32</v>
      </c>
      <c r="J48" s="45" t="s">
        <v>32</v>
      </c>
      <c r="K48" s="42">
        <f t="shared" si="4"/>
        <v>757</v>
      </c>
      <c r="L48" s="29">
        <v>474</v>
      </c>
      <c r="M48" s="4">
        <v>99</v>
      </c>
      <c r="N48" s="4">
        <v>0</v>
      </c>
      <c r="O48" s="4">
        <v>0</v>
      </c>
      <c r="P48" s="4">
        <v>8</v>
      </c>
      <c r="Q48" s="45" t="s">
        <v>32</v>
      </c>
      <c r="R48" s="45" t="s">
        <v>32</v>
      </c>
      <c r="S48" s="42">
        <f t="shared" si="6"/>
        <v>581</v>
      </c>
      <c r="T48" s="34">
        <v>45</v>
      </c>
      <c r="U48" s="4">
        <v>39</v>
      </c>
      <c r="V48" s="47">
        <f t="shared" si="7"/>
        <v>182</v>
      </c>
      <c r="W48" s="36">
        <v>370</v>
      </c>
      <c r="X48" s="86"/>
      <c r="Y48" s="86">
        <f t="shared" si="5"/>
      </c>
      <c r="Z48" s="39">
        <f t="shared" si="9"/>
      </c>
      <c r="AA48" s="107"/>
      <c r="AB48" s="107"/>
    </row>
    <row r="49" spans="1:28" s="39" customFormat="1" ht="18" customHeight="1">
      <c r="A49" s="160"/>
      <c r="B49" s="161" t="s">
        <v>47</v>
      </c>
      <c r="C49" s="162" t="s">
        <v>22</v>
      </c>
      <c r="D49" s="7">
        <v>143</v>
      </c>
      <c r="E49" s="8">
        <v>20</v>
      </c>
      <c r="F49" s="8">
        <v>2</v>
      </c>
      <c r="G49" s="8">
        <v>0</v>
      </c>
      <c r="H49" s="8">
        <v>0</v>
      </c>
      <c r="I49" s="49" t="s">
        <v>32</v>
      </c>
      <c r="J49" s="49" t="s">
        <v>32</v>
      </c>
      <c r="K49" s="50">
        <f t="shared" si="4"/>
        <v>165</v>
      </c>
      <c r="L49" s="26">
        <v>106</v>
      </c>
      <c r="M49" s="8">
        <v>36</v>
      </c>
      <c r="N49" s="8">
        <v>2</v>
      </c>
      <c r="O49" s="8">
        <v>0</v>
      </c>
      <c r="P49" s="8">
        <v>4</v>
      </c>
      <c r="Q49" s="49" t="s">
        <v>32</v>
      </c>
      <c r="R49" s="49" t="s">
        <v>32</v>
      </c>
      <c r="S49" s="53">
        <f t="shared" si="6"/>
        <v>148</v>
      </c>
      <c r="T49" s="32">
        <v>25</v>
      </c>
      <c r="U49" s="8">
        <v>29</v>
      </c>
      <c r="V49" s="55">
        <f t="shared" si="7"/>
        <v>13</v>
      </c>
      <c r="W49" s="37">
        <v>54</v>
      </c>
      <c r="X49" s="86">
        <f t="shared" si="8"/>
      </c>
      <c r="Y49" s="86">
        <f t="shared" si="5"/>
      </c>
      <c r="Z49" s="39">
        <f t="shared" si="9"/>
      </c>
      <c r="AA49" s="107"/>
      <c r="AB49" s="107"/>
    </row>
    <row r="50" spans="1:28" s="39" customFormat="1" ht="18" customHeight="1" thickBot="1">
      <c r="A50" s="163" t="s">
        <v>14</v>
      </c>
      <c r="B50" s="164"/>
      <c r="C50" s="157" t="s">
        <v>23</v>
      </c>
      <c r="D50" s="22">
        <v>148</v>
      </c>
      <c r="E50" s="23">
        <v>21</v>
      </c>
      <c r="F50" s="23">
        <v>0</v>
      </c>
      <c r="G50" s="23">
        <v>0</v>
      </c>
      <c r="H50" s="23">
        <v>2</v>
      </c>
      <c r="I50" s="58" t="s">
        <v>32</v>
      </c>
      <c r="J50" s="58" t="s">
        <v>32</v>
      </c>
      <c r="K50" s="59">
        <f t="shared" si="4"/>
        <v>171</v>
      </c>
      <c r="L50" s="30">
        <v>102</v>
      </c>
      <c r="M50" s="23">
        <v>13</v>
      </c>
      <c r="N50" s="23">
        <v>0</v>
      </c>
      <c r="O50" s="23">
        <v>0</v>
      </c>
      <c r="P50" s="23">
        <v>1</v>
      </c>
      <c r="Q50" s="58" t="s">
        <v>32</v>
      </c>
      <c r="R50" s="58" t="s">
        <v>32</v>
      </c>
      <c r="S50" s="61">
        <f t="shared" si="6"/>
        <v>116</v>
      </c>
      <c r="T50" s="35">
        <v>18</v>
      </c>
      <c r="U50" s="23">
        <v>20</v>
      </c>
      <c r="V50" s="63">
        <f t="shared" si="7"/>
        <v>53</v>
      </c>
      <c r="W50" s="38">
        <v>38</v>
      </c>
      <c r="X50" s="86">
        <f t="shared" si="8"/>
      </c>
      <c r="Y50" s="86">
        <f t="shared" si="5"/>
      </c>
      <c r="Z50" s="39">
        <f t="shared" si="9"/>
      </c>
      <c r="AA50" s="107"/>
      <c r="AB50" s="107"/>
    </row>
    <row r="51" spans="1:28" s="39" customFormat="1" ht="18" customHeight="1">
      <c r="A51" s="151" t="s">
        <v>14</v>
      </c>
      <c r="B51" s="165"/>
      <c r="C51" s="159" t="s">
        <v>24</v>
      </c>
      <c r="D51" s="24">
        <v>550</v>
      </c>
      <c r="E51" s="21">
        <v>115</v>
      </c>
      <c r="F51" s="21">
        <v>0</v>
      </c>
      <c r="G51" s="21">
        <v>0</v>
      </c>
      <c r="H51" s="21">
        <v>4</v>
      </c>
      <c r="I51" s="41" t="s">
        <v>32</v>
      </c>
      <c r="J51" s="41" t="s">
        <v>32</v>
      </c>
      <c r="K51" s="53">
        <f t="shared" si="4"/>
        <v>669</v>
      </c>
      <c r="L51" s="25">
        <v>470</v>
      </c>
      <c r="M51" s="21">
        <v>100</v>
      </c>
      <c r="N51" s="21">
        <v>0</v>
      </c>
      <c r="O51" s="21">
        <v>0</v>
      </c>
      <c r="P51" s="21">
        <v>6</v>
      </c>
      <c r="Q51" s="41" t="s">
        <v>32</v>
      </c>
      <c r="R51" s="41" t="s">
        <v>32</v>
      </c>
      <c r="S51" s="53">
        <f t="shared" si="6"/>
        <v>576</v>
      </c>
      <c r="T51" s="31">
        <v>45</v>
      </c>
      <c r="U51" s="21">
        <v>38</v>
      </c>
      <c r="V51" s="93">
        <f t="shared" si="7"/>
        <v>100</v>
      </c>
      <c r="W51" s="36">
        <v>426</v>
      </c>
      <c r="X51" s="86">
        <f t="shared" si="8"/>
      </c>
      <c r="Y51" s="86">
        <f t="shared" si="5"/>
      </c>
      <c r="Z51" s="39">
        <f t="shared" si="9"/>
      </c>
      <c r="AA51" s="107"/>
      <c r="AB51" s="107"/>
    </row>
    <row r="52" spans="1:28" s="39" customFormat="1" ht="18" customHeight="1">
      <c r="A52" s="166" t="s">
        <v>56</v>
      </c>
      <c r="B52" s="161" t="s">
        <v>48</v>
      </c>
      <c r="C52" s="162" t="s">
        <v>22</v>
      </c>
      <c r="D52" s="7">
        <v>115</v>
      </c>
      <c r="E52" s="8">
        <v>18</v>
      </c>
      <c r="F52" s="8">
        <v>0</v>
      </c>
      <c r="G52" s="8">
        <v>0</v>
      </c>
      <c r="H52" s="8">
        <v>0</v>
      </c>
      <c r="I52" s="41" t="s">
        <v>32</v>
      </c>
      <c r="J52" s="49" t="s">
        <v>32</v>
      </c>
      <c r="K52" s="50">
        <f t="shared" si="4"/>
        <v>133</v>
      </c>
      <c r="L52" s="26">
        <v>69</v>
      </c>
      <c r="M52" s="8">
        <v>27</v>
      </c>
      <c r="N52" s="8">
        <v>0</v>
      </c>
      <c r="O52" s="8">
        <v>0</v>
      </c>
      <c r="P52" s="8">
        <v>2</v>
      </c>
      <c r="Q52" s="41" t="s">
        <v>32</v>
      </c>
      <c r="R52" s="49" t="s">
        <v>32</v>
      </c>
      <c r="S52" s="53">
        <f>SUM(L52:R52)</f>
        <v>98</v>
      </c>
      <c r="T52" s="32">
        <v>27</v>
      </c>
      <c r="U52" s="8">
        <v>21</v>
      </c>
      <c r="V52" s="55">
        <f t="shared" si="7"/>
        <v>41</v>
      </c>
      <c r="W52" s="37">
        <v>53</v>
      </c>
      <c r="X52" s="86">
        <f t="shared" si="8"/>
      </c>
      <c r="Y52" s="86">
        <f t="shared" si="5"/>
      </c>
      <c r="Z52" s="39">
        <f t="shared" si="9"/>
      </c>
      <c r="AA52" s="107"/>
      <c r="AB52" s="107"/>
    </row>
    <row r="53" spans="1:28" s="39" customFormat="1" ht="18" customHeight="1" thickBot="1">
      <c r="A53" s="163" t="s">
        <v>14</v>
      </c>
      <c r="B53" s="164"/>
      <c r="C53" s="157" t="s">
        <v>23</v>
      </c>
      <c r="D53" s="22">
        <v>155</v>
      </c>
      <c r="E53" s="23">
        <v>18</v>
      </c>
      <c r="F53" s="23">
        <v>0</v>
      </c>
      <c r="G53" s="23">
        <v>0</v>
      </c>
      <c r="H53" s="23">
        <v>1</v>
      </c>
      <c r="I53" s="94" t="s">
        <v>32</v>
      </c>
      <c r="J53" s="94" t="s">
        <v>32</v>
      </c>
      <c r="K53" s="91">
        <f t="shared" si="4"/>
        <v>174</v>
      </c>
      <c r="L53" s="27">
        <v>91</v>
      </c>
      <c r="M53" s="28">
        <v>15</v>
      </c>
      <c r="N53" s="28">
        <v>0</v>
      </c>
      <c r="O53" s="28">
        <v>0</v>
      </c>
      <c r="P53" s="28">
        <v>2</v>
      </c>
      <c r="Q53" s="94" t="s">
        <v>32</v>
      </c>
      <c r="R53" s="94" t="s">
        <v>32</v>
      </c>
      <c r="S53" s="75">
        <f t="shared" si="6"/>
        <v>108</v>
      </c>
      <c r="T53" s="33">
        <v>15</v>
      </c>
      <c r="U53" s="28">
        <v>28</v>
      </c>
      <c r="V53" s="92">
        <f t="shared" si="7"/>
        <v>53</v>
      </c>
      <c r="W53" s="38">
        <v>52</v>
      </c>
      <c r="X53" s="86">
        <f t="shared" si="8"/>
      </c>
      <c r="Y53" s="86">
        <f t="shared" si="5"/>
      </c>
      <c r="Z53" s="39">
        <f t="shared" si="9"/>
      </c>
      <c r="AA53" s="107"/>
      <c r="AB53" s="107"/>
    </row>
    <row r="54" spans="1:28" s="39" customFormat="1" ht="18" customHeight="1">
      <c r="A54" s="151" t="s">
        <v>14</v>
      </c>
      <c r="B54" s="158"/>
      <c r="C54" s="168" t="s">
        <v>26</v>
      </c>
      <c r="D54" s="40">
        <f aca="true" t="shared" si="10" ref="D54:H56">D48+D51</f>
        <v>1167</v>
      </c>
      <c r="E54" s="40">
        <f t="shared" si="10"/>
        <v>248</v>
      </c>
      <c r="F54" s="40">
        <f t="shared" si="10"/>
        <v>0</v>
      </c>
      <c r="G54" s="40">
        <f t="shared" si="10"/>
        <v>0</v>
      </c>
      <c r="H54" s="40">
        <f t="shared" si="10"/>
        <v>11</v>
      </c>
      <c r="I54" s="45" t="s">
        <v>32</v>
      </c>
      <c r="J54" s="45" t="s">
        <v>32</v>
      </c>
      <c r="K54" s="42">
        <f t="shared" si="4"/>
        <v>1426</v>
      </c>
      <c r="L54" s="43">
        <f aca="true" t="shared" si="11" ref="L54:P56">L48+L51</f>
        <v>944</v>
      </c>
      <c r="M54" s="44">
        <f t="shared" si="11"/>
        <v>199</v>
      </c>
      <c r="N54" s="44">
        <f t="shared" si="11"/>
        <v>0</v>
      </c>
      <c r="O54" s="44">
        <f t="shared" si="11"/>
        <v>0</v>
      </c>
      <c r="P54" s="44">
        <f t="shared" si="11"/>
        <v>14</v>
      </c>
      <c r="Q54" s="45" t="s">
        <v>32</v>
      </c>
      <c r="R54" s="45" t="s">
        <v>32</v>
      </c>
      <c r="S54" s="42">
        <f t="shared" si="6"/>
        <v>1157</v>
      </c>
      <c r="T54" s="46">
        <f aca="true" t="shared" si="12" ref="T54:U56">T48+T51</f>
        <v>90</v>
      </c>
      <c r="U54" s="44">
        <f t="shared" si="12"/>
        <v>77</v>
      </c>
      <c r="V54" s="47">
        <f t="shared" si="7"/>
        <v>282</v>
      </c>
      <c r="W54" s="48">
        <f>W48+W51</f>
        <v>796</v>
      </c>
      <c r="X54" s="86">
        <f t="shared" si="8"/>
      </c>
      <c r="Y54" s="86">
        <f t="shared" si="5"/>
      </c>
      <c r="Z54" s="39">
        <f t="shared" si="9"/>
      </c>
      <c r="AA54" s="107"/>
      <c r="AB54" s="107"/>
    </row>
    <row r="55" spans="1:28" s="39" customFormat="1" ht="18" customHeight="1">
      <c r="A55" s="160" t="s">
        <v>14</v>
      </c>
      <c r="B55" s="161" t="s">
        <v>29</v>
      </c>
      <c r="C55" s="162" t="s">
        <v>22</v>
      </c>
      <c r="D55" s="40">
        <f t="shared" si="10"/>
        <v>258</v>
      </c>
      <c r="E55" s="40">
        <f t="shared" si="10"/>
        <v>38</v>
      </c>
      <c r="F55" s="40">
        <f t="shared" si="10"/>
        <v>2</v>
      </c>
      <c r="G55" s="40">
        <f t="shared" si="10"/>
        <v>0</v>
      </c>
      <c r="H55" s="40">
        <f t="shared" si="10"/>
        <v>0</v>
      </c>
      <c r="I55" s="49" t="s">
        <v>32</v>
      </c>
      <c r="J55" s="41" t="s">
        <v>32</v>
      </c>
      <c r="K55" s="50">
        <f t="shared" si="4"/>
        <v>298</v>
      </c>
      <c r="L55" s="51">
        <f t="shared" si="11"/>
        <v>175</v>
      </c>
      <c r="M55" s="52">
        <f t="shared" si="11"/>
        <v>63</v>
      </c>
      <c r="N55" s="52">
        <f t="shared" si="11"/>
        <v>2</v>
      </c>
      <c r="O55" s="52">
        <f t="shared" si="11"/>
        <v>0</v>
      </c>
      <c r="P55" s="52">
        <f t="shared" si="11"/>
        <v>6</v>
      </c>
      <c r="Q55" s="49" t="s">
        <v>32</v>
      </c>
      <c r="R55" s="41" t="s">
        <v>32</v>
      </c>
      <c r="S55" s="53">
        <f>SUM(L55:R55)</f>
        <v>246</v>
      </c>
      <c r="T55" s="54">
        <f t="shared" si="12"/>
        <v>52</v>
      </c>
      <c r="U55" s="52">
        <f t="shared" si="12"/>
        <v>50</v>
      </c>
      <c r="V55" s="55">
        <f t="shared" si="7"/>
        <v>54</v>
      </c>
      <c r="W55" s="56">
        <f>W49+W52</f>
        <v>107</v>
      </c>
      <c r="X55" s="86">
        <f t="shared" si="8"/>
      </c>
      <c r="Y55" s="86">
        <f t="shared" si="5"/>
      </c>
      <c r="Z55" s="39">
        <f t="shared" si="9"/>
      </c>
      <c r="AA55" s="107"/>
      <c r="AB55" s="107"/>
    </row>
    <row r="56" spans="1:28" s="39" customFormat="1" ht="18" customHeight="1" thickBot="1">
      <c r="A56" s="155" t="s">
        <v>27</v>
      </c>
      <c r="B56" s="164" t="s">
        <v>14</v>
      </c>
      <c r="C56" s="167" t="s">
        <v>23</v>
      </c>
      <c r="D56" s="57">
        <f t="shared" si="10"/>
        <v>303</v>
      </c>
      <c r="E56" s="57">
        <f t="shared" si="10"/>
        <v>39</v>
      </c>
      <c r="F56" s="57">
        <f t="shared" si="10"/>
        <v>0</v>
      </c>
      <c r="G56" s="57">
        <f t="shared" si="10"/>
        <v>0</v>
      </c>
      <c r="H56" s="57">
        <f t="shared" si="10"/>
        <v>3</v>
      </c>
      <c r="I56" s="58" t="s">
        <v>32</v>
      </c>
      <c r="J56" s="58" t="s">
        <v>32</v>
      </c>
      <c r="K56" s="59">
        <f t="shared" si="4"/>
        <v>345</v>
      </c>
      <c r="L56" s="60">
        <f t="shared" si="11"/>
        <v>193</v>
      </c>
      <c r="M56" s="57">
        <f t="shared" si="11"/>
        <v>28</v>
      </c>
      <c r="N56" s="57">
        <f t="shared" si="11"/>
        <v>0</v>
      </c>
      <c r="O56" s="57">
        <f t="shared" si="11"/>
        <v>0</v>
      </c>
      <c r="P56" s="57">
        <f t="shared" si="11"/>
        <v>3</v>
      </c>
      <c r="Q56" s="58" t="s">
        <v>32</v>
      </c>
      <c r="R56" s="58" t="s">
        <v>32</v>
      </c>
      <c r="S56" s="61">
        <f t="shared" si="6"/>
        <v>224</v>
      </c>
      <c r="T56" s="62">
        <f t="shared" si="12"/>
        <v>33</v>
      </c>
      <c r="U56" s="57">
        <f t="shared" si="12"/>
        <v>48</v>
      </c>
      <c r="V56" s="63">
        <f t="shared" si="7"/>
        <v>106</v>
      </c>
      <c r="W56" s="64">
        <f>W50+W53</f>
        <v>90</v>
      </c>
      <c r="X56" s="86">
        <f t="shared" si="8"/>
      </c>
      <c r="Y56" s="86">
        <f t="shared" si="5"/>
      </c>
      <c r="Z56" s="39">
        <f t="shared" si="9"/>
      </c>
      <c r="AA56" s="107"/>
      <c r="AB56" s="107"/>
    </row>
  </sheetData>
  <sheetProtection sheet="1" objects="1" scenarios="1"/>
  <mergeCells count="44">
    <mergeCell ref="L16:L17"/>
    <mergeCell ref="M16:M17"/>
    <mergeCell ref="F25:H25"/>
    <mergeCell ref="E43:E44"/>
    <mergeCell ref="D42:K42"/>
    <mergeCell ref="D6:D7"/>
    <mergeCell ref="E6:E7"/>
    <mergeCell ref="D25:D26"/>
    <mergeCell ref="A10:B10"/>
    <mergeCell ref="A8:C8"/>
    <mergeCell ref="D15:K15"/>
    <mergeCell ref="F6:H6"/>
    <mergeCell ref="E25:E26"/>
    <mergeCell ref="E16:E17"/>
    <mergeCell ref="A46:B46"/>
    <mergeCell ref="A43:C43"/>
    <mergeCell ref="A25:C26"/>
    <mergeCell ref="A20:B20"/>
    <mergeCell ref="D16:D17"/>
    <mergeCell ref="L43:L44"/>
    <mergeCell ref="A28:B28"/>
    <mergeCell ref="A16:C16"/>
    <mergeCell ref="A18:C18"/>
    <mergeCell ref="D43:D44"/>
    <mergeCell ref="V42:V44"/>
    <mergeCell ref="W42:W44"/>
    <mergeCell ref="U43:U44"/>
    <mergeCell ref="T42:U42"/>
    <mergeCell ref="M43:M44"/>
    <mergeCell ref="K16:K17"/>
    <mergeCell ref="S16:S17"/>
    <mergeCell ref="K43:K44"/>
    <mergeCell ref="S43:S44"/>
    <mergeCell ref="L42:S42"/>
    <mergeCell ref="A1:T1"/>
    <mergeCell ref="F16:F17"/>
    <mergeCell ref="N16:N17"/>
    <mergeCell ref="N43:N44"/>
    <mergeCell ref="T43:T44"/>
    <mergeCell ref="T15:T17"/>
    <mergeCell ref="F43:F44"/>
    <mergeCell ref="L15:S15"/>
    <mergeCell ref="A3:J3"/>
    <mergeCell ref="A6:C7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W012372</cp:lastModifiedBy>
  <cp:lastPrinted>2017-07-07T01:24:26Z</cp:lastPrinted>
  <dcterms:created xsi:type="dcterms:W3CDTF">2004-03-09T00:01:48Z</dcterms:created>
  <dcterms:modified xsi:type="dcterms:W3CDTF">2017-11-09T03:58:29Z</dcterms:modified>
  <cp:category/>
  <cp:version/>
  <cp:contentType/>
  <cp:contentStatus/>
</cp:coreProperties>
</file>