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人口数調" sheetId="1" r:id="rId1"/>
  </sheets>
  <definedNames>
    <definedName name="_xlnm.Print_Area" localSheetId="0">'人口数調'!$A$1:$W$58</definedName>
  </definedNames>
  <calcPr calcMode="manual"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<sst xmlns="http://schemas.openxmlformats.org/spreadsheetml/2006/main" count="194" uniqueCount="67">
  <si>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</si>
  <si>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</si>
  <si>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</si>
  <si>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</si>
  <si>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</si>
  <si>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</si>
  <si>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</si>
  <si>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</si>
  <si>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</si>
  <si>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</si>
  <si>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</si>
  <si>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</si>
  <si>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</si>
  <si>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</si>
  <si>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</si>
  <si>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</si>
  <si>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</si>
  <si>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</si>
  <si>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</si>
  <si>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</si>
  <si>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</si>
  <si>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</si>
  <si>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</si>
  <si>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</si>
  <si>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</si>
  <si>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</si>
  <si>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</si>
  <si>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</si>
  <si>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</si>
  <si>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</si>
  <si>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</si>
  <si>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</si>
  <si>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</si>
  <si>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</si>
  <si>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</si>
  <si>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</si>
  <si>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</si>
  <si>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</si>
  <si>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</si>
  <si>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</si>
  <si>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</si>
  <si>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</si>
  <si>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</si>
  <si>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</si>
  <si>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</si>
  <si>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</si>
  <si>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</si>
  <si>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</si>
  <si>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</si>
  <si>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</si>
  <si>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</si>
  <si>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</si>
  <si>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</si>
  <si>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</si>
  <si>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</si>
  <si>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</si>
  <si>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</si>
  <si>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</si>
  <si>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</si>
  <si>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</si>
  <si>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</si>
  <si>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</si>
  <si>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</si>
  <si>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</si>
  <si>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6月</t>
  </si>
  <si>
    <t>5日</t>
  </si>
  <si>
    <t>平成25年（2013年）5月末現在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</si>
</sst>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38" fontId="8" fillId="33" borderId="29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7" fontId="0" fillId="0" borderId="51" xfId="48" applyNumberFormat="1" applyFont="1" applyBorder="1" applyAlignment="1">
      <alignment horizont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5" customWidth="1"/>
    <col min="30" max="47" width="9.00390625" style="128" customWidth="1"/>
  </cols>
  <sheetData>
    <row r="1" spans="1:10" ht="17.25">
      <c r="A1" s="174" t="s">
        <v>42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4:20" ht="13.5">
      <c r="N2" s="3"/>
      <c r="O2" s="3"/>
      <c r="P2" s="128"/>
      <c r="Q2" s="127"/>
      <c r="R2" s="129" t="s">
        <v>63</v>
      </c>
      <c r="S2" s="130" t="s">
        <v>64</v>
      </c>
      <c r="T2" s="130" t="s">
        <v>65</v>
      </c>
    </row>
    <row r="3" spans="1:20" ht="13.5">
      <c r="A3" s="175" t="s">
        <v>66</v>
      </c>
      <c r="B3" s="176"/>
      <c r="C3" s="176"/>
      <c r="D3" s="176"/>
      <c r="E3" s="176"/>
      <c r="F3" s="176"/>
      <c r="G3" s="176"/>
      <c r="H3" s="176"/>
      <c r="I3" s="176"/>
      <c r="J3" s="176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177" t="s">
        <v>44</v>
      </c>
      <c r="B6" s="178"/>
      <c r="C6" s="179"/>
      <c r="D6" s="184" t="s">
        <v>45</v>
      </c>
      <c r="E6" s="184" t="s">
        <v>1</v>
      </c>
      <c r="F6" s="158" t="s">
        <v>46</v>
      </c>
      <c r="G6" s="159"/>
      <c r="H6" s="160"/>
    </row>
    <row r="7" spans="1:15" ht="14.25" thickBot="1">
      <c r="A7" s="180"/>
      <c r="B7" s="181"/>
      <c r="C7" s="182"/>
      <c r="D7" s="185"/>
      <c r="E7" s="185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188" t="s">
        <v>4</v>
      </c>
      <c r="B8" s="159"/>
      <c r="C8" s="164"/>
      <c r="D8" s="111">
        <v>182311</v>
      </c>
      <c r="E8" s="111">
        <v>182060</v>
      </c>
      <c r="F8" s="67">
        <f>K18</f>
        <v>1197</v>
      </c>
      <c r="G8" s="67">
        <f>S18</f>
        <v>946</v>
      </c>
      <c r="H8" s="108">
        <f>D8-E8</f>
        <v>251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190739</v>
      </c>
      <c r="E9" s="112">
        <v>190520</v>
      </c>
      <c r="F9" s="68">
        <f>K19</f>
        <v>1055</v>
      </c>
      <c r="G9" s="68">
        <f>S19</f>
        <v>836</v>
      </c>
      <c r="H9" s="109">
        <f>D9-E9</f>
        <v>219</v>
      </c>
      <c r="I9">
        <f>IF(D9-E9+F9-G9=H9*2,"","エラー")</f>
      </c>
      <c r="J9" s="18"/>
    </row>
    <row r="10" spans="1:9" ht="18" customHeight="1">
      <c r="A10" s="180" t="s">
        <v>48</v>
      </c>
      <c r="B10" s="182"/>
      <c r="C10" s="4" t="s">
        <v>6</v>
      </c>
      <c r="D10" s="112">
        <v>208337</v>
      </c>
      <c r="E10" s="112">
        <v>208171</v>
      </c>
      <c r="F10" s="68">
        <f>K20</f>
        <v>938</v>
      </c>
      <c r="G10" s="68">
        <f>S20</f>
        <v>772</v>
      </c>
      <c r="H10" s="109">
        <f>D10-E10</f>
        <v>166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13">
        <v>399076</v>
      </c>
      <c r="E11" s="113">
        <v>398691</v>
      </c>
      <c r="F11" s="90">
        <f>K21</f>
        <v>1993</v>
      </c>
      <c r="G11" s="69">
        <f>S21</f>
        <v>1608</v>
      </c>
      <c r="H11" s="110">
        <f>D11-E11</f>
        <v>385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183" t="s">
        <v>40</v>
      </c>
      <c r="E15" s="168"/>
      <c r="F15" s="168"/>
      <c r="G15" s="168"/>
      <c r="H15" s="168"/>
      <c r="I15" s="168"/>
      <c r="J15" s="168"/>
      <c r="K15" s="169"/>
      <c r="L15" s="167" t="s">
        <v>41</v>
      </c>
      <c r="M15" s="168"/>
      <c r="N15" s="168"/>
      <c r="O15" s="168"/>
      <c r="P15" s="168"/>
      <c r="Q15" s="168"/>
      <c r="R15" s="168"/>
      <c r="S15" s="169"/>
      <c r="T15" s="197" t="s">
        <v>51</v>
      </c>
    </row>
    <row r="16" spans="1:20" ht="13.5">
      <c r="A16" s="191" t="s">
        <v>44</v>
      </c>
      <c r="B16" s="192"/>
      <c r="C16" s="182"/>
      <c r="D16" s="193" t="s">
        <v>9</v>
      </c>
      <c r="E16" s="172" t="s">
        <v>10</v>
      </c>
      <c r="F16" s="161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165" t="s">
        <v>49</v>
      </c>
      <c r="L16" s="186" t="s">
        <v>14</v>
      </c>
      <c r="M16" s="172" t="s">
        <v>34</v>
      </c>
      <c r="N16" s="161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165" t="s">
        <v>49</v>
      </c>
      <c r="T16" s="198"/>
    </row>
    <row r="17" spans="1:20" ht="14.25" thickBot="1">
      <c r="A17" s="10" t="s">
        <v>16</v>
      </c>
      <c r="B17" s="11"/>
      <c r="C17" s="11"/>
      <c r="D17" s="194"/>
      <c r="E17" s="173"/>
      <c r="F17" s="162"/>
      <c r="G17" s="27" t="s">
        <v>38</v>
      </c>
      <c r="H17" s="27" t="s">
        <v>17</v>
      </c>
      <c r="I17" s="28" t="s">
        <v>18</v>
      </c>
      <c r="J17" s="29" t="s">
        <v>19</v>
      </c>
      <c r="K17" s="166"/>
      <c r="L17" s="187"/>
      <c r="M17" s="173"/>
      <c r="N17" s="162"/>
      <c r="O17" s="27" t="s">
        <v>38</v>
      </c>
      <c r="P17" s="28" t="s">
        <v>20</v>
      </c>
      <c r="Q17" s="28" t="s">
        <v>21</v>
      </c>
      <c r="R17" s="29" t="s">
        <v>22</v>
      </c>
      <c r="S17" s="166"/>
      <c r="T17" s="199"/>
    </row>
    <row r="18" spans="1:23" ht="18" customHeight="1">
      <c r="A18" s="163" t="s">
        <v>52</v>
      </c>
      <c r="B18" s="159"/>
      <c r="C18" s="164"/>
      <c r="D18" s="114">
        <v>951</v>
      </c>
      <c r="E18" s="114">
        <v>0</v>
      </c>
      <c r="F18" s="114">
        <v>0</v>
      </c>
      <c r="G18" s="114">
        <v>0</v>
      </c>
      <c r="H18" s="115">
        <v>14</v>
      </c>
      <c r="I18" s="115">
        <v>43</v>
      </c>
      <c r="J18" s="115">
        <v>189</v>
      </c>
      <c r="K18" s="70">
        <f>SUM(D18:J18)</f>
        <v>1197</v>
      </c>
      <c r="L18" s="122">
        <v>614</v>
      </c>
      <c r="M18" s="115">
        <v>128</v>
      </c>
      <c r="N18" s="115">
        <v>0</v>
      </c>
      <c r="O18" s="115">
        <v>0</v>
      </c>
      <c r="P18" s="115">
        <v>31</v>
      </c>
      <c r="Q18" s="115">
        <v>50</v>
      </c>
      <c r="R18" s="115">
        <v>123</v>
      </c>
      <c r="S18" s="70">
        <f>SUM(L18:R18)</f>
        <v>946</v>
      </c>
      <c r="T18" s="71">
        <f>K18-S18</f>
        <v>251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6">
        <v>864</v>
      </c>
      <c r="E19" s="116">
        <v>167</v>
      </c>
      <c r="F19" s="116">
        <v>0</v>
      </c>
      <c r="G19" s="116">
        <v>0</v>
      </c>
      <c r="H19" s="117">
        <v>24</v>
      </c>
      <c r="I19" s="72" t="s">
        <v>35</v>
      </c>
      <c r="J19" s="72" t="s">
        <v>35</v>
      </c>
      <c r="K19" s="73">
        <f>SUM(D19:J19)</f>
        <v>1055</v>
      </c>
      <c r="L19" s="123">
        <v>673</v>
      </c>
      <c r="M19" s="117">
        <v>136</v>
      </c>
      <c r="N19" s="117">
        <v>0</v>
      </c>
      <c r="O19" s="117">
        <v>0</v>
      </c>
      <c r="P19" s="117">
        <v>27</v>
      </c>
      <c r="Q19" s="74" t="s">
        <v>35</v>
      </c>
      <c r="R19" s="74" t="s">
        <v>35</v>
      </c>
      <c r="S19" s="73">
        <f>SUM(L19:R19)</f>
        <v>836</v>
      </c>
      <c r="T19" s="75">
        <f>K19-S19</f>
        <v>219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191" t="s">
        <v>31</v>
      </c>
      <c r="B20" s="182"/>
      <c r="C20" s="23" t="s">
        <v>54</v>
      </c>
      <c r="D20" s="118">
        <v>777</v>
      </c>
      <c r="E20" s="118">
        <v>141</v>
      </c>
      <c r="F20" s="118">
        <v>0</v>
      </c>
      <c r="G20" s="118">
        <v>0</v>
      </c>
      <c r="H20" s="119">
        <v>20</v>
      </c>
      <c r="I20" s="72" t="s">
        <v>35</v>
      </c>
      <c r="J20" s="72" t="s">
        <v>35</v>
      </c>
      <c r="K20" s="76">
        <f>SUM(D20:J20)</f>
        <v>938</v>
      </c>
      <c r="L20" s="124">
        <v>627</v>
      </c>
      <c r="M20" s="119">
        <v>123</v>
      </c>
      <c r="N20" s="119">
        <v>0</v>
      </c>
      <c r="O20" s="119">
        <v>0</v>
      </c>
      <c r="P20" s="119">
        <v>22</v>
      </c>
      <c r="Q20" s="77" t="s">
        <v>35</v>
      </c>
      <c r="R20" s="77" t="s">
        <v>35</v>
      </c>
      <c r="S20" s="76">
        <f>SUM(L20:R20)</f>
        <v>772</v>
      </c>
      <c r="T20" s="78">
        <f>K20-S20</f>
        <v>166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20">
        <v>1641</v>
      </c>
      <c r="E21" s="121">
        <v>308</v>
      </c>
      <c r="F21" s="121">
        <v>0</v>
      </c>
      <c r="G21" s="121">
        <v>0</v>
      </c>
      <c r="H21" s="121">
        <v>44</v>
      </c>
      <c r="I21" s="79" t="s">
        <v>35</v>
      </c>
      <c r="J21" s="79" t="s">
        <v>35</v>
      </c>
      <c r="K21" s="80">
        <f>SUM(D21:J21)</f>
        <v>1993</v>
      </c>
      <c r="L21" s="125">
        <v>1300</v>
      </c>
      <c r="M21" s="126">
        <v>259</v>
      </c>
      <c r="N21" s="126">
        <v>0</v>
      </c>
      <c r="O21" s="126">
        <v>0</v>
      </c>
      <c r="P21" s="126">
        <v>49</v>
      </c>
      <c r="Q21" s="81" t="s">
        <v>35</v>
      </c>
      <c r="R21" s="81" t="s">
        <v>35</v>
      </c>
      <c r="S21" s="80">
        <f>SUM(L21:R21)</f>
        <v>1608</v>
      </c>
      <c r="T21" s="82">
        <f>K21-S21</f>
        <v>385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177" t="s">
        <v>33</v>
      </c>
      <c r="B25" s="178"/>
      <c r="C25" s="179"/>
      <c r="D25" s="184" t="s">
        <v>0</v>
      </c>
      <c r="E25" s="170" t="s">
        <v>1</v>
      </c>
      <c r="F25" s="158" t="s">
        <v>46</v>
      </c>
      <c r="G25" s="159"/>
      <c r="H25" s="160"/>
    </row>
    <row r="26" spans="1:11" ht="14.25" thickBot="1">
      <c r="A26" s="180"/>
      <c r="B26" s="181"/>
      <c r="C26" s="182"/>
      <c r="D26" s="185"/>
      <c r="E26" s="171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1">
        <v>130070</v>
      </c>
      <c r="E27" s="131">
        <v>129868</v>
      </c>
      <c r="F27" s="83">
        <f>K45+T45</f>
        <v>865</v>
      </c>
      <c r="G27" s="83">
        <f>S45+U45</f>
        <v>663</v>
      </c>
      <c r="H27" s="84">
        <f>V45</f>
        <v>202</v>
      </c>
      <c r="I27" s="32">
        <f aca="true" t="shared" si="0" ref="I27:I38">IF(D27-E27+F27-G27-2*H27=0,"","エラー")</f>
      </c>
      <c r="J27" s="33"/>
      <c r="K27" s="33"/>
      <c r="L27" s="33"/>
      <c r="X27" s="156"/>
      <c r="Y27" s="156"/>
      <c r="Z27" s="156"/>
      <c r="AA27" s="156"/>
      <c r="AB27" s="156"/>
      <c r="AC27" s="156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</row>
    <row r="28" spans="1:47" s="32" customFormat="1" ht="18" customHeight="1">
      <c r="A28" s="195" t="s">
        <v>52</v>
      </c>
      <c r="B28" s="196"/>
      <c r="C28" s="103" t="s">
        <v>24</v>
      </c>
      <c r="D28" s="132">
        <v>28970</v>
      </c>
      <c r="E28" s="132">
        <v>28946</v>
      </c>
      <c r="F28" s="85">
        <f aca="true" t="shared" si="1" ref="F28:F38">K46+T46</f>
        <v>185</v>
      </c>
      <c r="G28" s="85">
        <f aca="true" t="shared" si="2" ref="G28:G38">S46+U46</f>
        <v>161</v>
      </c>
      <c r="H28" s="86">
        <f aca="true" t="shared" si="3" ref="H28:H38">V46</f>
        <v>24</v>
      </c>
      <c r="I28" s="32">
        <f t="shared" si="0"/>
      </c>
      <c r="J28" s="33"/>
      <c r="K28" s="33"/>
      <c r="L28" s="33"/>
      <c r="X28" s="156"/>
      <c r="Y28" s="156"/>
      <c r="Z28" s="156"/>
      <c r="AA28" s="156"/>
      <c r="AB28" s="156"/>
      <c r="AC28" s="156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</row>
    <row r="29" spans="1:47" s="32" customFormat="1" ht="18" customHeight="1">
      <c r="A29" s="34"/>
      <c r="B29" s="35"/>
      <c r="C29" s="104" t="s">
        <v>25</v>
      </c>
      <c r="D29" s="132">
        <v>23271</v>
      </c>
      <c r="E29" s="132">
        <v>23246</v>
      </c>
      <c r="F29" s="85">
        <f t="shared" si="1"/>
        <v>147</v>
      </c>
      <c r="G29" s="85">
        <f t="shared" si="2"/>
        <v>122</v>
      </c>
      <c r="H29" s="86">
        <f t="shared" si="3"/>
        <v>25</v>
      </c>
      <c r="I29" s="32">
        <f t="shared" si="0"/>
      </c>
      <c r="J29" s="33"/>
      <c r="K29" s="33"/>
      <c r="L29" s="33"/>
      <c r="X29" s="156"/>
      <c r="Y29" s="156"/>
      <c r="Z29" s="156"/>
      <c r="AA29" s="156"/>
      <c r="AB29" s="156"/>
      <c r="AC29" s="156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</row>
    <row r="30" spans="1:47" s="32" customFormat="1" ht="18" customHeight="1">
      <c r="A30" s="36"/>
      <c r="B30" s="37"/>
      <c r="C30" s="105" t="s">
        <v>26</v>
      </c>
      <c r="D30" s="132">
        <v>139317</v>
      </c>
      <c r="E30" s="132">
        <v>139104</v>
      </c>
      <c r="F30" s="85">
        <f t="shared" si="1"/>
        <v>853</v>
      </c>
      <c r="G30" s="85">
        <f t="shared" si="2"/>
        <v>640</v>
      </c>
      <c r="H30" s="86">
        <f t="shared" si="3"/>
        <v>213</v>
      </c>
      <c r="I30" s="32">
        <f t="shared" si="0"/>
      </c>
      <c r="J30" s="33"/>
      <c r="K30" s="33"/>
      <c r="L30" s="33"/>
      <c r="X30" s="156"/>
      <c r="Y30" s="156"/>
      <c r="Z30" s="156"/>
      <c r="AA30" s="156"/>
      <c r="AB30" s="156"/>
      <c r="AC30" s="156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</row>
    <row r="31" spans="1:47" s="32" customFormat="1" ht="18" customHeight="1">
      <c r="A31" s="38"/>
      <c r="B31" s="39" t="s">
        <v>5</v>
      </c>
      <c r="C31" s="103" t="s">
        <v>24</v>
      </c>
      <c r="D31" s="132">
        <v>27449</v>
      </c>
      <c r="E31" s="132">
        <v>27450</v>
      </c>
      <c r="F31" s="85">
        <f t="shared" si="1"/>
        <v>138</v>
      </c>
      <c r="G31" s="85">
        <f t="shared" si="2"/>
        <v>139</v>
      </c>
      <c r="H31" s="86">
        <f t="shared" si="3"/>
        <v>-1</v>
      </c>
      <c r="I31" s="32">
        <f t="shared" si="0"/>
      </c>
      <c r="J31" s="33"/>
      <c r="K31" s="33"/>
      <c r="L31" s="33"/>
      <c r="X31" s="156"/>
      <c r="Y31" s="156"/>
      <c r="Z31" s="156"/>
      <c r="AA31" s="156"/>
      <c r="AB31" s="156"/>
      <c r="AC31" s="156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</row>
    <row r="32" spans="1:47" s="32" customFormat="1" ht="18" customHeight="1">
      <c r="A32" s="38"/>
      <c r="B32" s="40"/>
      <c r="C32" s="106" t="s">
        <v>25</v>
      </c>
      <c r="D32" s="132">
        <v>23973</v>
      </c>
      <c r="E32" s="132">
        <v>23966</v>
      </c>
      <c r="F32" s="85">
        <f t="shared" si="1"/>
        <v>152</v>
      </c>
      <c r="G32" s="85">
        <f t="shared" si="2"/>
        <v>145</v>
      </c>
      <c r="H32" s="86">
        <f t="shared" si="3"/>
        <v>7</v>
      </c>
      <c r="I32" s="32">
        <f t="shared" si="0"/>
      </c>
      <c r="J32" s="33"/>
      <c r="K32" s="33"/>
      <c r="L32" s="33"/>
      <c r="X32" s="156"/>
      <c r="Y32" s="156"/>
      <c r="Z32" s="156"/>
      <c r="AA32" s="156"/>
      <c r="AB32" s="156"/>
      <c r="AC32" s="156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</row>
    <row r="33" spans="1:47" s="32" customFormat="1" ht="18" customHeight="1">
      <c r="A33" s="41"/>
      <c r="B33" s="37"/>
      <c r="C33" s="105" t="s">
        <v>26</v>
      </c>
      <c r="D33" s="132">
        <v>151979</v>
      </c>
      <c r="E33" s="132">
        <v>151834</v>
      </c>
      <c r="F33" s="85">
        <f t="shared" si="1"/>
        <v>755</v>
      </c>
      <c r="G33" s="87">
        <f t="shared" si="2"/>
        <v>610</v>
      </c>
      <c r="H33" s="86">
        <f t="shared" si="3"/>
        <v>145</v>
      </c>
      <c r="I33" s="32">
        <f t="shared" si="0"/>
      </c>
      <c r="J33" s="33"/>
      <c r="K33" s="33"/>
      <c r="L33" s="33"/>
      <c r="X33" s="156"/>
      <c r="Y33" s="156"/>
      <c r="Z33" s="156"/>
      <c r="AA33" s="156"/>
      <c r="AB33" s="156"/>
      <c r="AC33" s="156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2">
        <v>28235</v>
      </c>
      <c r="E34" s="132">
        <v>28250</v>
      </c>
      <c r="F34" s="85">
        <f t="shared" si="1"/>
        <v>117</v>
      </c>
      <c r="G34" s="85">
        <f t="shared" si="2"/>
        <v>132</v>
      </c>
      <c r="H34" s="86">
        <f t="shared" si="3"/>
        <v>-15</v>
      </c>
      <c r="I34" s="32">
        <f t="shared" si="0"/>
      </c>
      <c r="J34" s="33"/>
      <c r="K34" s="33"/>
      <c r="L34" s="33"/>
      <c r="X34" s="156"/>
      <c r="Y34" s="156"/>
      <c r="Z34" s="156"/>
      <c r="AA34" s="156"/>
      <c r="AB34" s="156"/>
      <c r="AC34" s="156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</row>
    <row r="35" spans="1:47" s="32" customFormat="1" ht="18" customHeight="1">
      <c r="A35" s="38"/>
      <c r="B35" s="40"/>
      <c r="C35" s="104" t="s">
        <v>25</v>
      </c>
      <c r="D35" s="132">
        <v>28123</v>
      </c>
      <c r="E35" s="132">
        <v>28087</v>
      </c>
      <c r="F35" s="85">
        <f t="shared" si="1"/>
        <v>154</v>
      </c>
      <c r="G35" s="85">
        <f t="shared" si="2"/>
        <v>118</v>
      </c>
      <c r="H35" s="86">
        <f t="shared" si="3"/>
        <v>36</v>
      </c>
      <c r="I35" s="32">
        <f t="shared" si="0"/>
      </c>
      <c r="J35" s="33"/>
      <c r="K35" s="33"/>
      <c r="L35" s="33"/>
      <c r="X35" s="156"/>
      <c r="Y35" s="156"/>
      <c r="Z35" s="156"/>
      <c r="AA35" s="156"/>
      <c r="AB35" s="156"/>
      <c r="AC35" s="156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</row>
    <row r="36" spans="1:47" s="32" customFormat="1" ht="18" customHeight="1">
      <c r="A36" s="38"/>
      <c r="B36" s="42"/>
      <c r="C36" s="105" t="s">
        <v>26</v>
      </c>
      <c r="D36" s="133">
        <v>291296</v>
      </c>
      <c r="E36" s="133">
        <v>290938</v>
      </c>
      <c r="F36" s="88">
        <f t="shared" si="1"/>
        <v>1608</v>
      </c>
      <c r="G36" s="85">
        <f t="shared" si="2"/>
        <v>1250</v>
      </c>
      <c r="H36" s="86">
        <f t="shared" si="3"/>
        <v>358</v>
      </c>
      <c r="I36" s="32">
        <f t="shared" si="0"/>
      </c>
      <c r="J36" s="33"/>
      <c r="K36" s="33"/>
      <c r="L36" s="33"/>
      <c r="X36" s="156"/>
      <c r="Y36" s="156"/>
      <c r="Z36" s="156"/>
      <c r="AA36" s="156"/>
      <c r="AB36" s="156"/>
      <c r="AC36" s="156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</row>
    <row r="37" spans="1:47" s="32" customFormat="1" ht="18" customHeight="1">
      <c r="A37" s="38"/>
      <c r="B37" s="39" t="s">
        <v>7</v>
      </c>
      <c r="C37" s="103" t="s">
        <v>24</v>
      </c>
      <c r="D37" s="133">
        <v>55684</v>
      </c>
      <c r="E37" s="133">
        <v>55700</v>
      </c>
      <c r="F37" s="88">
        <f t="shared" si="1"/>
        <v>255</v>
      </c>
      <c r="G37" s="85">
        <f t="shared" si="2"/>
        <v>271</v>
      </c>
      <c r="H37" s="86">
        <f t="shared" si="3"/>
        <v>-16</v>
      </c>
      <c r="I37" s="32">
        <f t="shared" si="0"/>
      </c>
      <c r="J37" s="33"/>
      <c r="K37" s="33"/>
      <c r="L37" s="33"/>
      <c r="X37" s="156"/>
      <c r="Y37" s="156"/>
      <c r="Z37" s="156"/>
      <c r="AA37" s="156"/>
      <c r="AB37" s="156"/>
      <c r="AC37" s="156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</row>
    <row r="38" spans="1:47" s="32" customFormat="1" ht="18" customHeight="1" thickBot="1">
      <c r="A38" s="43"/>
      <c r="B38" s="44"/>
      <c r="C38" s="107" t="s">
        <v>57</v>
      </c>
      <c r="D38" s="134">
        <v>52096</v>
      </c>
      <c r="E38" s="134">
        <v>52053</v>
      </c>
      <c r="F38" s="89">
        <f t="shared" si="1"/>
        <v>306</v>
      </c>
      <c r="G38" s="90">
        <f t="shared" si="2"/>
        <v>263</v>
      </c>
      <c r="H38" s="91">
        <f t="shared" si="3"/>
        <v>43</v>
      </c>
      <c r="I38" s="32">
        <f t="shared" si="0"/>
      </c>
      <c r="J38" s="33"/>
      <c r="K38" s="33"/>
      <c r="L38" s="33"/>
      <c r="X38" s="156"/>
      <c r="Y38" s="156"/>
      <c r="Z38" s="156"/>
      <c r="AA38" s="156"/>
      <c r="AB38" s="156"/>
      <c r="AC38" s="156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5"/>
      <c r="Y39" s="155"/>
      <c r="Z39" s="155"/>
      <c r="AA39" s="155"/>
      <c r="AB39" s="155"/>
      <c r="AC39" s="155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183" t="s">
        <v>40</v>
      </c>
      <c r="E42" s="168"/>
      <c r="F42" s="168"/>
      <c r="G42" s="168"/>
      <c r="H42" s="168"/>
      <c r="I42" s="168"/>
      <c r="J42" s="168"/>
      <c r="K42" s="169"/>
      <c r="L42" s="167" t="s">
        <v>41</v>
      </c>
      <c r="M42" s="168"/>
      <c r="N42" s="168"/>
      <c r="O42" s="168"/>
      <c r="P42" s="168"/>
      <c r="Q42" s="168"/>
      <c r="R42" s="168"/>
      <c r="S42" s="169"/>
      <c r="T42" s="203" t="s">
        <v>58</v>
      </c>
      <c r="U42" s="204"/>
      <c r="V42" s="197" t="s">
        <v>51</v>
      </c>
      <c r="W42" s="200" t="s">
        <v>59</v>
      </c>
    </row>
    <row r="43" spans="1:23" ht="13.5">
      <c r="A43" s="191" t="s">
        <v>44</v>
      </c>
      <c r="B43" s="192"/>
      <c r="C43" s="182"/>
      <c r="D43" s="193" t="s">
        <v>9</v>
      </c>
      <c r="E43" s="172" t="s">
        <v>10</v>
      </c>
      <c r="F43" s="161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165" t="s">
        <v>49</v>
      </c>
      <c r="L43" s="186" t="s">
        <v>60</v>
      </c>
      <c r="M43" s="172" t="s">
        <v>15</v>
      </c>
      <c r="N43" s="161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165" t="s">
        <v>49</v>
      </c>
      <c r="T43" s="205" t="s">
        <v>2</v>
      </c>
      <c r="U43" s="172" t="s">
        <v>3</v>
      </c>
      <c r="V43" s="198"/>
      <c r="W43" s="201"/>
    </row>
    <row r="44" spans="1:23" ht="14.25" thickBot="1">
      <c r="A44" s="10" t="s">
        <v>16</v>
      </c>
      <c r="B44" s="12"/>
      <c r="C44" s="12" t="s">
        <v>16</v>
      </c>
      <c r="D44" s="194"/>
      <c r="E44" s="173"/>
      <c r="F44" s="162"/>
      <c r="G44" s="27" t="s">
        <v>38</v>
      </c>
      <c r="H44" s="27" t="s">
        <v>17</v>
      </c>
      <c r="I44" s="28" t="s">
        <v>18</v>
      </c>
      <c r="J44" s="29" t="s">
        <v>19</v>
      </c>
      <c r="K44" s="166"/>
      <c r="L44" s="187"/>
      <c r="M44" s="173"/>
      <c r="N44" s="162"/>
      <c r="O44" s="27" t="s">
        <v>38</v>
      </c>
      <c r="P44" s="28" t="s">
        <v>20</v>
      </c>
      <c r="Q44" s="28" t="s">
        <v>21</v>
      </c>
      <c r="R44" s="29" t="s">
        <v>22</v>
      </c>
      <c r="S44" s="166"/>
      <c r="T44" s="206"/>
      <c r="U44" s="173"/>
      <c r="V44" s="199"/>
      <c r="W44" s="202"/>
    </row>
    <row r="45" spans="1:47" s="32" customFormat="1" ht="18" customHeight="1">
      <c r="A45" s="31" t="s">
        <v>16</v>
      </c>
      <c r="B45" s="45"/>
      <c r="C45" s="53" t="s">
        <v>29</v>
      </c>
      <c r="D45" s="135">
        <v>710</v>
      </c>
      <c r="E45" s="136">
        <v>0</v>
      </c>
      <c r="F45" s="136">
        <v>0</v>
      </c>
      <c r="G45" s="136">
        <v>0</v>
      </c>
      <c r="H45" s="136">
        <v>9</v>
      </c>
      <c r="I45" s="136">
        <v>35</v>
      </c>
      <c r="J45" s="136">
        <v>62</v>
      </c>
      <c r="K45" s="76">
        <f aca="true" t="shared" si="4" ref="K45:K56">SUM(D45:J45)</f>
        <v>816</v>
      </c>
      <c r="L45" s="140">
        <v>461</v>
      </c>
      <c r="M45" s="136">
        <v>82</v>
      </c>
      <c r="N45" s="136">
        <v>0</v>
      </c>
      <c r="O45" s="136">
        <v>0</v>
      </c>
      <c r="P45" s="136">
        <v>22</v>
      </c>
      <c r="Q45" s="136">
        <v>35</v>
      </c>
      <c r="R45" s="136">
        <v>18</v>
      </c>
      <c r="S45" s="92">
        <f>SUM(L45:R45)</f>
        <v>618</v>
      </c>
      <c r="T45" s="146">
        <v>49</v>
      </c>
      <c r="U45" s="136">
        <v>45</v>
      </c>
      <c r="V45" s="86">
        <f>(K45+T45)-(S45+U45)</f>
        <v>202</v>
      </c>
      <c r="W45" s="151">
        <v>445</v>
      </c>
      <c r="X45" s="156">
        <f>IF(K45+T45-S45-U45-V45=0,"","差引エラー")</f>
      </c>
      <c r="Y45" s="156">
        <f aca="true" t="shared" si="5" ref="Y45:Y56">IF(SUM(D45:J45)-K45=0,"","増計エラー")</f>
      </c>
      <c r="Z45" s="156">
        <f>IF(SUM(L45:R45)-S45=0,"","減計エラー")</f>
      </c>
      <c r="AA45" s="157"/>
      <c r="AB45" s="157"/>
      <c r="AC45" s="156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</row>
    <row r="46" spans="1:47" s="32" customFormat="1" ht="18" customHeight="1">
      <c r="A46" s="189" t="s">
        <v>52</v>
      </c>
      <c r="B46" s="190"/>
      <c r="C46" s="54" t="s">
        <v>24</v>
      </c>
      <c r="D46" s="118">
        <v>138</v>
      </c>
      <c r="E46" s="119">
        <v>0</v>
      </c>
      <c r="F46" s="119">
        <v>0</v>
      </c>
      <c r="G46" s="119">
        <v>0</v>
      </c>
      <c r="H46" s="119">
        <v>2</v>
      </c>
      <c r="I46" s="119">
        <v>5</v>
      </c>
      <c r="J46" s="119">
        <v>21</v>
      </c>
      <c r="K46" s="76">
        <f t="shared" si="4"/>
        <v>166</v>
      </c>
      <c r="L46" s="141">
        <v>79</v>
      </c>
      <c r="M46" s="119">
        <v>34</v>
      </c>
      <c r="N46" s="119">
        <v>0</v>
      </c>
      <c r="O46" s="119">
        <v>0</v>
      </c>
      <c r="P46" s="119">
        <v>6</v>
      </c>
      <c r="Q46" s="119">
        <v>9</v>
      </c>
      <c r="R46" s="119">
        <v>9</v>
      </c>
      <c r="S46" s="92">
        <f aca="true" t="shared" si="6" ref="S46:S56">SUM(L46:R46)</f>
        <v>137</v>
      </c>
      <c r="T46" s="147">
        <v>19</v>
      </c>
      <c r="U46" s="119">
        <v>24</v>
      </c>
      <c r="V46" s="86">
        <f aca="true" t="shared" si="7" ref="V46:V56">(K46+T46)-(S46+U46)</f>
        <v>24</v>
      </c>
      <c r="W46" s="152">
        <v>79</v>
      </c>
      <c r="X46" s="156">
        <f aca="true" t="shared" si="8" ref="X46:X56">IF(K46+T46-S46-U46-V46=0,"","差引エラー")</f>
      </c>
      <c r="Y46" s="156">
        <f t="shared" si="5"/>
      </c>
      <c r="Z46" s="156">
        <f aca="true" t="shared" si="9" ref="Z46:Z56">IF(SUM(L46:R46)-S46=0,"","減計エラー")</f>
      </c>
      <c r="AA46" s="157"/>
      <c r="AB46" s="157"/>
      <c r="AC46" s="156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</row>
    <row r="47" spans="1:47" s="32" customFormat="1" ht="18" customHeight="1" thickBot="1">
      <c r="A47" s="46" t="s">
        <v>16</v>
      </c>
      <c r="B47" s="47"/>
      <c r="C47" s="55" t="s">
        <v>57</v>
      </c>
      <c r="D47" s="137">
        <v>103</v>
      </c>
      <c r="E47" s="138">
        <v>0</v>
      </c>
      <c r="F47" s="138">
        <v>0</v>
      </c>
      <c r="G47" s="138">
        <v>0</v>
      </c>
      <c r="H47" s="138">
        <v>3</v>
      </c>
      <c r="I47" s="138">
        <v>3</v>
      </c>
      <c r="J47" s="138">
        <v>10</v>
      </c>
      <c r="K47" s="93">
        <f t="shared" si="4"/>
        <v>119</v>
      </c>
      <c r="L47" s="142">
        <v>74</v>
      </c>
      <c r="M47" s="143">
        <v>12</v>
      </c>
      <c r="N47" s="143">
        <v>0</v>
      </c>
      <c r="O47" s="143">
        <v>0</v>
      </c>
      <c r="P47" s="143">
        <v>3</v>
      </c>
      <c r="Q47" s="143">
        <v>6</v>
      </c>
      <c r="R47" s="143">
        <v>0</v>
      </c>
      <c r="S47" s="73">
        <f t="shared" si="6"/>
        <v>95</v>
      </c>
      <c r="T47" s="148">
        <v>28</v>
      </c>
      <c r="U47" s="143">
        <v>27</v>
      </c>
      <c r="V47" s="94">
        <f t="shared" si="7"/>
        <v>25</v>
      </c>
      <c r="W47" s="153">
        <v>38</v>
      </c>
      <c r="X47" s="156"/>
      <c r="Y47" s="156">
        <f t="shared" si="5"/>
      </c>
      <c r="Z47" s="156">
        <f t="shared" si="9"/>
      </c>
      <c r="AA47" s="157"/>
      <c r="AB47" s="157"/>
      <c r="AC47" s="156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</row>
    <row r="48" spans="1:47" s="32" customFormat="1" ht="18" customHeight="1">
      <c r="A48" s="31" t="s">
        <v>16</v>
      </c>
      <c r="B48" s="48"/>
      <c r="C48" s="56" t="s">
        <v>29</v>
      </c>
      <c r="D48" s="139">
        <v>662</v>
      </c>
      <c r="E48" s="136">
        <v>130</v>
      </c>
      <c r="F48" s="136">
        <v>0</v>
      </c>
      <c r="G48" s="136">
        <v>0</v>
      </c>
      <c r="H48" s="136">
        <v>17</v>
      </c>
      <c r="I48" s="96" t="s">
        <v>35</v>
      </c>
      <c r="J48" s="72" t="s">
        <v>35</v>
      </c>
      <c r="K48" s="70">
        <f t="shared" si="4"/>
        <v>809</v>
      </c>
      <c r="L48" s="144">
        <v>496</v>
      </c>
      <c r="M48" s="115">
        <v>82</v>
      </c>
      <c r="N48" s="115">
        <v>0</v>
      </c>
      <c r="O48" s="115">
        <v>0</v>
      </c>
      <c r="P48" s="115">
        <v>20</v>
      </c>
      <c r="Q48" s="97" t="s">
        <v>35</v>
      </c>
      <c r="R48" s="97" t="s">
        <v>35</v>
      </c>
      <c r="S48" s="70">
        <f t="shared" si="6"/>
        <v>598</v>
      </c>
      <c r="T48" s="149">
        <v>44</v>
      </c>
      <c r="U48" s="115">
        <v>42</v>
      </c>
      <c r="V48" s="84">
        <f t="shared" si="7"/>
        <v>213</v>
      </c>
      <c r="W48" s="151">
        <v>457</v>
      </c>
      <c r="X48" s="156"/>
      <c r="Y48" s="156">
        <f t="shared" si="5"/>
      </c>
      <c r="Z48" s="156">
        <f t="shared" si="9"/>
      </c>
      <c r="AA48" s="157"/>
      <c r="AB48" s="157"/>
      <c r="AC48" s="156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</row>
    <row r="49" spans="1:47" s="32" customFormat="1" ht="18" customHeight="1">
      <c r="A49" s="49"/>
      <c r="B49" s="50" t="s">
        <v>53</v>
      </c>
      <c r="C49" s="57" t="s">
        <v>24</v>
      </c>
      <c r="D49" s="118">
        <v>107</v>
      </c>
      <c r="E49" s="119">
        <v>10</v>
      </c>
      <c r="F49" s="119">
        <v>0</v>
      </c>
      <c r="G49" s="119">
        <v>0</v>
      </c>
      <c r="H49" s="119">
        <v>6</v>
      </c>
      <c r="I49" s="96" t="s">
        <v>35</v>
      </c>
      <c r="J49" s="72" t="s">
        <v>35</v>
      </c>
      <c r="K49" s="76">
        <f t="shared" si="4"/>
        <v>123</v>
      </c>
      <c r="L49" s="141">
        <v>78</v>
      </c>
      <c r="M49" s="119">
        <v>35</v>
      </c>
      <c r="N49" s="119">
        <v>0</v>
      </c>
      <c r="O49" s="119">
        <v>0</v>
      </c>
      <c r="P49" s="119">
        <v>5</v>
      </c>
      <c r="Q49" s="96" t="s">
        <v>35</v>
      </c>
      <c r="R49" s="96" t="s">
        <v>35</v>
      </c>
      <c r="S49" s="92">
        <f t="shared" si="6"/>
        <v>118</v>
      </c>
      <c r="T49" s="147">
        <v>15</v>
      </c>
      <c r="U49" s="119">
        <v>21</v>
      </c>
      <c r="V49" s="86">
        <f t="shared" si="7"/>
        <v>-1</v>
      </c>
      <c r="W49" s="152">
        <v>77</v>
      </c>
      <c r="X49" s="156">
        <f t="shared" si="8"/>
      </c>
      <c r="Y49" s="156">
        <f t="shared" si="5"/>
      </c>
      <c r="Z49" s="156">
        <f t="shared" si="9"/>
      </c>
      <c r="AA49" s="157"/>
      <c r="AB49" s="157"/>
      <c r="AC49" s="156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</row>
    <row r="50" spans="1:47" s="32" customFormat="1" ht="18" customHeight="1" thickBot="1">
      <c r="A50" s="51" t="s">
        <v>16</v>
      </c>
      <c r="B50" s="101"/>
      <c r="C50" s="55" t="s">
        <v>25</v>
      </c>
      <c r="D50" s="137">
        <v>95</v>
      </c>
      <c r="E50" s="138">
        <v>27</v>
      </c>
      <c r="F50" s="138">
        <v>0</v>
      </c>
      <c r="G50" s="138">
        <v>0</v>
      </c>
      <c r="H50" s="138">
        <v>1</v>
      </c>
      <c r="I50" s="98" t="s">
        <v>35</v>
      </c>
      <c r="J50" s="72" t="s">
        <v>35</v>
      </c>
      <c r="K50" s="95">
        <f t="shared" si="4"/>
        <v>123</v>
      </c>
      <c r="L50" s="145">
        <v>99</v>
      </c>
      <c r="M50" s="138">
        <v>19</v>
      </c>
      <c r="N50" s="138">
        <v>0</v>
      </c>
      <c r="O50" s="138">
        <v>0</v>
      </c>
      <c r="P50" s="138">
        <v>2</v>
      </c>
      <c r="Q50" s="98" t="s">
        <v>35</v>
      </c>
      <c r="R50" s="98" t="s">
        <v>35</v>
      </c>
      <c r="S50" s="80">
        <f t="shared" si="6"/>
        <v>120</v>
      </c>
      <c r="T50" s="150">
        <v>29</v>
      </c>
      <c r="U50" s="138">
        <v>25</v>
      </c>
      <c r="V50" s="91">
        <f t="shared" si="7"/>
        <v>7</v>
      </c>
      <c r="W50" s="153">
        <v>38</v>
      </c>
      <c r="X50" s="156">
        <f t="shared" si="8"/>
      </c>
      <c r="Y50" s="156">
        <f t="shared" si="5"/>
      </c>
      <c r="Z50" s="156">
        <f t="shared" si="9"/>
      </c>
      <c r="AA50" s="157"/>
      <c r="AB50" s="157"/>
      <c r="AC50" s="156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</row>
    <row r="51" spans="1:47" s="32" customFormat="1" ht="18" customHeight="1">
      <c r="A51" s="31" t="s">
        <v>16</v>
      </c>
      <c r="B51" s="52"/>
      <c r="C51" s="56" t="s">
        <v>26</v>
      </c>
      <c r="D51" s="139">
        <v>588</v>
      </c>
      <c r="E51" s="136">
        <v>109</v>
      </c>
      <c r="F51" s="136">
        <v>0</v>
      </c>
      <c r="G51" s="136">
        <v>0</v>
      </c>
      <c r="H51" s="136">
        <v>14</v>
      </c>
      <c r="I51" s="72" t="s">
        <v>35</v>
      </c>
      <c r="J51" s="97" t="s">
        <v>35</v>
      </c>
      <c r="K51" s="92">
        <f t="shared" si="4"/>
        <v>711</v>
      </c>
      <c r="L51" s="140">
        <v>473</v>
      </c>
      <c r="M51" s="136">
        <v>83</v>
      </c>
      <c r="N51" s="136">
        <v>0</v>
      </c>
      <c r="O51" s="136">
        <v>0</v>
      </c>
      <c r="P51" s="136">
        <v>12</v>
      </c>
      <c r="Q51" s="72" t="s">
        <v>35</v>
      </c>
      <c r="R51" s="72" t="s">
        <v>35</v>
      </c>
      <c r="S51" s="92">
        <f t="shared" si="6"/>
        <v>568</v>
      </c>
      <c r="T51" s="146">
        <v>44</v>
      </c>
      <c r="U51" s="136">
        <v>42</v>
      </c>
      <c r="V51" s="99">
        <f t="shared" si="7"/>
        <v>145</v>
      </c>
      <c r="W51" s="151">
        <v>523</v>
      </c>
      <c r="X51" s="156">
        <f t="shared" si="8"/>
      </c>
      <c r="Y51" s="156">
        <f t="shared" si="5"/>
      </c>
      <c r="Z51" s="156">
        <f t="shared" si="9"/>
      </c>
      <c r="AA51" s="157"/>
      <c r="AB51" s="157"/>
      <c r="AC51" s="156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8">
        <v>84</v>
      </c>
      <c r="E52" s="119">
        <v>12</v>
      </c>
      <c r="F52" s="119">
        <v>0</v>
      </c>
      <c r="G52" s="119">
        <v>0</v>
      </c>
      <c r="H52" s="119">
        <v>1</v>
      </c>
      <c r="I52" s="96" t="s">
        <v>35</v>
      </c>
      <c r="J52" s="96" t="s">
        <v>35</v>
      </c>
      <c r="K52" s="76">
        <f t="shared" si="4"/>
        <v>97</v>
      </c>
      <c r="L52" s="141">
        <v>83</v>
      </c>
      <c r="M52" s="119">
        <v>26</v>
      </c>
      <c r="N52" s="119">
        <v>0</v>
      </c>
      <c r="O52" s="119">
        <v>0</v>
      </c>
      <c r="P52" s="119">
        <v>5</v>
      </c>
      <c r="Q52" s="72" t="s">
        <v>35</v>
      </c>
      <c r="R52" s="96" t="s">
        <v>35</v>
      </c>
      <c r="S52" s="92">
        <f>SUM(L52:R52)</f>
        <v>114</v>
      </c>
      <c r="T52" s="147">
        <v>20</v>
      </c>
      <c r="U52" s="119">
        <v>18</v>
      </c>
      <c r="V52" s="86">
        <f t="shared" si="7"/>
        <v>-15</v>
      </c>
      <c r="W52" s="152">
        <v>67</v>
      </c>
      <c r="X52" s="156">
        <f t="shared" si="8"/>
      </c>
      <c r="Y52" s="156">
        <f t="shared" si="5"/>
      </c>
      <c r="Z52" s="156">
        <f t="shared" si="9"/>
      </c>
      <c r="AA52" s="157"/>
      <c r="AB52" s="157"/>
      <c r="AC52" s="156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</row>
    <row r="53" spans="1:47" s="32" customFormat="1" ht="18" customHeight="1" thickBot="1">
      <c r="A53" s="51" t="s">
        <v>16</v>
      </c>
      <c r="B53" s="101"/>
      <c r="C53" s="55" t="s">
        <v>25</v>
      </c>
      <c r="D53" s="137">
        <v>105</v>
      </c>
      <c r="E53" s="138">
        <v>20</v>
      </c>
      <c r="F53" s="138">
        <v>0</v>
      </c>
      <c r="G53" s="138">
        <v>0</v>
      </c>
      <c r="H53" s="138">
        <v>5</v>
      </c>
      <c r="I53" s="79" t="s">
        <v>35</v>
      </c>
      <c r="J53" s="98" t="s">
        <v>35</v>
      </c>
      <c r="K53" s="93">
        <f t="shared" si="4"/>
        <v>130</v>
      </c>
      <c r="L53" s="142">
        <v>71</v>
      </c>
      <c r="M53" s="143">
        <v>14</v>
      </c>
      <c r="N53" s="143">
        <v>0</v>
      </c>
      <c r="O53" s="143">
        <v>0</v>
      </c>
      <c r="P53" s="143">
        <v>5</v>
      </c>
      <c r="Q53" s="100" t="s">
        <v>35</v>
      </c>
      <c r="R53" s="100" t="s">
        <v>35</v>
      </c>
      <c r="S53" s="73">
        <f t="shared" si="6"/>
        <v>90</v>
      </c>
      <c r="T53" s="148">
        <v>24</v>
      </c>
      <c r="U53" s="143">
        <v>28</v>
      </c>
      <c r="V53" s="94">
        <f t="shared" si="7"/>
        <v>36</v>
      </c>
      <c r="W53" s="153">
        <v>51</v>
      </c>
      <c r="X53" s="156">
        <f t="shared" si="8"/>
      </c>
      <c r="Y53" s="156">
        <f t="shared" si="5"/>
      </c>
      <c r="Z53" s="156">
        <f t="shared" si="9"/>
      </c>
      <c r="AA53" s="157"/>
      <c r="AB53" s="157"/>
      <c r="AC53" s="156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</row>
    <row r="54" spans="1:47" s="32" customFormat="1" ht="18" customHeight="1">
      <c r="A54" s="31" t="s">
        <v>16</v>
      </c>
      <c r="B54" s="48"/>
      <c r="C54" s="56" t="s">
        <v>29</v>
      </c>
      <c r="D54" s="207">
        <f>D48+D51</f>
        <v>1250</v>
      </c>
      <c r="E54" s="207">
        <f>E48+E51</f>
        <v>239</v>
      </c>
      <c r="F54" s="207">
        <f>F48+F51</f>
        <v>0</v>
      </c>
      <c r="G54" s="207">
        <f>G48+G51</f>
        <v>0</v>
      </c>
      <c r="H54" s="207">
        <f>H48+H51</f>
        <v>31</v>
      </c>
      <c r="I54" s="208" t="s">
        <v>35</v>
      </c>
      <c r="J54" s="208" t="s">
        <v>35</v>
      </c>
      <c r="K54" s="209">
        <f t="shared" si="4"/>
        <v>1520</v>
      </c>
      <c r="L54" s="210">
        <f>L48+L51</f>
        <v>969</v>
      </c>
      <c r="M54" s="211">
        <f>M48+M51</f>
        <v>165</v>
      </c>
      <c r="N54" s="211">
        <f>N48+N51</f>
        <v>0</v>
      </c>
      <c r="O54" s="211">
        <f>O48+O51</f>
        <v>0</v>
      </c>
      <c r="P54" s="211">
        <f>P48+P51</f>
        <v>32</v>
      </c>
      <c r="Q54" s="212" t="s">
        <v>35</v>
      </c>
      <c r="R54" s="212" t="s">
        <v>35</v>
      </c>
      <c r="S54" s="209">
        <f t="shared" si="6"/>
        <v>1166</v>
      </c>
      <c r="T54" s="213">
        <f>T48+T51</f>
        <v>88</v>
      </c>
      <c r="U54" s="211">
        <f>U48+U51</f>
        <v>84</v>
      </c>
      <c r="V54" s="214">
        <f t="shared" si="7"/>
        <v>358</v>
      </c>
      <c r="W54" s="215">
        <v>980</v>
      </c>
      <c r="X54" s="156">
        <f t="shared" si="8"/>
      </c>
      <c r="Y54" s="156">
        <f t="shared" si="5"/>
      </c>
      <c r="Z54" s="156">
        <f t="shared" si="9"/>
      </c>
      <c r="AA54" s="157"/>
      <c r="AB54" s="157"/>
      <c r="AC54" s="156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207">
        <f>D49+D52</f>
        <v>191</v>
      </c>
      <c r="E55" s="207">
        <f>E49+E52</f>
        <v>22</v>
      </c>
      <c r="F55" s="207">
        <f>F49+F52</f>
        <v>0</v>
      </c>
      <c r="G55" s="207">
        <f>G49+G52</f>
        <v>0</v>
      </c>
      <c r="H55" s="207">
        <f>H49+H52</f>
        <v>7</v>
      </c>
      <c r="I55" s="216" t="s">
        <v>35</v>
      </c>
      <c r="J55" s="216" t="s">
        <v>35</v>
      </c>
      <c r="K55" s="217">
        <f t="shared" si="4"/>
        <v>220</v>
      </c>
      <c r="L55" s="218">
        <f>L49+L52</f>
        <v>161</v>
      </c>
      <c r="M55" s="219">
        <f>M49+M52</f>
        <v>61</v>
      </c>
      <c r="N55" s="219">
        <f>N49+N52</f>
        <v>0</v>
      </c>
      <c r="O55" s="219">
        <f>O49+O52</f>
        <v>0</v>
      </c>
      <c r="P55" s="219">
        <f>P49+P52</f>
        <v>10</v>
      </c>
      <c r="Q55" s="216" t="s">
        <v>35</v>
      </c>
      <c r="R55" s="208" t="s">
        <v>35</v>
      </c>
      <c r="S55" s="220">
        <f>SUM(L55:R55)</f>
        <v>232</v>
      </c>
      <c r="T55" s="221">
        <f>T49+T52</f>
        <v>35</v>
      </c>
      <c r="U55" s="219">
        <f>U49+U52</f>
        <v>39</v>
      </c>
      <c r="V55" s="222">
        <f t="shared" si="7"/>
        <v>-16</v>
      </c>
      <c r="W55" s="223">
        <v>144</v>
      </c>
      <c r="X55" s="156">
        <f t="shared" si="8"/>
      </c>
      <c r="Y55" s="156">
        <f t="shared" si="5"/>
      </c>
      <c r="Z55" s="156">
        <f t="shared" si="9"/>
      </c>
      <c r="AA55" s="157"/>
      <c r="AB55" s="157"/>
      <c r="AC55" s="156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224">
        <f>D50+D53</f>
        <v>200</v>
      </c>
      <c r="E56" s="224">
        <f>E50+E53</f>
        <v>47</v>
      </c>
      <c r="F56" s="224">
        <f>F50+F53</f>
        <v>0</v>
      </c>
      <c r="G56" s="224">
        <f>G50+G53</f>
        <v>0</v>
      </c>
      <c r="H56" s="224">
        <f>H50+H53</f>
        <v>6</v>
      </c>
      <c r="I56" s="225" t="s">
        <v>35</v>
      </c>
      <c r="J56" s="225" t="s">
        <v>35</v>
      </c>
      <c r="K56" s="226">
        <f t="shared" si="4"/>
        <v>253</v>
      </c>
      <c r="L56" s="227">
        <f>L50+L53</f>
        <v>170</v>
      </c>
      <c r="M56" s="224">
        <f>M50+M53</f>
        <v>33</v>
      </c>
      <c r="N56" s="224">
        <f>N50+N53</f>
        <v>0</v>
      </c>
      <c r="O56" s="224">
        <f>O50+O53</f>
        <v>0</v>
      </c>
      <c r="P56" s="224">
        <f>P50+P53</f>
        <v>7</v>
      </c>
      <c r="Q56" s="225" t="s">
        <v>35</v>
      </c>
      <c r="R56" s="225" t="s">
        <v>35</v>
      </c>
      <c r="S56" s="228">
        <f t="shared" si="6"/>
        <v>210</v>
      </c>
      <c r="T56" s="229">
        <f>T50+T53</f>
        <v>53</v>
      </c>
      <c r="U56" s="224">
        <f>U50+U53</f>
        <v>53</v>
      </c>
      <c r="V56" s="230">
        <f t="shared" si="7"/>
        <v>43</v>
      </c>
      <c r="W56" s="231">
        <v>89</v>
      </c>
      <c r="X56" s="156">
        <f t="shared" si="8"/>
      </c>
      <c r="Y56" s="156">
        <f t="shared" si="5"/>
      </c>
      <c r="Z56" s="156">
        <f t="shared" si="9"/>
      </c>
      <c r="AA56" s="157"/>
      <c r="AB56" s="157"/>
      <c r="AC56" s="156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</row>
  </sheetData>
  <sheetProtection sheet="1"/>
  <mergeCells count="44">
    <mergeCell ref="N16:N17"/>
    <mergeCell ref="N43:N44"/>
    <mergeCell ref="T43:T44"/>
    <mergeCell ref="T15:T17"/>
    <mergeCell ref="F43:F44"/>
    <mergeCell ref="D43:D44"/>
    <mergeCell ref="A28:B28"/>
    <mergeCell ref="A16:C16"/>
    <mergeCell ref="V42:V44"/>
    <mergeCell ref="W42:W44"/>
    <mergeCell ref="U43:U44"/>
    <mergeCell ref="T42:U42"/>
    <mergeCell ref="M43:M44"/>
    <mergeCell ref="K16:K17"/>
    <mergeCell ref="A8:C8"/>
    <mergeCell ref="D15:K15"/>
    <mergeCell ref="L15:S15"/>
    <mergeCell ref="S16:S17"/>
    <mergeCell ref="A46:B46"/>
    <mergeCell ref="A43:C43"/>
    <mergeCell ref="A25:C26"/>
    <mergeCell ref="A20:B20"/>
    <mergeCell ref="D16:D17"/>
    <mergeCell ref="L43:L44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F25:H25"/>
    <mergeCell ref="F16:F17"/>
    <mergeCell ref="A18:C18"/>
    <mergeCell ref="F6:H6"/>
    <mergeCell ref="S43:S44"/>
    <mergeCell ref="L42:S42"/>
    <mergeCell ref="E25:E26"/>
    <mergeCell ref="E16:E17"/>
    <mergeCell ref="L16:L17"/>
    <mergeCell ref="M16:M1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2013-06-03T10:33:59Z</cp:lastPrinted>
  <dcterms:created xsi:type="dcterms:W3CDTF">2004-03-09T00:01:48Z</dcterms:created>
  <dcterms:modified xsi:type="dcterms:W3CDTF">2013-06-03T10:34:06Z</dcterms:modified>
  <cp:category/>
  <cp:version/>
  <cp:contentType/>
  <cp:contentStatus/>
</cp:coreProperties>
</file>