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<sst xmlns="http://schemas.openxmlformats.org/spreadsheetml/2006/main" count="194" uniqueCount="67">
  <si>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</si>
  <si>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</si>
  <si>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</si>
  <si>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</si>
  <si>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</si>
  <si>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</si>
  <si>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</si>
  <si>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</si>
  <si>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</si>
  <si>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</si>
  <si>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</si>
  <si>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</si>
  <si>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</si>
  <si>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</si>
  <si>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</si>
  <si>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</si>
  <si>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</si>
  <si>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</si>
  <si>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</si>
  <si>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</si>
  <si>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</si>
  <si>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</si>
  <si>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</si>
  <si>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</si>
  <si>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</si>
  <si>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</si>
  <si>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</si>
  <si>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</si>
  <si>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</si>
  <si>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</si>
  <si>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</si>
  <si>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</si>
  <si>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</si>
  <si>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</si>
  <si>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</si>
  <si>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</si>
  <si>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</si>
  <si>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</si>
  <si>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</si>
  <si>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</si>
  <si>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</si>
  <si>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</si>
  <si>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</si>
  <si>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</si>
  <si>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</si>
  <si>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</si>
  <si>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</si>
  <si>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</si>
  <si>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</si>
  <si>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</si>
  <si>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</si>
  <si>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</si>
  <si>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</si>
  <si>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</si>
  <si>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</si>
  <si>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</si>
  <si>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</si>
  <si>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</si>
  <si>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</si>
  <si>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</si>
  <si>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</si>
  <si>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</si>
  <si>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</si>
  <si>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平成25年（2013年）</t>
  </si>
  <si>
    <t>11月</t>
  </si>
  <si>
    <t>平成25年（2013年）10月末現在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</si>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</sst>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8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8" applyNumberFormat="1" applyFont="1" applyFill="1" applyBorder="1" applyAlignment="1" applyProtection="1">
      <alignment shrinkToFit="1"/>
      <protection/>
    </xf>
    <xf numFmtId="177" fontId="8" fillId="33" borderId="42" xfId="48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8" applyNumberFormat="1" applyFont="1" applyFill="1" applyBorder="1" applyAlignment="1" applyProtection="1">
      <alignment shrinkToFit="1"/>
      <protection/>
    </xf>
    <xf numFmtId="179" fontId="9" fillId="33" borderId="34" xfId="48" applyNumberFormat="1" applyFont="1" applyFill="1" applyBorder="1" applyAlignment="1" applyProtection="1">
      <alignment vertical="center" shrinkToFit="1"/>
      <protection/>
    </xf>
    <xf numFmtId="177" fontId="8" fillId="33" borderId="44" xfId="48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8" applyNumberFormat="1" applyFont="1" applyFill="1" applyBorder="1" applyAlignment="1" applyProtection="1">
      <alignment shrinkToFit="1"/>
      <protection/>
    </xf>
    <xf numFmtId="177" fontId="8" fillId="33" borderId="10" xfId="48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8" applyNumberFormat="1" applyFont="1" applyFill="1" applyBorder="1" applyAlignment="1" applyProtection="1">
      <alignment shrinkToFit="1"/>
      <protection/>
    </xf>
    <xf numFmtId="179" fontId="9" fillId="33" borderId="38" xfId="48" applyNumberFormat="1" applyFont="1" applyFill="1" applyBorder="1" applyAlignment="1" applyProtection="1">
      <alignment vertical="center" shrinkToFit="1"/>
      <protection/>
    </xf>
    <xf numFmtId="177" fontId="8" fillId="33" borderId="38" xfId="48" applyNumberFormat="1" applyFont="1" applyFill="1" applyBorder="1" applyAlignment="1" applyProtection="1">
      <alignment shrinkToFit="1"/>
      <protection/>
    </xf>
    <xf numFmtId="177" fontId="8" fillId="33" borderId="16" xfId="48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8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8" applyNumberFormat="1" applyFont="1" applyFill="1" applyBorder="1" applyAlignment="1" applyProtection="1">
      <alignment shrinkToFit="1"/>
      <protection/>
    </xf>
    <xf numFmtId="179" fontId="9" fillId="33" borderId="43" xfId="48" applyNumberFormat="1" applyFont="1" applyFill="1" applyBorder="1" applyAlignment="1" applyProtection="1">
      <alignment vertical="center" shrinkToFit="1"/>
      <protection/>
    </xf>
    <xf numFmtId="177" fontId="8" fillId="33" borderId="43" xfId="48" applyNumberFormat="1" applyFont="1" applyFill="1" applyBorder="1" applyAlignment="1" applyProtection="1">
      <alignment shrinkToFit="1"/>
      <protection/>
    </xf>
    <xf numFmtId="38" fontId="8" fillId="33" borderId="16" xfId="48" applyFont="1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52" xfId="48" applyNumberFormat="1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4" sqref="A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4" customWidth="1"/>
    <col min="30" max="47" width="9.00390625" style="127" customWidth="1"/>
  </cols>
  <sheetData>
    <row r="1" spans="1:10" ht="17.25">
      <c r="A1" s="200" t="s">
        <v>42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4:20" ht="13.5">
      <c r="N2" s="3"/>
      <c r="O2" s="3"/>
      <c r="P2" s="127"/>
      <c r="Q2" s="126"/>
      <c r="R2" s="128" t="s">
        <v>63</v>
      </c>
      <c r="S2" s="129" t="s">
        <v>64</v>
      </c>
      <c r="T2" s="129" t="s">
        <v>66</v>
      </c>
    </row>
    <row r="3" spans="1:20" ht="13.5">
      <c r="A3" s="201" t="s">
        <v>65</v>
      </c>
      <c r="B3" s="202"/>
      <c r="C3" s="202"/>
      <c r="D3" s="202"/>
      <c r="E3" s="202"/>
      <c r="F3" s="202"/>
      <c r="G3" s="202"/>
      <c r="H3" s="202"/>
      <c r="I3" s="202"/>
      <c r="J3" s="202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203" t="s">
        <v>44</v>
      </c>
      <c r="B6" s="204"/>
      <c r="C6" s="205"/>
      <c r="D6" s="209" t="s">
        <v>45</v>
      </c>
      <c r="E6" s="209" t="s">
        <v>1</v>
      </c>
      <c r="F6" s="189" t="s">
        <v>46</v>
      </c>
      <c r="G6" s="184"/>
      <c r="H6" s="190"/>
    </row>
    <row r="7" spans="1:15" ht="14.25" thickBot="1">
      <c r="A7" s="206"/>
      <c r="B7" s="207"/>
      <c r="C7" s="208"/>
      <c r="D7" s="210"/>
      <c r="E7" s="210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183" t="s">
        <v>4</v>
      </c>
      <c r="B8" s="184"/>
      <c r="C8" s="185"/>
      <c r="D8" s="111">
        <v>182865</v>
      </c>
      <c r="E8" s="111">
        <v>182754</v>
      </c>
      <c r="F8" s="67">
        <f>K18</f>
        <v>1083</v>
      </c>
      <c r="G8" s="67">
        <f>S18</f>
        <v>972</v>
      </c>
      <c r="H8" s="108">
        <f>D8-E8</f>
        <v>111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191199</v>
      </c>
      <c r="E9" s="112">
        <v>191036</v>
      </c>
      <c r="F9" s="68">
        <f>K19</f>
        <v>1024</v>
      </c>
      <c r="G9" s="68">
        <f>S19</f>
        <v>861</v>
      </c>
      <c r="H9" s="109">
        <f>D9-E9</f>
        <v>163</v>
      </c>
      <c r="I9">
        <f>IF(D9-E9+F9-G9=H9*2,"","エラー")</f>
      </c>
      <c r="J9" s="18"/>
    </row>
    <row r="10" spans="1:9" ht="18" customHeight="1">
      <c r="A10" s="206" t="s">
        <v>48</v>
      </c>
      <c r="B10" s="208"/>
      <c r="C10" s="4" t="s">
        <v>6</v>
      </c>
      <c r="D10" s="112">
        <v>208852</v>
      </c>
      <c r="E10" s="112">
        <v>208699</v>
      </c>
      <c r="F10" s="68">
        <f>K20</f>
        <v>944</v>
      </c>
      <c r="G10" s="68">
        <f>S20</f>
        <v>791</v>
      </c>
      <c r="H10" s="109">
        <f>D10-E10</f>
        <v>153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182">
        <v>400051</v>
      </c>
      <c r="E11" s="182">
        <v>399735</v>
      </c>
      <c r="F11" s="90">
        <f>K21</f>
        <v>1968</v>
      </c>
      <c r="G11" s="69">
        <f>S21</f>
        <v>1652</v>
      </c>
      <c r="H11" s="110">
        <f>D11-E11</f>
        <v>316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186" t="s">
        <v>40</v>
      </c>
      <c r="E15" s="187"/>
      <c r="F15" s="187"/>
      <c r="G15" s="187"/>
      <c r="H15" s="187"/>
      <c r="I15" s="187"/>
      <c r="J15" s="187"/>
      <c r="K15" s="188"/>
      <c r="L15" s="193" t="s">
        <v>41</v>
      </c>
      <c r="M15" s="187"/>
      <c r="N15" s="187"/>
      <c r="O15" s="187"/>
      <c r="P15" s="187"/>
      <c r="Q15" s="187"/>
      <c r="R15" s="187"/>
      <c r="S15" s="188"/>
      <c r="T15" s="220" t="s">
        <v>51</v>
      </c>
    </row>
    <row r="16" spans="1:20" ht="13.5">
      <c r="A16" s="213" t="s">
        <v>44</v>
      </c>
      <c r="B16" s="214"/>
      <c r="C16" s="208"/>
      <c r="D16" s="215" t="s">
        <v>9</v>
      </c>
      <c r="E16" s="196" t="s">
        <v>10</v>
      </c>
      <c r="F16" s="228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191" t="s">
        <v>49</v>
      </c>
      <c r="L16" s="198" t="s">
        <v>14</v>
      </c>
      <c r="M16" s="196" t="s">
        <v>34</v>
      </c>
      <c r="N16" s="228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191" t="s">
        <v>49</v>
      </c>
      <c r="T16" s="221"/>
    </row>
    <row r="17" spans="1:20" ht="14.25" thickBot="1">
      <c r="A17" s="10" t="s">
        <v>16</v>
      </c>
      <c r="B17" s="11"/>
      <c r="C17" s="11"/>
      <c r="D17" s="216"/>
      <c r="E17" s="197"/>
      <c r="F17" s="229"/>
      <c r="G17" s="27" t="s">
        <v>38</v>
      </c>
      <c r="H17" s="27" t="s">
        <v>17</v>
      </c>
      <c r="I17" s="28" t="s">
        <v>18</v>
      </c>
      <c r="J17" s="29" t="s">
        <v>19</v>
      </c>
      <c r="K17" s="192"/>
      <c r="L17" s="199"/>
      <c r="M17" s="197"/>
      <c r="N17" s="229"/>
      <c r="O17" s="27" t="s">
        <v>38</v>
      </c>
      <c r="P17" s="28" t="s">
        <v>20</v>
      </c>
      <c r="Q17" s="28" t="s">
        <v>21</v>
      </c>
      <c r="R17" s="29" t="s">
        <v>22</v>
      </c>
      <c r="S17" s="192"/>
      <c r="T17" s="222"/>
    </row>
    <row r="18" spans="1:23" ht="18" customHeight="1">
      <c r="A18" s="219" t="s">
        <v>52</v>
      </c>
      <c r="B18" s="184"/>
      <c r="C18" s="185"/>
      <c r="D18" s="113">
        <v>834</v>
      </c>
      <c r="E18" s="113">
        <v>0</v>
      </c>
      <c r="F18" s="113">
        <v>0</v>
      </c>
      <c r="G18" s="113">
        <v>0</v>
      </c>
      <c r="H18" s="114">
        <v>9</v>
      </c>
      <c r="I18" s="114">
        <v>51</v>
      </c>
      <c r="J18" s="114">
        <v>189</v>
      </c>
      <c r="K18" s="70">
        <f>SUM(D18:J18)</f>
        <v>1083</v>
      </c>
      <c r="L18" s="121">
        <v>661</v>
      </c>
      <c r="M18" s="114">
        <v>125</v>
      </c>
      <c r="N18" s="114">
        <v>0</v>
      </c>
      <c r="O18" s="114">
        <v>0</v>
      </c>
      <c r="P18" s="114">
        <v>14</v>
      </c>
      <c r="Q18" s="114">
        <v>50</v>
      </c>
      <c r="R18" s="114">
        <v>122</v>
      </c>
      <c r="S18" s="70">
        <f>SUM(L18:R18)</f>
        <v>972</v>
      </c>
      <c r="T18" s="71">
        <f>K18-S18</f>
        <v>111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5">
        <v>807</v>
      </c>
      <c r="E19" s="115">
        <v>202</v>
      </c>
      <c r="F19" s="115">
        <v>3</v>
      </c>
      <c r="G19" s="115">
        <v>0</v>
      </c>
      <c r="H19" s="116">
        <v>12</v>
      </c>
      <c r="I19" s="72" t="s">
        <v>35</v>
      </c>
      <c r="J19" s="72" t="s">
        <v>35</v>
      </c>
      <c r="K19" s="73">
        <f>SUM(D19:J19)</f>
        <v>1024</v>
      </c>
      <c r="L19" s="122">
        <v>694</v>
      </c>
      <c r="M19" s="116">
        <v>155</v>
      </c>
      <c r="N19" s="116">
        <v>3</v>
      </c>
      <c r="O19" s="116">
        <v>0</v>
      </c>
      <c r="P19" s="116">
        <v>9</v>
      </c>
      <c r="Q19" s="74" t="s">
        <v>35</v>
      </c>
      <c r="R19" s="74" t="s">
        <v>35</v>
      </c>
      <c r="S19" s="73">
        <f>SUM(L19:R19)</f>
        <v>861</v>
      </c>
      <c r="T19" s="75">
        <f>K19-S19</f>
        <v>163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13" t="s">
        <v>31</v>
      </c>
      <c r="B20" s="208"/>
      <c r="C20" s="23" t="s">
        <v>54</v>
      </c>
      <c r="D20" s="117">
        <v>751</v>
      </c>
      <c r="E20" s="117">
        <v>173</v>
      </c>
      <c r="F20" s="117">
        <v>8</v>
      </c>
      <c r="G20" s="117">
        <v>0</v>
      </c>
      <c r="H20" s="118">
        <v>12</v>
      </c>
      <c r="I20" s="72" t="s">
        <v>35</v>
      </c>
      <c r="J20" s="72" t="s">
        <v>35</v>
      </c>
      <c r="K20" s="76">
        <f>SUM(D20:J20)</f>
        <v>944</v>
      </c>
      <c r="L20" s="123">
        <v>644</v>
      </c>
      <c r="M20" s="118">
        <v>132</v>
      </c>
      <c r="N20" s="118">
        <v>8</v>
      </c>
      <c r="O20" s="118">
        <v>0</v>
      </c>
      <c r="P20" s="118">
        <v>7</v>
      </c>
      <c r="Q20" s="77" t="s">
        <v>35</v>
      </c>
      <c r="R20" s="77" t="s">
        <v>35</v>
      </c>
      <c r="S20" s="76">
        <f>SUM(L20:R20)</f>
        <v>791</v>
      </c>
      <c r="T20" s="78">
        <f>K20-S20</f>
        <v>153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19">
        <v>1558</v>
      </c>
      <c r="E21" s="120">
        <v>375</v>
      </c>
      <c r="F21" s="120">
        <v>11</v>
      </c>
      <c r="G21" s="120">
        <v>0</v>
      </c>
      <c r="H21" s="120">
        <v>24</v>
      </c>
      <c r="I21" s="79" t="s">
        <v>35</v>
      </c>
      <c r="J21" s="79" t="s">
        <v>35</v>
      </c>
      <c r="K21" s="80">
        <f>SUM(D21:J21)</f>
        <v>1968</v>
      </c>
      <c r="L21" s="124">
        <v>1338</v>
      </c>
      <c r="M21" s="125">
        <v>287</v>
      </c>
      <c r="N21" s="125">
        <v>11</v>
      </c>
      <c r="O21" s="125">
        <v>0</v>
      </c>
      <c r="P21" s="125">
        <v>16</v>
      </c>
      <c r="Q21" s="81" t="s">
        <v>35</v>
      </c>
      <c r="R21" s="81" t="s">
        <v>35</v>
      </c>
      <c r="S21" s="80">
        <f>SUM(L21:R21)</f>
        <v>1652</v>
      </c>
      <c r="T21" s="82">
        <f>K21-S21</f>
        <v>316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3" t="s">
        <v>33</v>
      </c>
      <c r="B25" s="204"/>
      <c r="C25" s="205"/>
      <c r="D25" s="209" t="s">
        <v>0</v>
      </c>
      <c r="E25" s="194" t="s">
        <v>1</v>
      </c>
      <c r="F25" s="189" t="s">
        <v>46</v>
      </c>
      <c r="G25" s="184"/>
      <c r="H25" s="190"/>
    </row>
    <row r="26" spans="1:11" ht="14.25" thickBot="1">
      <c r="A26" s="206"/>
      <c r="B26" s="207"/>
      <c r="C26" s="208"/>
      <c r="D26" s="210"/>
      <c r="E26" s="195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0">
        <v>130397</v>
      </c>
      <c r="E27" s="130">
        <v>130334</v>
      </c>
      <c r="F27" s="83">
        <f>K45+T45</f>
        <v>762</v>
      </c>
      <c r="G27" s="83">
        <f>S45+U45</f>
        <v>699</v>
      </c>
      <c r="H27" s="84">
        <f>V45</f>
        <v>63</v>
      </c>
      <c r="I27" s="32">
        <f aca="true" t="shared" si="0" ref="I27:I38">IF(D27-E27+F27-G27-2*H27=0,"","エラー")</f>
      </c>
      <c r="J27" s="33"/>
      <c r="K27" s="33"/>
      <c r="L27" s="33"/>
      <c r="X27" s="155"/>
      <c r="Y27" s="155"/>
      <c r="Z27" s="155"/>
      <c r="AA27" s="155"/>
      <c r="AB27" s="155"/>
      <c r="AC27" s="155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s="32" customFormat="1" ht="18" customHeight="1">
      <c r="A28" s="217" t="s">
        <v>52</v>
      </c>
      <c r="B28" s="218"/>
      <c r="C28" s="103" t="s">
        <v>24</v>
      </c>
      <c r="D28" s="131">
        <v>29015</v>
      </c>
      <c r="E28" s="131">
        <v>29013</v>
      </c>
      <c r="F28" s="85">
        <f aca="true" t="shared" si="1" ref="F28:F38">K46+T46</f>
        <v>156</v>
      </c>
      <c r="G28" s="85">
        <f aca="true" t="shared" si="2" ref="G28:G38">S46+U46</f>
        <v>154</v>
      </c>
      <c r="H28" s="86">
        <f aca="true" t="shared" si="3" ref="H28:H38">V46</f>
        <v>2</v>
      </c>
      <c r="I28" s="32">
        <f t="shared" si="0"/>
      </c>
      <c r="J28" s="33"/>
      <c r="K28" s="33"/>
      <c r="L28" s="33"/>
      <c r="X28" s="155"/>
      <c r="Y28" s="155"/>
      <c r="Z28" s="155"/>
      <c r="AA28" s="155"/>
      <c r="AB28" s="155"/>
      <c r="AC28" s="155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s="32" customFormat="1" ht="18" customHeight="1">
      <c r="A29" s="34"/>
      <c r="B29" s="35"/>
      <c r="C29" s="104" t="s">
        <v>25</v>
      </c>
      <c r="D29" s="131">
        <v>23453</v>
      </c>
      <c r="E29" s="131">
        <v>23407</v>
      </c>
      <c r="F29" s="85">
        <f t="shared" si="1"/>
        <v>165</v>
      </c>
      <c r="G29" s="85">
        <f t="shared" si="2"/>
        <v>119</v>
      </c>
      <c r="H29" s="86">
        <f t="shared" si="3"/>
        <v>46</v>
      </c>
      <c r="I29" s="32">
        <f t="shared" si="0"/>
      </c>
      <c r="J29" s="33"/>
      <c r="K29" s="33"/>
      <c r="L29" s="33"/>
      <c r="X29" s="155"/>
      <c r="Y29" s="155"/>
      <c r="Z29" s="155"/>
      <c r="AA29" s="155"/>
      <c r="AB29" s="155"/>
      <c r="AC29" s="155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s="32" customFormat="1" ht="18" customHeight="1">
      <c r="A30" s="36"/>
      <c r="B30" s="37"/>
      <c r="C30" s="105" t="s">
        <v>26</v>
      </c>
      <c r="D30" s="131">
        <v>139605</v>
      </c>
      <c r="E30" s="131">
        <v>139501</v>
      </c>
      <c r="F30" s="85">
        <f t="shared" si="1"/>
        <v>778</v>
      </c>
      <c r="G30" s="85">
        <f t="shared" si="2"/>
        <v>674</v>
      </c>
      <c r="H30" s="86">
        <f t="shared" si="3"/>
        <v>104</v>
      </c>
      <c r="I30" s="32">
        <f t="shared" si="0"/>
      </c>
      <c r="J30" s="33"/>
      <c r="K30" s="33"/>
      <c r="L30" s="33"/>
      <c r="X30" s="155"/>
      <c r="Y30" s="155"/>
      <c r="Z30" s="155"/>
      <c r="AA30" s="155"/>
      <c r="AB30" s="155"/>
      <c r="AC30" s="155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s="32" customFormat="1" ht="18" customHeight="1">
      <c r="A31" s="38"/>
      <c r="B31" s="39" t="s">
        <v>5</v>
      </c>
      <c r="C31" s="103" t="s">
        <v>24</v>
      </c>
      <c r="D31" s="131">
        <v>27426</v>
      </c>
      <c r="E31" s="131">
        <v>27428</v>
      </c>
      <c r="F31" s="85">
        <f t="shared" si="1"/>
        <v>129</v>
      </c>
      <c r="G31" s="85">
        <f t="shared" si="2"/>
        <v>131</v>
      </c>
      <c r="H31" s="86">
        <f t="shared" si="3"/>
        <v>-2</v>
      </c>
      <c r="I31" s="32">
        <f t="shared" si="0"/>
      </c>
      <c r="J31" s="33"/>
      <c r="K31" s="33"/>
      <c r="L31" s="33"/>
      <c r="X31" s="155"/>
      <c r="Y31" s="155"/>
      <c r="Z31" s="155"/>
      <c r="AA31" s="155"/>
      <c r="AB31" s="155"/>
      <c r="AC31" s="155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s="32" customFormat="1" ht="18" customHeight="1">
      <c r="A32" s="38"/>
      <c r="B32" s="40"/>
      <c r="C32" s="106" t="s">
        <v>25</v>
      </c>
      <c r="D32" s="131">
        <v>24168</v>
      </c>
      <c r="E32" s="131">
        <v>24107</v>
      </c>
      <c r="F32" s="85">
        <f t="shared" si="1"/>
        <v>184</v>
      </c>
      <c r="G32" s="85">
        <f t="shared" si="2"/>
        <v>123</v>
      </c>
      <c r="H32" s="86">
        <f t="shared" si="3"/>
        <v>61</v>
      </c>
      <c r="I32" s="32">
        <f t="shared" si="0"/>
      </c>
      <c r="J32" s="33"/>
      <c r="K32" s="33"/>
      <c r="L32" s="33"/>
      <c r="X32" s="155"/>
      <c r="Y32" s="155"/>
      <c r="Z32" s="155"/>
      <c r="AA32" s="155"/>
      <c r="AB32" s="155"/>
      <c r="AC32" s="155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s="32" customFormat="1" ht="18" customHeight="1">
      <c r="A33" s="41"/>
      <c r="B33" s="37"/>
      <c r="C33" s="105" t="s">
        <v>26</v>
      </c>
      <c r="D33" s="131">
        <v>152360</v>
      </c>
      <c r="E33" s="131">
        <v>152231</v>
      </c>
      <c r="F33" s="85">
        <f t="shared" si="1"/>
        <v>730</v>
      </c>
      <c r="G33" s="87">
        <f t="shared" si="2"/>
        <v>601</v>
      </c>
      <c r="H33" s="86">
        <f t="shared" si="3"/>
        <v>129</v>
      </c>
      <c r="I33" s="32">
        <f t="shared" si="0"/>
      </c>
      <c r="J33" s="33"/>
      <c r="K33" s="33"/>
      <c r="L33" s="33"/>
      <c r="X33" s="155"/>
      <c r="Y33" s="155"/>
      <c r="Z33" s="155"/>
      <c r="AA33" s="155"/>
      <c r="AB33" s="155"/>
      <c r="AC33" s="155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1">
        <v>28158</v>
      </c>
      <c r="E34" s="131">
        <v>28190</v>
      </c>
      <c r="F34" s="85">
        <f t="shared" si="1"/>
        <v>102</v>
      </c>
      <c r="G34" s="85">
        <f t="shared" si="2"/>
        <v>134</v>
      </c>
      <c r="H34" s="86">
        <f t="shared" si="3"/>
        <v>-32</v>
      </c>
      <c r="I34" s="32">
        <f t="shared" si="0"/>
      </c>
      <c r="J34" s="33"/>
      <c r="K34" s="33"/>
      <c r="L34" s="33"/>
      <c r="X34" s="155"/>
      <c r="Y34" s="155"/>
      <c r="Z34" s="155"/>
      <c r="AA34" s="155"/>
      <c r="AB34" s="155"/>
      <c r="AC34" s="155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s="32" customFormat="1" ht="18" customHeight="1">
      <c r="A35" s="38"/>
      <c r="B35" s="40"/>
      <c r="C35" s="104" t="s">
        <v>25</v>
      </c>
      <c r="D35" s="131">
        <v>28334</v>
      </c>
      <c r="E35" s="131">
        <v>28278</v>
      </c>
      <c r="F35" s="85">
        <f t="shared" si="1"/>
        <v>186</v>
      </c>
      <c r="G35" s="85">
        <f t="shared" si="2"/>
        <v>130</v>
      </c>
      <c r="H35" s="86">
        <f t="shared" si="3"/>
        <v>56</v>
      </c>
      <c r="I35" s="32">
        <f t="shared" si="0"/>
      </c>
      <c r="J35" s="33"/>
      <c r="K35" s="33"/>
      <c r="L35" s="33"/>
      <c r="X35" s="155"/>
      <c r="Y35" s="155"/>
      <c r="Z35" s="155"/>
      <c r="AA35" s="155"/>
      <c r="AB35" s="155"/>
      <c r="AC35" s="155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</row>
    <row r="36" spans="1:47" s="32" customFormat="1" ht="18" customHeight="1">
      <c r="A36" s="38"/>
      <c r="B36" s="42"/>
      <c r="C36" s="105" t="s">
        <v>26</v>
      </c>
      <c r="D36" s="132">
        <v>291965</v>
      </c>
      <c r="E36" s="132">
        <v>291732</v>
      </c>
      <c r="F36" s="88">
        <f t="shared" si="1"/>
        <v>1508</v>
      </c>
      <c r="G36" s="85">
        <f t="shared" si="2"/>
        <v>1275</v>
      </c>
      <c r="H36" s="86">
        <f t="shared" si="3"/>
        <v>233</v>
      </c>
      <c r="I36" s="32">
        <f t="shared" si="0"/>
      </c>
      <c r="J36" s="33"/>
      <c r="K36" s="33"/>
      <c r="L36" s="33"/>
      <c r="X36" s="155"/>
      <c r="Y36" s="155"/>
      <c r="Z36" s="155"/>
      <c r="AA36" s="155"/>
      <c r="AB36" s="155"/>
      <c r="AC36" s="155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</row>
    <row r="37" spans="1:47" s="32" customFormat="1" ht="18" customHeight="1">
      <c r="A37" s="38"/>
      <c r="B37" s="39" t="s">
        <v>7</v>
      </c>
      <c r="C37" s="103" t="s">
        <v>24</v>
      </c>
      <c r="D37" s="132">
        <v>55584</v>
      </c>
      <c r="E37" s="132">
        <v>55618</v>
      </c>
      <c r="F37" s="88">
        <f t="shared" si="1"/>
        <v>231</v>
      </c>
      <c r="G37" s="85">
        <f t="shared" si="2"/>
        <v>265</v>
      </c>
      <c r="H37" s="86">
        <f t="shared" si="3"/>
        <v>-34</v>
      </c>
      <c r="I37" s="32">
        <f t="shared" si="0"/>
      </c>
      <c r="J37" s="33"/>
      <c r="K37" s="33"/>
      <c r="L37" s="33"/>
      <c r="X37" s="155"/>
      <c r="Y37" s="155"/>
      <c r="Z37" s="155"/>
      <c r="AA37" s="155"/>
      <c r="AB37" s="155"/>
      <c r="AC37" s="155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</row>
    <row r="38" spans="1:47" s="32" customFormat="1" ht="18" customHeight="1" thickBot="1">
      <c r="A38" s="43"/>
      <c r="B38" s="44"/>
      <c r="C38" s="107" t="s">
        <v>57</v>
      </c>
      <c r="D38" s="133">
        <v>52502</v>
      </c>
      <c r="E38" s="133">
        <v>52385</v>
      </c>
      <c r="F38" s="89">
        <f t="shared" si="1"/>
        <v>370</v>
      </c>
      <c r="G38" s="90">
        <f t="shared" si="2"/>
        <v>253</v>
      </c>
      <c r="H38" s="91">
        <f t="shared" si="3"/>
        <v>117</v>
      </c>
      <c r="I38" s="32">
        <f t="shared" si="0"/>
      </c>
      <c r="J38" s="33"/>
      <c r="K38" s="33"/>
      <c r="L38" s="33"/>
      <c r="X38" s="155"/>
      <c r="Y38" s="155"/>
      <c r="Z38" s="155"/>
      <c r="AA38" s="155"/>
      <c r="AB38" s="155"/>
      <c r="AC38" s="155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4"/>
      <c r="Y39" s="154"/>
      <c r="Z39" s="154"/>
      <c r="AA39" s="154"/>
      <c r="AB39" s="154"/>
      <c r="AC39" s="154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186" t="s">
        <v>40</v>
      </c>
      <c r="E42" s="187"/>
      <c r="F42" s="187"/>
      <c r="G42" s="187"/>
      <c r="H42" s="187"/>
      <c r="I42" s="187"/>
      <c r="J42" s="187"/>
      <c r="K42" s="188"/>
      <c r="L42" s="193" t="s">
        <v>41</v>
      </c>
      <c r="M42" s="187"/>
      <c r="N42" s="187"/>
      <c r="O42" s="187"/>
      <c r="P42" s="187"/>
      <c r="Q42" s="187"/>
      <c r="R42" s="187"/>
      <c r="S42" s="188"/>
      <c r="T42" s="226" t="s">
        <v>58</v>
      </c>
      <c r="U42" s="227"/>
      <c r="V42" s="220" t="s">
        <v>51</v>
      </c>
      <c r="W42" s="223" t="s">
        <v>59</v>
      </c>
    </row>
    <row r="43" spans="1:23" ht="13.5">
      <c r="A43" s="213" t="s">
        <v>44</v>
      </c>
      <c r="B43" s="214"/>
      <c r="C43" s="208"/>
      <c r="D43" s="215" t="s">
        <v>9</v>
      </c>
      <c r="E43" s="196" t="s">
        <v>10</v>
      </c>
      <c r="F43" s="228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191" t="s">
        <v>49</v>
      </c>
      <c r="L43" s="198" t="s">
        <v>60</v>
      </c>
      <c r="M43" s="196" t="s">
        <v>15</v>
      </c>
      <c r="N43" s="228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191" t="s">
        <v>49</v>
      </c>
      <c r="T43" s="230" t="s">
        <v>2</v>
      </c>
      <c r="U43" s="196" t="s">
        <v>3</v>
      </c>
      <c r="V43" s="221"/>
      <c r="W43" s="224"/>
    </row>
    <row r="44" spans="1:23" ht="14.25" thickBot="1">
      <c r="A44" s="10" t="s">
        <v>16</v>
      </c>
      <c r="B44" s="12"/>
      <c r="C44" s="12" t="s">
        <v>16</v>
      </c>
      <c r="D44" s="216"/>
      <c r="E44" s="197"/>
      <c r="F44" s="229"/>
      <c r="G44" s="27" t="s">
        <v>38</v>
      </c>
      <c r="H44" s="27" t="s">
        <v>17</v>
      </c>
      <c r="I44" s="28" t="s">
        <v>18</v>
      </c>
      <c r="J44" s="29" t="s">
        <v>19</v>
      </c>
      <c r="K44" s="192"/>
      <c r="L44" s="199"/>
      <c r="M44" s="197"/>
      <c r="N44" s="229"/>
      <c r="O44" s="27" t="s">
        <v>38</v>
      </c>
      <c r="P44" s="28" t="s">
        <v>20</v>
      </c>
      <c r="Q44" s="28" t="s">
        <v>21</v>
      </c>
      <c r="R44" s="29" t="s">
        <v>22</v>
      </c>
      <c r="S44" s="192"/>
      <c r="T44" s="231"/>
      <c r="U44" s="197"/>
      <c r="V44" s="222"/>
      <c r="W44" s="225"/>
    </row>
    <row r="45" spans="1:47" s="32" customFormat="1" ht="18" customHeight="1">
      <c r="A45" s="31" t="s">
        <v>16</v>
      </c>
      <c r="B45" s="45"/>
      <c r="C45" s="53" t="s">
        <v>29</v>
      </c>
      <c r="D45" s="134">
        <v>596</v>
      </c>
      <c r="E45" s="135">
        <v>0</v>
      </c>
      <c r="F45" s="135">
        <v>0</v>
      </c>
      <c r="G45" s="135">
        <v>0</v>
      </c>
      <c r="H45" s="135">
        <v>9</v>
      </c>
      <c r="I45" s="135">
        <v>37</v>
      </c>
      <c r="J45" s="135">
        <v>74</v>
      </c>
      <c r="K45" s="76">
        <f aca="true" t="shared" si="4" ref="K45:K56">SUM(D45:J45)</f>
        <v>716</v>
      </c>
      <c r="L45" s="139">
        <v>499</v>
      </c>
      <c r="M45" s="135">
        <v>83</v>
      </c>
      <c r="N45" s="135">
        <v>0</v>
      </c>
      <c r="O45" s="135">
        <v>0</v>
      </c>
      <c r="P45" s="135">
        <v>12</v>
      </c>
      <c r="Q45" s="135">
        <v>38</v>
      </c>
      <c r="R45" s="135">
        <v>30</v>
      </c>
      <c r="S45" s="92">
        <f>SUM(L45:R45)</f>
        <v>662</v>
      </c>
      <c r="T45" s="145">
        <v>46</v>
      </c>
      <c r="U45" s="135">
        <v>37</v>
      </c>
      <c r="V45" s="86">
        <f>(K45+T45)-(S45+U45)</f>
        <v>63</v>
      </c>
      <c r="W45" s="150">
        <v>422</v>
      </c>
      <c r="X45" s="155">
        <f>IF(K45+T45-S45-U45-V45=0,"","差引エラー")</f>
      </c>
      <c r="Y45" s="155">
        <f aca="true" t="shared" si="5" ref="Y45:Y56">IF(SUM(D45:J45)-K45=0,"","増計エラー")</f>
      </c>
      <c r="Z45" s="155">
        <f>IF(SUM(L45:R45)-S45=0,"","減計エラー")</f>
      </c>
      <c r="AA45" s="156"/>
      <c r="AB45" s="156"/>
      <c r="AC45" s="155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</row>
    <row r="46" spans="1:47" s="32" customFormat="1" ht="18" customHeight="1">
      <c r="A46" s="211" t="s">
        <v>52</v>
      </c>
      <c r="B46" s="212"/>
      <c r="C46" s="54" t="s">
        <v>24</v>
      </c>
      <c r="D46" s="117">
        <v>99</v>
      </c>
      <c r="E46" s="118">
        <v>0</v>
      </c>
      <c r="F46" s="118">
        <v>0</v>
      </c>
      <c r="G46" s="118">
        <v>0</v>
      </c>
      <c r="H46" s="118">
        <v>0</v>
      </c>
      <c r="I46" s="118">
        <v>9</v>
      </c>
      <c r="J46" s="118">
        <v>24</v>
      </c>
      <c r="K46" s="76">
        <f t="shared" si="4"/>
        <v>132</v>
      </c>
      <c r="L46" s="140">
        <v>89</v>
      </c>
      <c r="M46" s="118">
        <v>29</v>
      </c>
      <c r="N46" s="118">
        <v>0</v>
      </c>
      <c r="O46" s="118">
        <v>0</v>
      </c>
      <c r="P46" s="118">
        <v>2</v>
      </c>
      <c r="Q46" s="118">
        <v>3</v>
      </c>
      <c r="R46" s="118">
        <v>4</v>
      </c>
      <c r="S46" s="92">
        <f aca="true" t="shared" si="6" ref="S46:S56">SUM(L46:R46)</f>
        <v>127</v>
      </c>
      <c r="T46" s="146">
        <v>24</v>
      </c>
      <c r="U46" s="118">
        <v>27</v>
      </c>
      <c r="V46" s="86">
        <f aca="true" t="shared" si="7" ref="V46:V56">(K46+T46)-(S46+U46)</f>
        <v>2</v>
      </c>
      <c r="W46" s="151">
        <v>79</v>
      </c>
      <c r="X46" s="155">
        <f aca="true" t="shared" si="8" ref="X46:X56">IF(K46+T46-S46-U46-V46=0,"","差引エラー")</f>
      </c>
      <c r="Y46" s="155">
        <f t="shared" si="5"/>
      </c>
      <c r="Z46" s="155">
        <f aca="true" t="shared" si="9" ref="Z46:Z56">IF(SUM(L46:R46)-S46=0,"","減計エラー")</f>
      </c>
      <c r="AA46" s="156"/>
      <c r="AB46" s="156"/>
      <c r="AC46" s="155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</row>
    <row r="47" spans="1:47" s="32" customFormat="1" ht="18" customHeight="1" thickBot="1">
      <c r="A47" s="46" t="s">
        <v>16</v>
      </c>
      <c r="B47" s="47"/>
      <c r="C47" s="55" t="s">
        <v>57</v>
      </c>
      <c r="D47" s="136">
        <v>139</v>
      </c>
      <c r="E47" s="137">
        <v>0</v>
      </c>
      <c r="F47" s="137">
        <v>0</v>
      </c>
      <c r="G47" s="137">
        <v>0</v>
      </c>
      <c r="H47" s="137">
        <v>0</v>
      </c>
      <c r="I47" s="137">
        <v>5</v>
      </c>
      <c r="J47" s="137">
        <v>7</v>
      </c>
      <c r="K47" s="93">
        <f t="shared" si="4"/>
        <v>151</v>
      </c>
      <c r="L47" s="141">
        <v>73</v>
      </c>
      <c r="M47" s="142">
        <v>13</v>
      </c>
      <c r="N47" s="142">
        <v>0</v>
      </c>
      <c r="O47" s="142">
        <v>0</v>
      </c>
      <c r="P47" s="142">
        <v>0</v>
      </c>
      <c r="Q47" s="142">
        <v>9</v>
      </c>
      <c r="R47" s="142">
        <v>4</v>
      </c>
      <c r="S47" s="73">
        <f t="shared" si="6"/>
        <v>99</v>
      </c>
      <c r="T47" s="147">
        <v>14</v>
      </c>
      <c r="U47" s="142">
        <v>20</v>
      </c>
      <c r="V47" s="94">
        <f t="shared" si="7"/>
        <v>46</v>
      </c>
      <c r="W47" s="152">
        <v>23</v>
      </c>
      <c r="X47" s="155"/>
      <c r="Y47" s="155">
        <f t="shared" si="5"/>
      </c>
      <c r="Z47" s="155">
        <f t="shared" si="9"/>
      </c>
      <c r="AA47" s="156"/>
      <c r="AB47" s="156"/>
      <c r="AC47" s="155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</row>
    <row r="48" spans="1:47" s="32" customFormat="1" ht="18" customHeight="1">
      <c r="A48" s="31" t="s">
        <v>16</v>
      </c>
      <c r="B48" s="48"/>
      <c r="C48" s="56" t="s">
        <v>29</v>
      </c>
      <c r="D48" s="138">
        <v>591</v>
      </c>
      <c r="E48" s="135">
        <v>143</v>
      </c>
      <c r="F48" s="135">
        <v>3</v>
      </c>
      <c r="G48" s="135">
        <v>0</v>
      </c>
      <c r="H48" s="135">
        <v>9</v>
      </c>
      <c r="I48" s="96" t="s">
        <v>35</v>
      </c>
      <c r="J48" s="72" t="s">
        <v>35</v>
      </c>
      <c r="K48" s="70">
        <f t="shared" si="4"/>
        <v>746</v>
      </c>
      <c r="L48" s="143">
        <v>518</v>
      </c>
      <c r="M48" s="114">
        <v>110</v>
      </c>
      <c r="N48" s="114">
        <v>3</v>
      </c>
      <c r="O48" s="114">
        <v>0</v>
      </c>
      <c r="P48" s="114">
        <v>9</v>
      </c>
      <c r="Q48" s="97" t="s">
        <v>35</v>
      </c>
      <c r="R48" s="97" t="s">
        <v>35</v>
      </c>
      <c r="S48" s="70">
        <f t="shared" si="6"/>
        <v>640</v>
      </c>
      <c r="T48" s="148">
        <v>32</v>
      </c>
      <c r="U48" s="114">
        <v>34</v>
      </c>
      <c r="V48" s="84">
        <f t="shared" si="7"/>
        <v>104</v>
      </c>
      <c r="W48" s="150">
        <v>436</v>
      </c>
      <c r="X48" s="155"/>
      <c r="Y48" s="155">
        <f t="shared" si="5"/>
      </c>
      <c r="Z48" s="155">
        <f t="shared" si="9"/>
      </c>
      <c r="AA48" s="156"/>
      <c r="AB48" s="156"/>
      <c r="AC48" s="155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</row>
    <row r="49" spans="1:47" s="32" customFormat="1" ht="18" customHeight="1">
      <c r="A49" s="49"/>
      <c r="B49" s="50" t="s">
        <v>53</v>
      </c>
      <c r="C49" s="57" t="s">
        <v>24</v>
      </c>
      <c r="D49" s="117">
        <v>83</v>
      </c>
      <c r="E49" s="118">
        <v>22</v>
      </c>
      <c r="F49" s="118">
        <v>0</v>
      </c>
      <c r="G49" s="118">
        <v>0</v>
      </c>
      <c r="H49" s="118">
        <v>1</v>
      </c>
      <c r="I49" s="96" t="s">
        <v>35</v>
      </c>
      <c r="J49" s="72" t="s">
        <v>35</v>
      </c>
      <c r="K49" s="76">
        <f t="shared" si="4"/>
        <v>106</v>
      </c>
      <c r="L49" s="140">
        <v>88</v>
      </c>
      <c r="M49" s="118">
        <v>24</v>
      </c>
      <c r="N49" s="118">
        <v>0</v>
      </c>
      <c r="O49" s="118">
        <v>0</v>
      </c>
      <c r="P49" s="118">
        <v>0</v>
      </c>
      <c r="Q49" s="96" t="s">
        <v>35</v>
      </c>
      <c r="R49" s="96" t="s">
        <v>35</v>
      </c>
      <c r="S49" s="92">
        <f t="shared" si="6"/>
        <v>112</v>
      </c>
      <c r="T49" s="146">
        <v>23</v>
      </c>
      <c r="U49" s="118">
        <v>19</v>
      </c>
      <c r="V49" s="86">
        <f t="shared" si="7"/>
        <v>-2</v>
      </c>
      <c r="W49" s="151">
        <v>60</v>
      </c>
      <c r="X49" s="155">
        <f t="shared" si="8"/>
      </c>
      <c r="Y49" s="155">
        <f t="shared" si="5"/>
      </c>
      <c r="Z49" s="155">
        <f t="shared" si="9"/>
      </c>
      <c r="AA49" s="156"/>
      <c r="AB49" s="156"/>
      <c r="AC49" s="155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</row>
    <row r="50" spans="1:47" s="32" customFormat="1" ht="18" customHeight="1" thickBot="1">
      <c r="A50" s="51" t="s">
        <v>16</v>
      </c>
      <c r="B50" s="101"/>
      <c r="C50" s="55" t="s">
        <v>25</v>
      </c>
      <c r="D50" s="136">
        <v>133</v>
      </c>
      <c r="E50" s="137">
        <v>37</v>
      </c>
      <c r="F50" s="137">
        <v>0</v>
      </c>
      <c r="G50" s="137">
        <v>0</v>
      </c>
      <c r="H50" s="137">
        <v>2</v>
      </c>
      <c r="I50" s="98" t="s">
        <v>35</v>
      </c>
      <c r="J50" s="72" t="s">
        <v>35</v>
      </c>
      <c r="K50" s="95">
        <f t="shared" si="4"/>
        <v>172</v>
      </c>
      <c r="L50" s="144">
        <v>88</v>
      </c>
      <c r="M50" s="137">
        <v>21</v>
      </c>
      <c r="N50" s="137">
        <v>0</v>
      </c>
      <c r="O50" s="137">
        <v>0</v>
      </c>
      <c r="P50" s="137">
        <v>0</v>
      </c>
      <c r="Q50" s="98" t="s">
        <v>35</v>
      </c>
      <c r="R50" s="98" t="s">
        <v>35</v>
      </c>
      <c r="S50" s="80">
        <f t="shared" si="6"/>
        <v>109</v>
      </c>
      <c r="T50" s="149">
        <v>12</v>
      </c>
      <c r="U50" s="137">
        <v>14</v>
      </c>
      <c r="V50" s="91">
        <f t="shared" si="7"/>
        <v>61</v>
      </c>
      <c r="W50" s="152">
        <v>25</v>
      </c>
      <c r="X50" s="155">
        <f t="shared" si="8"/>
      </c>
      <c r="Y50" s="155">
        <f t="shared" si="5"/>
      </c>
      <c r="Z50" s="155">
        <f t="shared" si="9"/>
      </c>
      <c r="AA50" s="156"/>
      <c r="AB50" s="156"/>
      <c r="AC50" s="155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</row>
    <row r="51" spans="1:47" s="32" customFormat="1" ht="18" customHeight="1">
      <c r="A51" s="31" t="s">
        <v>16</v>
      </c>
      <c r="B51" s="52"/>
      <c r="C51" s="56" t="s">
        <v>26</v>
      </c>
      <c r="D51" s="138">
        <v>543</v>
      </c>
      <c r="E51" s="135">
        <v>130</v>
      </c>
      <c r="F51" s="135">
        <v>7</v>
      </c>
      <c r="G51" s="135">
        <v>0</v>
      </c>
      <c r="H51" s="135">
        <v>8</v>
      </c>
      <c r="I51" s="72" t="s">
        <v>35</v>
      </c>
      <c r="J51" s="97" t="s">
        <v>35</v>
      </c>
      <c r="K51" s="92">
        <f t="shared" si="4"/>
        <v>688</v>
      </c>
      <c r="L51" s="139">
        <v>475</v>
      </c>
      <c r="M51" s="135">
        <v>82</v>
      </c>
      <c r="N51" s="135">
        <v>7</v>
      </c>
      <c r="O51" s="135">
        <v>0</v>
      </c>
      <c r="P51" s="135">
        <v>5</v>
      </c>
      <c r="Q51" s="72" t="s">
        <v>35</v>
      </c>
      <c r="R51" s="72" t="s">
        <v>35</v>
      </c>
      <c r="S51" s="92">
        <f t="shared" si="6"/>
        <v>569</v>
      </c>
      <c r="T51" s="145">
        <v>42</v>
      </c>
      <c r="U51" s="135">
        <v>32</v>
      </c>
      <c r="V51" s="99">
        <f t="shared" si="7"/>
        <v>129</v>
      </c>
      <c r="W51" s="150">
        <v>497</v>
      </c>
      <c r="X51" s="155">
        <f t="shared" si="8"/>
      </c>
      <c r="Y51" s="155">
        <f t="shared" si="5"/>
      </c>
      <c r="Z51" s="155">
        <f t="shared" si="9"/>
      </c>
      <c r="AA51" s="156"/>
      <c r="AB51" s="156"/>
      <c r="AC51" s="155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7">
        <v>59</v>
      </c>
      <c r="E52" s="118">
        <v>21</v>
      </c>
      <c r="F52" s="118">
        <v>1</v>
      </c>
      <c r="G52" s="118">
        <v>0</v>
      </c>
      <c r="H52" s="118">
        <v>2</v>
      </c>
      <c r="I52" s="96" t="s">
        <v>35</v>
      </c>
      <c r="J52" s="96" t="s">
        <v>35</v>
      </c>
      <c r="K52" s="76">
        <f t="shared" si="4"/>
        <v>83</v>
      </c>
      <c r="L52" s="140">
        <v>71</v>
      </c>
      <c r="M52" s="118">
        <v>34</v>
      </c>
      <c r="N52" s="118">
        <v>1</v>
      </c>
      <c r="O52" s="118">
        <v>0</v>
      </c>
      <c r="P52" s="118">
        <v>2</v>
      </c>
      <c r="Q52" s="72" t="s">
        <v>35</v>
      </c>
      <c r="R52" s="96" t="s">
        <v>35</v>
      </c>
      <c r="S52" s="92">
        <f>SUM(L52:R52)</f>
        <v>108</v>
      </c>
      <c r="T52" s="146">
        <v>19</v>
      </c>
      <c r="U52" s="118">
        <v>26</v>
      </c>
      <c r="V52" s="86">
        <f t="shared" si="7"/>
        <v>-32</v>
      </c>
      <c r="W52" s="151">
        <v>63</v>
      </c>
      <c r="X52" s="155">
        <f t="shared" si="8"/>
      </c>
      <c r="Y52" s="155">
        <f t="shared" si="5"/>
      </c>
      <c r="Z52" s="155">
        <f t="shared" si="9"/>
      </c>
      <c r="AA52" s="156"/>
      <c r="AB52" s="156"/>
      <c r="AC52" s="155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</row>
    <row r="53" spans="1:47" s="32" customFormat="1" ht="18" customHeight="1" thickBot="1">
      <c r="A53" s="51" t="s">
        <v>16</v>
      </c>
      <c r="B53" s="101"/>
      <c r="C53" s="55" t="s">
        <v>25</v>
      </c>
      <c r="D53" s="136">
        <v>149</v>
      </c>
      <c r="E53" s="137">
        <v>22</v>
      </c>
      <c r="F53" s="137">
        <v>0</v>
      </c>
      <c r="G53" s="137">
        <v>0</v>
      </c>
      <c r="H53" s="137">
        <v>2</v>
      </c>
      <c r="I53" s="79" t="s">
        <v>35</v>
      </c>
      <c r="J53" s="98" t="s">
        <v>35</v>
      </c>
      <c r="K53" s="93">
        <f t="shared" si="4"/>
        <v>173</v>
      </c>
      <c r="L53" s="141">
        <v>98</v>
      </c>
      <c r="M53" s="142">
        <v>16</v>
      </c>
      <c r="N53" s="142">
        <v>0</v>
      </c>
      <c r="O53" s="142">
        <v>0</v>
      </c>
      <c r="P53" s="142">
        <v>0</v>
      </c>
      <c r="Q53" s="100" t="s">
        <v>35</v>
      </c>
      <c r="R53" s="100" t="s">
        <v>35</v>
      </c>
      <c r="S53" s="73">
        <f t="shared" si="6"/>
        <v>114</v>
      </c>
      <c r="T53" s="147">
        <v>13</v>
      </c>
      <c r="U53" s="142">
        <v>16</v>
      </c>
      <c r="V53" s="94">
        <f t="shared" si="7"/>
        <v>56</v>
      </c>
      <c r="W53" s="152">
        <v>30</v>
      </c>
      <c r="X53" s="155">
        <f t="shared" si="8"/>
      </c>
      <c r="Y53" s="155">
        <f t="shared" si="5"/>
      </c>
      <c r="Z53" s="155">
        <f t="shared" si="9"/>
      </c>
      <c r="AA53" s="156"/>
      <c r="AB53" s="156"/>
      <c r="AC53" s="155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</row>
    <row r="54" spans="1:47" s="32" customFormat="1" ht="18" customHeight="1">
      <c r="A54" s="31" t="s">
        <v>16</v>
      </c>
      <c r="B54" s="48"/>
      <c r="C54" s="56" t="s">
        <v>29</v>
      </c>
      <c r="D54" s="157">
        <f aca="true" t="shared" si="10" ref="D54:H56">D48+D51</f>
        <v>1134</v>
      </c>
      <c r="E54" s="157">
        <f t="shared" si="10"/>
        <v>273</v>
      </c>
      <c r="F54" s="157">
        <f t="shared" si="10"/>
        <v>10</v>
      </c>
      <c r="G54" s="157">
        <f t="shared" si="10"/>
        <v>0</v>
      </c>
      <c r="H54" s="157">
        <f t="shared" si="10"/>
        <v>17</v>
      </c>
      <c r="I54" s="158" t="s">
        <v>35</v>
      </c>
      <c r="J54" s="158" t="s">
        <v>35</v>
      </c>
      <c r="K54" s="159">
        <f t="shared" si="4"/>
        <v>1434</v>
      </c>
      <c r="L54" s="160">
        <f aca="true" t="shared" si="11" ref="L54:P56">L48+L51</f>
        <v>993</v>
      </c>
      <c r="M54" s="161">
        <f t="shared" si="11"/>
        <v>192</v>
      </c>
      <c r="N54" s="161">
        <f t="shared" si="11"/>
        <v>10</v>
      </c>
      <c r="O54" s="161">
        <f t="shared" si="11"/>
        <v>0</v>
      </c>
      <c r="P54" s="161">
        <f t="shared" si="11"/>
        <v>14</v>
      </c>
      <c r="Q54" s="162" t="s">
        <v>35</v>
      </c>
      <c r="R54" s="162" t="s">
        <v>35</v>
      </c>
      <c r="S54" s="159">
        <f t="shared" si="6"/>
        <v>1209</v>
      </c>
      <c r="T54" s="163">
        <f aca="true" t="shared" si="12" ref="T54:U56">T48+T51</f>
        <v>74</v>
      </c>
      <c r="U54" s="161">
        <f t="shared" si="12"/>
        <v>66</v>
      </c>
      <c r="V54" s="164">
        <f t="shared" si="7"/>
        <v>233</v>
      </c>
      <c r="W54" s="165">
        <f>W48+W51</f>
        <v>933</v>
      </c>
      <c r="X54" s="155">
        <f t="shared" si="8"/>
      </c>
      <c r="Y54" s="155">
        <f t="shared" si="5"/>
      </c>
      <c r="Z54" s="155">
        <f t="shared" si="9"/>
      </c>
      <c r="AA54" s="156"/>
      <c r="AB54" s="156"/>
      <c r="AC54" s="155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157">
        <f t="shared" si="10"/>
        <v>142</v>
      </c>
      <c r="E55" s="157">
        <f t="shared" si="10"/>
        <v>43</v>
      </c>
      <c r="F55" s="157">
        <f t="shared" si="10"/>
        <v>1</v>
      </c>
      <c r="G55" s="157">
        <f t="shared" si="10"/>
        <v>0</v>
      </c>
      <c r="H55" s="157">
        <f t="shared" si="10"/>
        <v>3</v>
      </c>
      <c r="I55" s="166" t="s">
        <v>35</v>
      </c>
      <c r="J55" s="166" t="s">
        <v>35</v>
      </c>
      <c r="K55" s="167">
        <f t="shared" si="4"/>
        <v>189</v>
      </c>
      <c r="L55" s="168">
        <f t="shared" si="11"/>
        <v>159</v>
      </c>
      <c r="M55" s="169">
        <f t="shared" si="11"/>
        <v>58</v>
      </c>
      <c r="N55" s="169">
        <f t="shared" si="11"/>
        <v>1</v>
      </c>
      <c r="O55" s="169">
        <f t="shared" si="11"/>
        <v>0</v>
      </c>
      <c r="P55" s="169">
        <f t="shared" si="11"/>
        <v>2</v>
      </c>
      <c r="Q55" s="166" t="s">
        <v>35</v>
      </c>
      <c r="R55" s="158" t="s">
        <v>35</v>
      </c>
      <c r="S55" s="170">
        <f>SUM(L55:R55)</f>
        <v>220</v>
      </c>
      <c r="T55" s="171">
        <f t="shared" si="12"/>
        <v>42</v>
      </c>
      <c r="U55" s="169">
        <f t="shared" si="12"/>
        <v>45</v>
      </c>
      <c r="V55" s="172">
        <f t="shared" si="7"/>
        <v>-34</v>
      </c>
      <c r="W55" s="173">
        <f>W49+W52</f>
        <v>123</v>
      </c>
      <c r="X55" s="155">
        <f t="shared" si="8"/>
      </c>
      <c r="Y55" s="155">
        <f t="shared" si="5"/>
      </c>
      <c r="Z55" s="155">
        <f t="shared" si="9"/>
      </c>
      <c r="AA55" s="156"/>
      <c r="AB55" s="156"/>
      <c r="AC55" s="155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174">
        <f t="shared" si="10"/>
        <v>282</v>
      </c>
      <c r="E56" s="174">
        <f t="shared" si="10"/>
        <v>59</v>
      </c>
      <c r="F56" s="174">
        <f t="shared" si="10"/>
        <v>0</v>
      </c>
      <c r="G56" s="174">
        <f t="shared" si="10"/>
        <v>0</v>
      </c>
      <c r="H56" s="174">
        <f t="shared" si="10"/>
        <v>4</v>
      </c>
      <c r="I56" s="175" t="s">
        <v>35</v>
      </c>
      <c r="J56" s="175" t="s">
        <v>35</v>
      </c>
      <c r="K56" s="176">
        <f t="shared" si="4"/>
        <v>345</v>
      </c>
      <c r="L56" s="177">
        <f t="shared" si="11"/>
        <v>186</v>
      </c>
      <c r="M56" s="174">
        <f t="shared" si="11"/>
        <v>37</v>
      </c>
      <c r="N56" s="174">
        <f t="shared" si="11"/>
        <v>0</v>
      </c>
      <c r="O56" s="174">
        <f t="shared" si="11"/>
        <v>0</v>
      </c>
      <c r="P56" s="174">
        <f t="shared" si="11"/>
        <v>0</v>
      </c>
      <c r="Q56" s="175" t="s">
        <v>35</v>
      </c>
      <c r="R56" s="175" t="s">
        <v>35</v>
      </c>
      <c r="S56" s="178">
        <f t="shared" si="6"/>
        <v>223</v>
      </c>
      <c r="T56" s="179">
        <f t="shared" si="12"/>
        <v>25</v>
      </c>
      <c r="U56" s="174">
        <f t="shared" si="12"/>
        <v>30</v>
      </c>
      <c r="V56" s="180">
        <f t="shared" si="7"/>
        <v>117</v>
      </c>
      <c r="W56" s="181">
        <f>W50+W53</f>
        <v>55</v>
      </c>
      <c r="X56" s="155">
        <f t="shared" si="8"/>
      </c>
      <c r="Y56" s="155">
        <f t="shared" si="5"/>
      </c>
      <c r="Z56" s="155">
        <f t="shared" si="9"/>
      </c>
      <c r="AA56" s="156"/>
      <c r="AB56" s="156"/>
      <c r="AC56" s="155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</row>
  </sheetData>
  <sheetProtection sheet="1"/>
  <mergeCells count="44">
    <mergeCell ref="F16:F17"/>
    <mergeCell ref="N16:N17"/>
    <mergeCell ref="N43:N44"/>
    <mergeCell ref="T43:T44"/>
    <mergeCell ref="T15:T17"/>
    <mergeCell ref="F43:F44"/>
    <mergeCell ref="L15:S15"/>
    <mergeCell ref="V42:V44"/>
    <mergeCell ref="W42:W44"/>
    <mergeCell ref="U43:U44"/>
    <mergeCell ref="T42:U42"/>
    <mergeCell ref="M43:M44"/>
    <mergeCell ref="K16:K17"/>
    <mergeCell ref="S16:S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S43:S44"/>
    <mergeCell ref="L42:S42"/>
    <mergeCell ref="E25:E26"/>
    <mergeCell ref="E16:E17"/>
    <mergeCell ref="L16:L17"/>
    <mergeCell ref="M16:M17"/>
    <mergeCell ref="F25:H25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2013-08-05T05:22:08Z</cp:lastPrinted>
  <dcterms:created xsi:type="dcterms:W3CDTF">2004-03-09T00:01:48Z</dcterms:created>
  <dcterms:modified xsi:type="dcterms:W3CDTF">2013-11-12T01:17:03Z</dcterms:modified>
  <cp:category/>
  <cp:version/>
  <cp:contentType/>
  <cp:contentStatus/>
</cp:coreProperties>
</file>