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<sst xmlns="http://schemas.openxmlformats.org/spreadsheetml/2006/main" count="193" uniqueCount="76">
  <si>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</si>
  <si>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</si>
  <si>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</si>
  <si>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</si>
  <si>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</si>
  <si>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</si>
  <si>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</si>
  <si>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</si>
  <si>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</si>
  <si>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</si>
  <si>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</si>
  <si>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</si>
  <si>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</si>
  <si>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</si>
  <si>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</si>
  <si>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</si>
  <si>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</si>
  <si>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</si>
  <si>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</si>
  <si>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</si>
  <si>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</si>
  <si>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</si>
  <si>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</si>
  <si>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</si>
  <si>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</si>
  <si>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</si>
  <si>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</si>
  <si>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</si>
  <si>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</si>
  <si>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</si>
  <si>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</si>
  <si>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</si>
  <si>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</si>
  <si>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</si>
  <si>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</si>
  <si>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</si>
  <si>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</si>
  <si>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</si>
  <si>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</si>
  <si>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</si>
  <si>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</si>
  <si>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</si>
  <si>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令和5年（2023年）</t>
  </si>
  <si>
    <t>計</t>
  </si>
  <si>
    <t>増　減　比　較</t>
  </si>
  <si>
    <t>人口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</si>
  <si>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</si>
  <si>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女</t>
  </si>
  <si>
    <t>３　管内別世帯数及び人口</t>
  </si>
  <si>
    <t>転出</t>
  </si>
  <si>
    <t>豊中市住民基本台帳世帯人口数調</t>
  </si>
  <si>
    <t>1　全市世帯数及び人口</t>
  </si>
  <si>
    <t>区　　　　　分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</si>
  <si>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</si>
  <si>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</si>
  <si>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</si>
  <si>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</si>
  <si>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</si>
  <si>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世帯数</t>
  </si>
  <si>
    <t>男</t>
  </si>
  <si>
    <t>女</t>
  </si>
  <si>
    <t>増　減　比　較</t>
  </si>
  <si>
    <t>増</t>
  </si>
  <si>
    <t>世帯数</t>
  </si>
  <si>
    <t>人口</t>
  </si>
  <si>
    <t>新千里出張所</t>
  </si>
  <si>
    <t>管外転居（市内転居）</t>
  </si>
  <si>
    <t>管内
転居</t>
  </si>
  <si>
    <t>区　　　　　分</t>
  </si>
  <si>
    <t>世帯</t>
  </si>
  <si>
    <t>世帯数</t>
  </si>
  <si>
    <t>男</t>
  </si>
  <si>
    <t>人口　</t>
  </si>
  <si>
    <t>令和5年（2023年）11月1日現在</t>
  </si>
  <si>
    <t>11月</t>
  </si>
  <si>
    <t>10日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</si>
</sst>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3" xfId="0" applyNumberFormat="1" applyFont="1" applyFill="1" applyBorder="1" applyAlignment="1" applyProtection="1">
      <alignment vertical="center" shrinkToFit="1"/>
      <protection locked="0"/>
    </xf>
    <xf numFmtId="178" fontId="8" fillId="33" borderId="13" xfId="49" applyNumberFormat="1" applyFont="1" applyFill="1" applyBorder="1" applyAlignment="1" applyProtection="1">
      <alignment shrinkToFit="1"/>
      <protection locked="0"/>
    </xf>
    <xf numFmtId="0" fontId="0" fillId="33" borderId="0" xfId="0" applyFill="1" applyAlignment="1" applyProtection="1">
      <alignment vertical="center"/>
      <protection locked="0"/>
    </xf>
    <xf numFmtId="179" fontId="9" fillId="33" borderId="14" xfId="49" applyNumberFormat="1" applyFont="1" applyFill="1" applyBorder="1" applyAlignment="1" applyProtection="1">
      <alignment vertical="center" shrinkToFit="1"/>
      <protection/>
    </xf>
    <xf numFmtId="179" fontId="9" fillId="33" borderId="15" xfId="49" applyNumberFormat="1" applyFont="1" applyFill="1" applyBorder="1" applyAlignment="1" applyProtection="1">
      <alignment vertical="center" shrinkToFit="1"/>
      <protection/>
    </xf>
    <xf numFmtId="179" fontId="9" fillId="33" borderId="16" xfId="49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14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15" xfId="0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179" fontId="9" fillId="33" borderId="16" xfId="0" applyNumberFormat="1" applyFont="1" applyFill="1" applyBorder="1" applyAlignment="1" applyProtection="1">
      <alignment vertical="center" shrinkToFit="1"/>
      <protection/>
    </xf>
    <xf numFmtId="179" fontId="9" fillId="33" borderId="19" xfId="0" applyNumberFormat="1" applyFont="1" applyFill="1" applyBorder="1" applyAlignment="1" applyProtection="1">
      <alignment vertical="center" shrinkToFit="1"/>
      <protection/>
    </xf>
    <xf numFmtId="179" fontId="9" fillId="33" borderId="20" xfId="0" applyNumberFormat="1" applyFont="1" applyFill="1" applyBorder="1" applyAlignment="1" applyProtection="1">
      <alignment vertical="center" shrinkToFit="1"/>
      <protection/>
    </xf>
    <xf numFmtId="179" fontId="9" fillId="33" borderId="21" xfId="0" applyNumberFormat="1" applyFont="1" applyFill="1" applyBorder="1" applyAlignment="1" applyProtection="1">
      <alignment vertical="center" shrinkToFit="1"/>
      <protection/>
    </xf>
    <xf numFmtId="179" fontId="9" fillId="33" borderId="22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3" xfId="49" applyFont="1" applyFill="1" applyBorder="1" applyAlignment="1" applyProtection="1">
      <alignment vertical="center" shrinkToFit="1"/>
      <protection/>
    </xf>
    <xf numFmtId="38" fontId="47" fillId="33" borderId="13" xfId="49" applyFont="1" applyFill="1" applyBorder="1" applyAlignment="1" applyProtection="1">
      <alignment vertical="center" shrinkToFit="1"/>
      <protection/>
    </xf>
    <xf numFmtId="38" fontId="8" fillId="33" borderId="13" xfId="49" applyFont="1" applyFill="1" applyBorder="1" applyAlignment="1" applyProtection="1">
      <alignment shrinkToFit="1"/>
      <protection/>
    </xf>
    <xf numFmtId="38" fontId="8" fillId="33" borderId="17" xfId="49" applyFont="1" applyFill="1" applyBorder="1" applyAlignment="1" applyProtection="1">
      <alignment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177" fontId="4" fillId="33" borderId="25" xfId="0" applyNumberFormat="1" applyFont="1" applyFill="1" applyBorder="1" applyAlignment="1" applyProtection="1">
      <alignment horizontal="center" vertical="center"/>
      <protection locked="0"/>
    </xf>
    <xf numFmtId="177" fontId="5" fillId="33" borderId="25" xfId="0" applyNumberFormat="1" applyFont="1" applyFill="1" applyBorder="1" applyAlignment="1" applyProtection="1">
      <alignment horizontal="center" vertical="center"/>
      <protection locked="0"/>
    </xf>
    <xf numFmtId="177" fontId="5" fillId="33" borderId="31" xfId="0" applyNumberFormat="1" applyFont="1" applyFill="1" applyBorder="1" applyAlignment="1" applyProtection="1">
      <alignment horizontal="center"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7" fontId="4" fillId="33" borderId="32" xfId="0" applyNumberFormat="1" applyFont="1" applyFill="1" applyBorder="1" applyAlignment="1" applyProtection="1">
      <alignment horizontal="center" vertical="center"/>
      <protection locked="0"/>
    </xf>
    <xf numFmtId="177" fontId="4" fillId="33" borderId="33" xfId="0" applyNumberFormat="1" applyFont="1" applyFill="1" applyBorder="1" applyAlignment="1" applyProtection="1">
      <alignment horizontal="center" vertical="center"/>
      <protection locked="0"/>
    </xf>
    <xf numFmtId="177" fontId="5" fillId="33" borderId="33" xfId="0" applyNumberFormat="1" applyFont="1" applyFill="1" applyBorder="1" applyAlignment="1" applyProtection="1">
      <alignment horizontal="center"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34" xfId="0" applyNumberFormat="1" applyFill="1" applyBorder="1" applyAlignment="1" applyProtection="1">
      <alignment horizontal="center" vertical="center"/>
      <protection locked="0"/>
    </xf>
    <xf numFmtId="177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36" xfId="0" applyFont="1" applyFill="1" applyBorder="1" applyAlignment="1" applyProtection="1">
      <alignment horizontal="distributed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distributed" vertical="center" shrinkToFi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horizontal="distributed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distributed" vertical="center" shrinkToFit="1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distributed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178" fontId="0" fillId="0" borderId="30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28" xfId="0" applyNumberFormat="1" applyFont="1" applyBorder="1" applyAlignment="1" applyProtection="1">
      <alignment vertical="center"/>
      <protection locked="0"/>
    </xf>
    <xf numFmtId="177" fontId="0" fillId="33" borderId="23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34" xfId="0" applyNumberFormat="1" applyFont="1" applyFill="1" applyBorder="1" applyAlignment="1" applyProtection="1">
      <alignment horizontal="distributed"/>
      <protection locked="0"/>
    </xf>
    <xf numFmtId="177" fontId="4" fillId="33" borderId="13" xfId="0" applyNumberFormat="1" applyFont="1" applyFill="1" applyBorder="1" applyAlignment="1" applyProtection="1">
      <alignment horizontal="distributed"/>
      <protection locked="0"/>
    </xf>
    <xf numFmtId="177" fontId="6" fillId="33" borderId="27" xfId="0" applyNumberFormat="1" applyFont="1" applyFill="1" applyBorder="1" applyAlignment="1" applyProtection="1">
      <alignment vertical="center"/>
      <protection locked="0"/>
    </xf>
    <xf numFmtId="177" fontId="0" fillId="33" borderId="41" xfId="0" applyNumberFormat="1" applyFill="1" applyBorder="1" applyAlignment="1" applyProtection="1">
      <alignment vertical="center"/>
      <protection locked="0"/>
    </xf>
    <xf numFmtId="177" fontId="6" fillId="33" borderId="17" xfId="0" applyNumberFormat="1" applyFont="1" applyFill="1" applyBorder="1" applyAlignment="1" applyProtection="1">
      <alignment horizontal="distributed"/>
      <protection locked="0"/>
    </xf>
    <xf numFmtId="177" fontId="0" fillId="33" borderId="31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23" xfId="0" applyNumberFormat="1" applyFont="1" applyFill="1" applyBorder="1" applyAlignment="1" applyProtection="1">
      <alignment vertical="center"/>
      <protection locked="0"/>
    </xf>
    <xf numFmtId="177" fontId="4" fillId="33" borderId="31" xfId="0" applyNumberFormat="1" applyFont="1" applyFill="1" applyBorder="1" applyAlignment="1" applyProtection="1">
      <alignment horizontal="center" vertical="center"/>
      <protection locked="0"/>
    </xf>
    <xf numFmtId="177" fontId="4" fillId="33" borderId="36" xfId="0" applyNumberFormat="1" applyFont="1" applyFill="1" applyBorder="1" applyAlignment="1" applyProtection="1">
      <alignment horizontal="distributed"/>
      <protection locked="0"/>
    </xf>
    <xf numFmtId="177" fontId="6" fillId="33" borderId="23" xfId="0" applyNumberFormat="1" applyFont="1" applyFill="1" applyBorder="1" applyAlignment="1" applyProtection="1">
      <alignment vertical="center"/>
      <protection locked="0"/>
    </xf>
    <xf numFmtId="177" fontId="0" fillId="33" borderId="31" xfId="0" applyNumberFormat="1" applyFill="1" applyBorder="1" applyAlignment="1" applyProtection="1">
      <alignment horizontal="center"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3" xfId="0" applyNumberFormat="1" applyFont="1" applyFill="1" applyBorder="1" applyAlignment="1" applyProtection="1">
      <alignment vertical="center" shrinkToFit="1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38" fontId="8" fillId="0" borderId="10" xfId="49" applyFont="1" applyFill="1" applyBorder="1" applyAlignment="1" applyProtection="1">
      <alignment vertical="center" shrinkToFit="1"/>
      <protection locked="0"/>
    </xf>
    <xf numFmtId="38" fontId="8" fillId="0" borderId="11" xfId="49" applyFont="1" applyFill="1" applyBorder="1" applyAlignment="1" applyProtection="1">
      <alignment vertical="center" shrinkToFit="1"/>
      <protection locked="0"/>
    </xf>
    <xf numFmtId="38" fontId="8" fillId="0" borderId="17" xfId="49" applyFont="1" applyFill="1" applyBorder="1" applyAlignment="1" applyProtection="1">
      <alignment vertical="center" shrinkToFit="1"/>
      <protection locked="0"/>
    </xf>
    <xf numFmtId="178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1" xfId="49" applyNumberFormat="1" applyFont="1" applyFill="1" applyBorder="1" applyAlignment="1" applyProtection="1">
      <alignment shrinkToFit="1"/>
      <protection locked="0"/>
    </xf>
    <xf numFmtId="177" fontId="8" fillId="0" borderId="34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/>
    </xf>
    <xf numFmtId="177" fontId="8" fillId="0" borderId="42" xfId="0" applyNumberFormat="1" applyFont="1" applyFill="1" applyBorder="1" applyAlignment="1" applyProtection="1">
      <alignment vertical="center" shrinkToFit="1"/>
      <protection locked="0"/>
    </xf>
    <xf numFmtId="177" fontId="8" fillId="0" borderId="43" xfId="0" applyNumberFormat="1" applyFont="1" applyFill="1" applyBorder="1" applyAlignment="1" applyProtection="1">
      <alignment vertical="center" shrinkToFit="1"/>
      <protection/>
    </xf>
    <xf numFmtId="177" fontId="8" fillId="0" borderId="34" xfId="49" applyNumberFormat="1" applyFont="1" applyFill="1" applyBorder="1" applyAlignment="1" applyProtection="1">
      <alignment shrinkToFit="1"/>
      <protection locked="0"/>
    </xf>
    <xf numFmtId="177" fontId="8" fillId="0" borderId="12" xfId="0" applyNumberFormat="1" applyFont="1" applyFill="1" applyBorder="1" applyAlignment="1" applyProtection="1">
      <alignment horizontal="center" vertical="center" shrinkToFit="1"/>
      <protection/>
    </xf>
    <xf numFmtId="177" fontId="8" fillId="0" borderId="14" xfId="0" applyNumberFormat="1" applyFont="1" applyFill="1" applyBorder="1" applyAlignment="1" applyProtection="1">
      <alignment vertical="center" shrinkToFit="1"/>
      <protection/>
    </xf>
    <xf numFmtId="177" fontId="8" fillId="0" borderId="44" xfId="0" applyNumberFormat="1" applyFont="1" applyFill="1" applyBorder="1" applyAlignment="1" applyProtection="1">
      <alignment vertical="center" shrinkToFit="1"/>
      <protection locked="0"/>
    </xf>
    <xf numFmtId="177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0" borderId="34" xfId="0" applyNumberFormat="1" applyFont="1" applyFill="1" applyBorder="1" applyAlignment="1" applyProtection="1">
      <alignment horizontal="center" vertical="center" shrinkToFit="1"/>
      <protection/>
    </xf>
    <xf numFmtId="177" fontId="8" fillId="0" borderId="34" xfId="49" applyNumberFormat="1" applyFont="1" applyFill="1" applyBorder="1" applyAlignment="1" applyProtection="1">
      <alignment shrinkToFit="1"/>
      <protection/>
    </xf>
    <xf numFmtId="177" fontId="8" fillId="0" borderId="44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/>
    </xf>
    <xf numFmtId="177" fontId="8" fillId="0" borderId="11" xfId="0" applyNumberFormat="1" applyFont="1" applyFill="1" applyBorder="1" applyAlignment="1" applyProtection="1">
      <alignment vertical="center" shrinkToFit="1"/>
      <protection locked="0"/>
    </xf>
    <xf numFmtId="177" fontId="8" fillId="0" borderId="43" xfId="0" applyNumberFormat="1" applyFont="1" applyFill="1" applyBorder="1" applyAlignment="1" applyProtection="1">
      <alignment vertical="center" shrinkToFit="1"/>
      <protection locked="0"/>
    </xf>
    <xf numFmtId="177" fontId="8" fillId="0" borderId="10" xfId="0" applyNumberFormat="1" applyFont="1" applyFill="1" applyBorder="1" applyAlignment="1" applyProtection="1">
      <alignment vertical="center" shrinkToFit="1"/>
      <protection locked="0"/>
    </xf>
    <xf numFmtId="179" fontId="9" fillId="0" borderId="14" xfId="49" applyNumberFormat="1" applyFont="1" applyFill="1" applyBorder="1" applyAlignment="1" applyProtection="1">
      <alignment vertical="center" shrinkToFit="1"/>
      <protection/>
    </xf>
    <xf numFmtId="179" fontId="9" fillId="0" borderId="43" xfId="49" applyNumberFormat="1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177" fontId="8" fillId="0" borderId="10" xfId="49" applyNumberFormat="1" applyFont="1" applyFill="1" applyBorder="1" applyAlignment="1" applyProtection="1">
      <alignment shrinkToFit="1"/>
      <protection/>
    </xf>
    <xf numFmtId="177" fontId="8" fillId="0" borderId="43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3" xfId="0" applyNumberFormat="1" applyFont="1" applyFill="1" applyBorder="1" applyAlignment="1" applyProtection="1">
      <alignment vertical="center" shrinkToFit="1"/>
      <protection locked="0"/>
    </xf>
    <xf numFmtId="177" fontId="8" fillId="0" borderId="45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vertical="center" shrinkToFit="1"/>
      <protection/>
    </xf>
    <xf numFmtId="177" fontId="8" fillId="0" borderId="45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/>
    </xf>
    <xf numFmtId="177" fontId="8" fillId="0" borderId="36" xfId="0" applyNumberFormat="1" applyFont="1" applyFill="1" applyBorder="1" applyAlignment="1" applyProtection="1">
      <alignment vertical="center" shrinkToFit="1"/>
      <protection locked="0"/>
    </xf>
    <xf numFmtId="179" fontId="9" fillId="0" borderId="15" xfId="49" applyNumberFormat="1" applyFont="1" applyFill="1" applyBorder="1" applyAlignment="1" applyProtection="1">
      <alignment vertical="center" shrinkToFit="1"/>
      <protection/>
    </xf>
    <xf numFmtId="177" fontId="8" fillId="0" borderId="15" xfId="0" applyNumberFormat="1" applyFont="1" applyFill="1" applyBorder="1" applyAlignment="1" applyProtection="1">
      <alignment vertical="center" shrinkToFit="1"/>
      <protection locked="0"/>
    </xf>
    <xf numFmtId="177" fontId="8" fillId="0" borderId="36" xfId="49" applyNumberFormat="1" applyFont="1" applyFill="1" applyBorder="1" applyAlignment="1" applyProtection="1">
      <alignment shrinkToFit="1"/>
      <protection/>
    </xf>
    <xf numFmtId="177" fontId="8" fillId="0" borderId="15" xfId="49" applyNumberFormat="1" applyFont="1" applyFill="1" applyBorder="1" applyAlignment="1" applyProtection="1">
      <alignment shrinkToFit="1"/>
      <protection/>
    </xf>
    <xf numFmtId="177" fontId="8" fillId="0" borderId="17" xfId="49" applyNumberFormat="1" applyFont="1" applyFill="1" applyBorder="1" applyAlignment="1" applyProtection="1">
      <alignment shrinkToFit="1"/>
      <protection locked="0"/>
    </xf>
    <xf numFmtId="177" fontId="8" fillId="0" borderId="17" xfId="0" applyNumberFormat="1" applyFont="1" applyFill="1" applyBorder="1" applyAlignment="1" applyProtection="1">
      <alignment vertical="center" shrinkToFit="1"/>
      <protection locked="0"/>
    </xf>
    <xf numFmtId="177" fontId="8" fillId="0" borderId="26" xfId="0" applyNumberFormat="1" applyFont="1" applyFill="1" applyBorder="1" applyAlignment="1" applyProtection="1">
      <alignment vertical="center" shrinkToFit="1"/>
      <protection/>
    </xf>
    <xf numFmtId="177" fontId="8" fillId="0" borderId="38" xfId="0" applyNumberFormat="1" applyFont="1" applyFill="1" applyBorder="1" applyAlignment="1" applyProtection="1">
      <alignment vertical="center" shrinkToFit="1"/>
      <protection locked="0"/>
    </xf>
    <xf numFmtId="177" fontId="8" fillId="0" borderId="25" xfId="0" applyNumberFormat="1" applyFont="1" applyFill="1" applyBorder="1" applyAlignment="1" applyProtection="1">
      <alignment vertical="center" shrinkToFit="1"/>
      <protection locked="0"/>
    </xf>
    <xf numFmtId="177" fontId="8" fillId="0" borderId="46" xfId="0" applyNumberFormat="1" applyFont="1" applyFill="1" applyBorder="1" applyAlignment="1" applyProtection="1">
      <alignment vertical="center" shrinkToFit="1"/>
      <protection/>
    </xf>
    <xf numFmtId="177" fontId="8" fillId="0" borderId="24" xfId="0" applyNumberFormat="1" applyFont="1" applyFill="1" applyBorder="1" applyAlignment="1" applyProtection="1">
      <alignment vertical="center" shrinkToFit="1"/>
      <protection locked="0"/>
    </xf>
    <xf numFmtId="179" fontId="9" fillId="0" borderId="26" xfId="49" applyNumberFormat="1" applyFont="1" applyFill="1" applyBorder="1" applyAlignment="1" applyProtection="1">
      <alignment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0" borderId="17" xfId="0" applyNumberFormat="1" applyFont="1" applyFill="1" applyBorder="1" applyAlignment="1" applyProtection="1">
      <alignment horizontal="center"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/>
    </xf>
    <xf numFmtId="177" fontId="8" fillId="0" borderId="47" xfId="0" applyNumberFormat="1" applyFont="1" applyFill="1" applyBorder="1" applyAlignment="1" applyProtection="1">
      <alignment vertical="center" shrinkToFit="1"/>
      <protection locked="0"/>
    </xf>
    <xf numFmtId="177" fontId="8" fillId="0" borderId="48" xfId="0" applyNumberFormat="1" applyFont="1" applyFill="1" applyBorder="1" applyAlignment="1" applyProtection="1">
      <alignment vertical="center" shrinkToFit="1"/>
      <protection/>
    </xf>
    <xf numFmtId="177" fontId="8" fillId="0" borderId="18" xfId="0" applyNumberFormat="1" applyFont="1" applyFill="1" applyBorder="1" applyAlignment="1" applyProtection="1">
      <alignment vertical="center" shrinkToFit="1"/>
      <protection locked="0"/>
    </xf>
    <xf numFmtId="179" fontId="9" fillId="0" borderId="16" xfId="49" applyNumberFormat="1" applyFont="1" applyFill="1" applyBorder="1" applyAlignment="1" applyProtection="1">
      <alignment vertical="center" shrinkToFit="1"/>
      <protection/>
    </xf>
    <xf numFmtId="177" fontId="8" fillId="0" borderId="25" xfId="0" applyNumberFormat="1" applyFont="1" applyFill="1" applyBorder="1" applyAlignment="1" applyProtection="1">
      <alignment horizontal="center" vertical="center" shrinkToFit="1"/>
      <protection/>
    </xf>
    <xf numFmtId="177" fontId="8" fillId="0" borderId="17" xfId="49" applyNumberFormat="1" applyFont="1" applyFill="1" applyBorder="1" applyAlignment="1" applyProtection="1">
      <alignment shrinkToFit="1"/>
      <protection/>
    </xf>
    <xf numFmtId="177" fontId="8" fillId="0" borderId="47" xfId="49" applyNumberFormat="1" applyFont="1" applyFill="1" applyBorder="1" applyAlignment="1" applyProtection="1">
      <alignment shrinkToFit="1"/>
      <protection/>
    </xf>
    <xf numFmtId="177" fontId="8" fillId="0" borderId="18" xfId="49" applyNumberFormat="1" applyFont="1" applyFill="1" applyBorder="1" applyAlignment="1" applyProtection="1">
      <alignment shrinkToFit="1"/>
      <protection/>
    </xf>
    <xf numFmtId="177" fontId="8" fillId="0" borderId="16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 locked="0"/>
    </xf>
    <xf numFmtId="177" fontId="8" fillId="0" borderId="49" xfId="0" applyNumberFormat="1" applyFont="1" applyFill="1" applyBorder="1" applyAlignment="1" applyProtection="1">
      <alignment vertical="center" shrinkToFit="1"/>
      <protection locked="0"/>
    </xf>
    <xf numFmtId="177" fontId="8" fillId="0" borderId="31" xfId="49" applyNumberFormat="1" applyFont="1" applyFill="1" applyBorder="1" applyAlignment="1" applyProtection="1">
      <alignment shrinkToFit="1"/>
      <protection locked="0"/>
    </xf>
    <xf numFmtId="177" fontId="8" fillId="0" borderId="31" xfId="0" applyNumberFormat="1" applyFont="1" applyFill="1" applyBorder="1" applyAlignment="1" applyProtection="1">
      <alignment vertical="center" shrinkToFit="1"/>
      <protection locked="0"/>
    </xf>
    <xf numFmtId="177" fontId="8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23" xfId="0" applyNumberFormat="1" applyFont="1" applyFill="1" applyBorder="1" applyAlignment="1" applyProtection="1">
      <alignment vertical="center" shrinkToFit="1"/>
      <protection locked="0"/>
    </xf>
    <xf numFmtId="177" fontId="8" fillId="0" borderId="31" xfId="0" applyNumberFormat="1" applyFont="1" applyFill="1" applyBorder="1" applyAlignment="1" applyProtection="1">
      <alignment horizontal="center" shrinkToFit="1"/>
      <protection locked="0"/>
    </xf>
    <xf numFmtId="177" fontId="8" fillId="0" borderId="50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shrinkToFit="1"/>
      <protection locked="0"/>
    </xf>
    <xf numFmtId="177" fontId="8" fillId="0" borderId="41" xfId="49" applyNumberFormat="1" applyFont="1" applyFill="1" applyBorder="1" applyAlignment="1" applyProtection="1">
      <alignment shrinkToFit="1"/>
      <protection/>
    </xf>
    <xf numFmtId="177" fontId="8" fillId="0" borderId="32" xfId="49" applyNumberFormat="1" applyFont="1" applyFill="1" applyBorder="1" applyAlignment="1" applyProtection="1">
      <alignment shrinkToFit="1"/>
      <protection/>
    </xf>
    <xf numFmtId="177" fontId="8" fillId="0" borderId="32" xfId="0" applyNumberFormat="1" applyFont="1" applyFill="1" applyBorder="1" applyAlignment="1" applyProtection="1">
      <alignment horizontal="center" vertical="center" shrinkToFit="1"/>
      <protection/>
    </xf>
    <xf numFmtId="177" fontId="8" fillId="0" borderId="27" xfId="0" applyNumberFormat="1" applyFont="1" applyFill="1" applyBorder="1" applyAlignment="1" applyProtection="1">
      <alignment vertical="center" shrinkToFit="1"/>
      <protection/>
    </xf>
    <xf numFmtId="177" fontId="8" fillId="0" borderId="32" xfId="0" applyNumberFormat="1" applyFont="1" applyFill="1" applyBorder="1" applyAlignment="1" applyProtection="1">
      <alignment vertical="center" shrinkToFit="1"/>
      <protection/>
    </xf>
    <xf numFmtId="177" fontId="8" fillId="0" borderId="32" xfId="0" applyNumberFormat="1" applyFont="1" applyFill="1" applyBorder="1" applyAlignment="1" applyProtection="1">
      <alignment horizontal="center" shrinkToFi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0" fontId="0" fillId="33" borderId="32" xfId="0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53" xfId="49" applyNumberFormat="1" applyFont="1" applyBorder="1" applyAlignment="1" applyProtection="1">
      <alignment horizontal="center"/>
      <protection locked="0"/>
    </xf>
    <xf numFmtId="177" fontId="0" fillId="0" borderId="19" xfId="49" applyNumberFormat="1" applyFont="1" applyBorder="1" applyAlignment="1" applyProtection="1">
      <alignment horizontal="center"/>
      <protection locked="0"/>
    </xf>
    <xf numFmtId="177" fontId="0" fillId="0" borderId="49" xfId="0" applyNumberFormat="1" applyBorder="1" applyAlignment="1" applyProtection="1">
      <alignment horizontal="center" vertical="center"/>
      <protection locked="0"/>
    </xf>
    <xf numFmtId="177" fontId="0" fillId="0" borderId="53" xfId="0" applyNumberFormat="1" applyBorder="1" applyAlignment="1" applyProtection="1">
      <alignment horizontal="center" vertical="center"/>
      <protection locked="0"/>
    </xf>
    <xf numFmtId="177" fontId="0" fillId="0" borderId="19" xfId="0" applyNumberFormat="1" applyBorder="1" applyAlignment="1" applyProtection="1">
      <alignment horizontal="center" vertical="center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177" fontId="4" fillId="0" borderId="57" xfId="0" applyNumberFormat="1" applyFont="1" applyBorder="1" applyAlignment="1" applyProtection="1">
      <alignment horizontal="center" vertical="center" wrapText="1"/>
      <protection locked="0"/>
    </xf>
    <xf numFmtId="177" fontId="0" fillId="0" borderId="23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4" xfId="0" applyNumberFormat="1" applyBorder="1" applyAlignment="1" applyProtection="1">
      <alignment horizontal="center" vertical="center"/>
      <protection locked="0"/>
    </xf>
    <xf numFmtId="177" fontId="0" fillId="33" borderId="25" xfId="49" applyNumberFormat="1" applyFill="1" applyBorder="1" applyAlignment="1" applyProtection="1">
      <alignment horizontal="center" vertical="center"/>
      <protection locked="0"/>
    </xf>
    <xf numFmtId="177" fontId="0" fillId="33" borderId="32" xfId="49" applyNumberFormat="1" applyFill="1" applyBorder="1" applyAlignment="1" applyProtection="1">
      <alignment horizontal="center" vertical="center"/>
      <protection locked="0"/>
    </xf>
    <xf numFmtId="177" fontId="0" fillId="33" borderId="25" xfId="0" applyNumberFormat="1" applyFill="1" applyBorder="1" applyAlignment="1" applyProtection="1">
      <alignment horizontal="center" vertical="center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177" fontId="0" fillId="33" borderId="25" xfId="0" applyNumberFormat="1" applyFill="1" applyBorder="1" applyAlignment="1" applyProtection="1">
      <alignment horizontal="center" vertical="center" shrinkToFit="1"/>
      <protection locked="0"/>
    </xf>
    <xf numFmtId="177" fontId="0" fillId="33" borderId="32" xfId="0" applyNumberFormat="1" applyFill="1" applyBorder="1" applyAlignment="1" applyProtection="1">
      <alignment horizontal="center" vertical="center" shrinkToFit="1"/>
      <protection locked="0"/>
    </xf>
    <xf numFmtId="177" fontId="0" fillId="33" borderId="26" xfId="0" applyNumberFormat="1" applyFill="1" applyBorder="1" applyAlignment="1" applyProtection="1">
      <alignment horizontal="center" vertical="center"/>
      <protection locked="0"/>
    </xf>
    <xf numFmtId="177" fontId="0" fillId="33" borderId="48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0" fillId="33" borderId="40" xfId="0" applyNumberFormat="1" applyFill="1" applyBorder="1" applyAlignment="1" applyProtection="1">
      <alignment horizontal="center" vertical="center"/>
      <protection locked="0"/>
    </xf>
    <xf numFmtId="177" fontId="0" fillId="33" borderId="49" xfId="0" applyNumberFormat="1" applyFill="1" applyBorder="1" applyAlignment="1" applyProtection="1">
      <alignment horizontal="center" vertical="center" shrinkToFit="1"/>
      <protection locked="0"/>
    </xf>
    <xf numFmtId="177" fontId="0" fillId="33" borderId="53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vertical="center" shrinkToFit="1"/>
      <protection locked="0"/>
    </xf>
    <xf numFmtId="0" fontId="0" fillId="33" borderId="32" xfId="0" applyFill="1" applyBorder="1" applyAlignment="1" applyProtection="1">
      <alignment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54" xfId="0" applyFill="1" applyBorder="1" applyAlignment="1" applyProtection="1">
      <alignment horizontal="center" vertical="center" shrinkToFit="1"/>
      <protection locked="0"/>
    </xf>
    <xf numFmtId="177" fontId="5" fillId="0" borderId="49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8" xfId="0" applyNumberFormat="1" applyFont="1" applyBorder="1" applyAlignment="1" applyProtection="1">
      <alignment horizontal="center" vertical="center" wrapText="1"/>
      <protection locked="0"/>
    </xf>
    <xf numFmtId="177" fontId="4" fillId="0" borderId="46" xfId="0" applyNumberFormat="1" applyFont="1" applyBorder="1" applyAlignment="1" applyProtection="1">
      <alignment horizontal="center" vertical="center" wrapText="1"/>
      <protection locked="0"/>
    </xf>
    <xf numFmtId="177" fontId="4" fillId="0" borderId="48" xfId="0" applyNumberFormat="1" applyFont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33" borderId="57" xfId="0" applyNumberFormat="1" applyFill="1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54" xfId="0" applyNumberForma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5" zoomScaleNormal="85" zoomScalePageLayoutView="0" workbookViewId="0" topLeftCell="A1">
      <selection activeCell="T4" sqref="T4"/>
    </sheetView>
  </sheetViews>
  <sheetFormatPr defaultColWidth="9.00390625" defaultRowHeight="13.5"/>
  <cols>
    <col min="1" max="1" width="4.625" style="4" customWidth="1"/>
    <col min="2" max="2" width="3.625" style="4" customWidth="1"/>
    <col min="3" max="3" width="13.375" style="4" customWidth="1"/>
    <col min="4" max="5" width="8.625" style="4" customWidth="1"/>
    <col min="6" max="23" width="6.375" style="4" customWidth="1"/>
    <col min="24" max="16384" width="9.00390625" style="4" customWidth="1"/>
  </cols>
  <sheetData>
    <row r="1" spans="1:20" ht="15.75">
      <c r="A1" s="180" t="s">
        <v>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4:20" ht="12.75">
      <c r="N2" s="6"/>
      <c r="O2" s="6"/>
      <c r="Q2" s="3"/>
      <c r="R2" s="5" t="s">
        <v>42</v>
      </c>
      <c r="S2" s="6" t="s">
        <v>74</v>
      </c>
      <c r="T2" s="6" t="s">
        <v>75</v>
      </c>
    </row>
    <row r="3" spans="1:20" ht="12.75">
      <c r="A3" s="181" t="s">
        <v>73</v>
      </c>
      <c r="B3" s="181"/>
      <c r="C3" s="181"/>
      <c r="D3" s="181"/>
      <c r="E3" s="181"/>
      <c r="F3" s="181"/>
      <c r="G3" s="181"/>
      <c r="H3" s="181"/>
      <c r="I3" s="181"/>
      <c r="J3" s="181"/>
      <c r="T3" s="6"/>
    </row>
    <row r="5" spans="1:9" ht="14.25" customHeight="1" thickBot="1">
      <c r="A5" s="15" t="s">
        <v>51</v>
      </c>
      <c r="B5" s="33"/>
      <c r="C5" s="33"/>
      <c r="D5" s="33"/>
      <c r="E5" s="33"/>
      <c r="F5" s="33"/>
      <c r="G5" s="33"/>
      <c r="H5" s="33"/>
      <c r="I5" s="33"/>
    </row>
    <row r="6" spans="1:8" ht="12.75">
      <c r="A6" s="182" t="s">
        <v>52</v>
      </c>
      <c r="B6" s="183"/>
      <c r="C6" s="184"/>
      <c r="D6" s="188" t="s">
        <v>38</v>
      </c>
      <c r="E6" s="188" t="s">
        <v>39</v>
      </c>
      <c r="F6" s="190" t="s">
        <v>44</v>
      </c>
      <c r="G6" s="191"/>
      <c r="H6" s="192"/>
    </row>
    <row r="7" spans="1:15" ht="13.5" thickBot="1">
      <c r="A7" s="185"/>
      <c r="B7" s="186"/>
      <c r="C7" s="187"/>
      <c r="D7" s="189"/>
      <c r="E7" s="189"/>
      <c r="F7" s="35" t="s">
        <v>0</v>
      </c>
      <c r="G7" s="36" t="s">
        <v>1</v>
      </c>
      <c r="H7" s="37" t="s">
        <v>53</v>
      </c>
      <c r="J7" s="38"/>
      <c r="M7" s="6"/>
      <c r="N7" s="6"/>
      <c r="O7" s="6"/>
    </row>
    <row r="8" spans="1:11" ht="18" customHeight="1">
      <c r="A8" s="193" t="s">
        <v>2</v>
      </c>
      <c r="B8" s="191"/>
      <c r="C8" s="194"/>
      <c r="D8" s="108">
        <v>197827</v>
      </c>
      <c r="E8" s="1">
        <v>197682</v>
      </c>
      <c r="F8" s="16">
        <f>K18</f>
        <v>1133</v>
      </c>
      <c r="G8" s="16">
        <f>S18</f>
        <v>988</v>
      </c>
      <c r="H8" s="17">
        <f>D8-E8</f>
        <v>145</v>
      </c>
      <c r="I8" s="4">
        <f>IF(D8-E8+F8-G8=H8*2,"","エラー")</f>
      </c>
      <c r="J8" s="103"/>
      <c r="K8" s="44"/>
    </row>
    <row r="9" spans="1:10" ht="18" customHeight="1">
      <c r="A9" s="34"/>
      <c r="B9" s="39"/>
      <c r="C9" s="40" t="s">
        <v>3</v>
      </c>
      <c r="D9" s="109">
        <v>193171</v>
      </c>
      <c r="E9" s="2">
        <v>193149</v>
      </c>
      <c r="F9" s="18">
        <f>K19</f>
        <v>925</v>
      </c>
      <c r="G9" s="18">
        <f>S19</f>
        <v>903</v>
      </c>
      <c r="H9" s="19">
        <f>D9-E9</f>
        <v>22</v>
      </c>
      <c r="I9" s="4">
        <f>IF(D9-E9+F9-G9=H9*2,"","エラー")</f>
      </c>
      <c r="J9" s="38"/>
    </row>
    <row r="10" spans="1:9" ht="18" customHeight="1">
      <c r="A10" s="195" t="s">
        <v>45</v>
      </c>
      <c r="B10" s="196"/>
      <c r="C10" s="40" t="s">
        <v>4</v>
      </c>
      <c r="D10" s="109">
        <v>213953</v>
      </c>
      <c r="E10" s="2">
        <v>213932</v>
      </c>
      <c r="F10" s="18">
        <f>K20</f>
        <v>839</v>
      </c>
      <c r="G10" s="18">
        <f>S20</f>
        <v>818</v>
      </c>
      <c r="H10" s="19">
        <f>D10-E10</f>
        <v>21</v>
      </c>
      <c r="I10" s="4">
        <f>IF(D10-E10+F10-G10=H10*2,"","エラー")</f>
      </c>
    </row>
    <row r="11" spans="1:9" ht="18" customHeight="1" thickBot="1">
      <c r="A11" s="41"/>
      <c r="B11" s="42"/>
      <c r="C11" s="43" t="s">
        <v>54</v>
      </c>
      <c r="D11" s="110">
        <v>407124</v>
      </c>
      <c r="E11" s="14">
        <v>407081</v>
      </c>
      <c r="F11" s="20">
        <f>K21</f>
        <v>1764</v>
      </c>
      <c r="G11" s="21">
        <f>S21</f>
        <v>1721</v>
      </c>
      <c r="H11" s="22">
        <f>D11-E11</f>
        <v>43</v>
      </c>
      <c r="I11" s="4">
        <f>IF(D11-E11+F11-G11=H11*2,"","エラー")</f>
      </c>
    </row>
    <row r="12" spans="4:7" ht="12.75">
      <c r="D12" s="44"/>
      <c r="E12" s="38"/>
      <c r="F12" s="38"/>
      <c r="G12" s="38"/>
    </row>
    <row r="13" spans="5:7" ht="12.75">
      <c r="E13" s="39"/>
      <c r="F13" s="39"/>
      <c r="G13" s="39"/>
    </row>
    <row r="14" spans="1:20" ht="13.5" thickBot="1">
      <c r="A14" s="45" t="s">
        <v>40</v>
      </c>
      <c r="B14" s="46"/>
      <c r="C14" s="46"/>
      <c r="D14" s="47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ht="13.5" customHeight="1">
      <c r="A15" s="48" t="s">
        <v>6</v>
      </c>
      <c r="B15" s="49"/>
      <c r="C15" s="49"/>
      <c r="D15" s="197" t="s">
        <v>36</v>
      </c>
      <c r="E15" s="198"/>
      <c r="F15" s="198"/>
      <c r="G15" s="198"/>
      <c r="H15" s="198"/>
      <c r="I15" s="198"/>
      <c r="J15" s="198"/>
      <c r="K15" s="199"/>
      <c r="L15" s="200" t="s">
        <v>37</v>
      </c>
      <c r="M15" s="201"/>
      <c r="N15" s="201"/>
      <c r="O15" s="201"/>
      <c r="P15" s="201"/>
      <c r="Q15" s="201"/>
      <c r="R15" s="201"/>
      <c r="S15" s="202"/>
      <c r="T15" s="203" t="s">
        <v>55</v>
      </c>
    </row>
    <row r="16" spans="1:20" ht="12.75">
      <c r="A16" s="206" t="s">
        <v>56</v>
      </c>
      <c r="B16" s="207"/>
      <c r="C16" s="208"/>
      <c r="D16" s="209" t="s">
        <v>7</v>
      </c>
      <c r="E16" s="211" t="s">
        <v>8</v>
      </c>
      <c r="F16" s="213" t="s">
        <v>35</v>
      </c>
      <c r="G16" s="50" t="s">
        <v>33</v>
      </c>
      <c r="H16" s="50" t="s">
        <v>9</v>
      </c>
      <c r="I16" s="50" t="s">
        <v>10</v>
      </c>
      <c r="J16" s="51" t="s">
        <v>11</v>
      </c>
      <c r="K16" s="215" t="s">
        <v>54</v>
      </c>
      <c r="L16" s="217" t="s">
        <v>12</v>
      </c>
      <c r="M16" s="211" t="s">
        <v>31</v>
      </c>
      <c r="N16" s="213" t="s">
        <v>35</v>
      </c>
      <c r="O16" s="50" t="s">
        <v>33</v>
      </c>
      <c r="P16" s="50" t="s">
        <v>9</v>
      </c>
      <c r="Q16" s="50" t="s">
        <v>10</v>
      </c>
      <c r="R16" s="52" t="s">
        <v>11</v>
      </c>
      <c r="S16" s="215" t="s">
        <v>57</v>
      </c>
      <c r="T16" s="204"/>
    </row>
    <row r="17" spans="1:20" ht="13.5" thickBot="1">
      <c r="A17" s="53" t="s">
        <v>14</v>
      </c>
      <c r="B17" s="54"/>
      <c r="C17" s="54"/>
      <c r="D17" s="210"/>
      <c r="E17" s="212"/>
      <c r="F17" s="214"/>
      <c r="G17" s="55" t="s">
        <v>34</v>
      </c>
      <c r="H17" s="55" t="s">
        <v>15</v>
      </c>
      <c r="I17" s="56" t="s">
        <v>16</v>
      </c>
      <c r="J17" s="57" t="s">
        <v>17</v>
      </c>
      <c r="K17" s="216"/>
      <c r="L17" s="218"/>
      <c r="M17" s="212"/>
      <c r="N17" s="214"/>
      <c r="O17" s="55" t="s">
        <v>34</v>
      </c>
      <c r="P17" s="56" t="s">
        <v>18</v>
      </c>
      <c r="Q17" s="56" t="s">
        <v>19</v>
      </c>
      <c r="R17" s="57" t="s">
        <v>20</v>
      </c>
      <c r="S17" s="216"/>
      <c r="T17" s="205"/>
    </row>
    <row r="18" spans="1:23" ht="18" customHeight="1">
      <c r="A18" s="219" t="s">
        <v>58</v>
      </c>
      <c r="B18" s="220"/>
      <c r="C18" s="221"/>
      <c r="D18" s="165">
        <v>1004</v>
      </c>
      <c r="E18" s="165">
        <v>0</v>
      </c>
      <c r="F18" s="165">
        <v>0</v>
      </c>
      <c r="G18" s="165">
        <v>0</v>
      </c>
      <c r="H18" s="121">
        <v>0</v>
      </c>
      <c r="I18" s="121">
        <v>64</v>
      </c>
      <c r="J18" s="121">
        <v>65</v>
      </c>
      <c r="K18" s="119">
        <f>SUM(D18:J18)</f>
        <v>1133</v>
      </c>
      <c r="L18" s="166">
        <v>723</v>
      </c>
      <c r="M18" s="121">
        <v>182</v>
      </c>
      <c r="N18" s="121">
        <v>0</v>
      </c>
      <c r="O18" s="121">
        <v>0</v>
      </c>
      <c r="P18" s="121">
        <v>9</v>
      </c>
      <c r="Q18" s="121">
        <v>54</v>
      </c>
      <c r="R18" s="121">
        <v>20</v>
      </c>
      <c r="S18" s="119">
        <f>SUM(L18:R18)</f>
        <v>988</v>
      </c>
      <c r="T18" s="23">
        <f>K18-S18</f>
        <v>145</v>
      </c>
      <c r="U18" s="4">
        <f>IF(K18-S18-T18=0,"","差引エラー")</f>
      </c>
      <c r="V18" s="4">
        <f>IF(SUM(D18:J18)-K18=0,"","増計エラー")</f>
      </c>
      <c r="W18" s="4">
        <f>IF(SUM(L18:R18)-S18=0,"","減計エラー")</f>
      </c>
    </row>
    <row r="19" spans="1:23" ht="18" customHeight="1">
      <c r="A19" s="58"/>
      <c r="B19" s="59"/>
      <c r="C19" s="60" t="s">
        <v>59</v>
      </c>
      <c r="D19" s="167">
        <v>791</v>
      </c>
      <c r="E19" s="167">
        <v>130</v>
      </c>
      <c r="F19" s="167">
        <v>1</v>
      </c>
      <c r="G19" s="167">
        <v>0</v>
      </c>
      <c r="H19" s="168">
        <v>3</v>
      </c>
      <c r="I19" s="169" t="s">
        <v>32</v>
      </c>
      <c r="J19" s="169" t="s">
        <v>32</v>
      </c>
      <c r="K19" s="150">
        <f>SUM(D19:J19)</f>
        <v>925</v>
      </c>
      <c r="L19" s="170">
        <v>701</v>
      </c>
      <c r="M19" s="168">
        <v>194</v>
      </c>
      <c r="N19" s="168">
        <v>1</v>
      </c>
      <c r="O19" s="168">
        <v>0</v>
      </c>
      <c r="P19" s="168">
        <v>7</v>
      </c>
      <c r="Q19" s="171" t="s">
        <v>32</v>
      </c>
      <c r="R19" s="171" t="s">
        <v>32</v>
      </c>
      <c r="S19" s="150">
        <f>SUM(L19:R19)</f>
        <v>903</v>
      </c>
      <c r="T19" s="24">
        <f>K19-S19</f>
        <v>22</v>
      </c>
      <c r="U19" s="4">
        <f>IF(K19-S19-T19=0,"","差引エラー")</f>
      </c>
      <c r="V19" s="4">
        <f>IF(SUM(D19:J19)-K19=0,"","増計エラー")</f>
      </c>
      <c r="W19" s="4">
        <f>IF(SUM(L19:R19)-S19=0,"","減計エラー")</f>
      </c>
    </row>
    <row r="20" spans="1:23" ht="18" customHeight="1">
      <c r="A20" s="206" t="s">
        <v>28</v>
      </c>
      <c r="B20" s="208"/>
      <c r="C20" s="60" t="s">
        <v>60</v>
      </c>
      <c r="D20" s="134">
        <v>712</v>
      </c>
      <c r="E20" s="134">
        <v>120</v>
      </c>
      <c r="F20" s="134">
        <v>5</v>
      </c>
      <c r="G20" s="134">
        <v>0</v>
      </c>
      <c r="H20" s="135">
        <v>2</v>
      </c>
      <c r="I20" s="169" t="s">
        <v>32</v>
      </c>
      <c r="J20" s="169" t="s">
        <v>32</v>
      </c>
      <c r="K20" s="114">
        <f>SUM(D20:J20)</f>
        <v>839</v>
      </c>
      <c r="L20" s="172">
        <v>635</v>
      </c>
      <c r="M20" s="135">
        <v>173</v>
      </c>
      <c r="N20" s="135">
        <v>5</v>
      </c>
      <c r="O20" s="135">
        <v>0</v>
      </c>
      <c r="P20" s="135">
        <v>5</v>
      </c>
      <c r="Q20" s="173" t="s">
        <v>32</v>
      </c>
      <c r="R20" s="173" t="s">
        <v>32</v>
      </c>
      <c r="S20" s="114">
        <f>SUM(L20:R20)</f>
        <v>818</v>
      </c>
      <c r="T20" s="25">
        <f>K20-S20</f>
        <v>21</v>
      </c>
      <c r="U20" s="4">
        <f>IF(K20-S20-T20=0,"","差引エラー")</f>
      </c>
      <c r="V20" s="4">
        <f>IF(SUM(D20:J20)-K20=0,"","増計エラー")</f>
      </c>
      <c r="W20" s="4">
        <f>IF(SUM(L20:R20)-S20=0,"","減計エラー")</f>
      </c>
    </row>
    <row r="21" spans="1:23" ht="18" customHeight="1" thickBot="1">
      <c r="A21" s="53" t="s">
        <v>14</v>
      </c>
      <c r="B21" s="54" t="s">
        <v>14</v>
      </c>
      <c r="C21" s="61" t="s">
        <v>57</v>
      </c>
      <c r="D21" s="174">
        <f>SUM(D19:D20)</f>
        <v>1503</v>
      </c>
      <c r="E21" s="175">
        <f>SUM(E19:E20)</f>
        <v>250</v>
      </c>
      <c r="F21" s="175">
        <f>SUM(F19:F20)</f>
        <v>6</v>
      </c>
      <c r="G21" s="175">
        <f>SUM(G19:G20)</f>
        <v>0</v>
      </c>
      <c r="H21" s="175">
        <f>SUM(H19:H20)</f>
        <v>5</v>
      </c>
      <c r="I21" s="176" t="s">
        <v>32</v>
      </c>
      <c r="J21" s="176" t="s">
        <v>32</v>
      </c>
      <c r="K21" s="157">
        <f>SUM(D21:J21)</f>
        <v>1764</v>
      </c>
      <c r="L21" s="177">
        <f>SUM(L19:L20)</f>
        <v>1336</v>
      </c>
      <c r="M21" s="178">
        <f>SUM(M19:M20)</f>
        <v>367</v>
      </c>
      <c r="N21" s="178">
        <f>SUM(N19:N20)</f>
        <v>6</v>
      </c>
      <c r="O21" s="178">
        <f>SUM(O19:O20)</f>
        <v>0</v>
      </c>
      <c r="P21" s="178">
        <f>SUM(P19:P20)</f>
        <v>12</v>
      </c>
      <c r="Q21" s="179" t="s">
        <v>32</v>
      </c>
      <c r="R21" s="179" t="s">
        <v>32</v>
      </c>
      <c r="S21" s="157">
        <f>SUM(L21:R21)</f>
        <v>1721</v>
      </c>
      <c r="T21" s="26">
        <f>K21-S21</f>
        <v>43</v>
      </c>
      <c r="U21" s="4">
        <f>IF(K21-S21-T21=0,"","差引エラー")</f>
      </c>
      <c r="V21" s="4">
        <f>IF(SUM(D21:J21)-K21=0,"","増計エラー")</f>
      </c>
      <c r="W21" s="4">
        <f>IF(SUM(L21:R21)-S21=0,"","減計エラー")</f>
      </c>
    </row>
    <row r="22" spans="1:20" ht="12.75">
      <c r="A22" s="46"/>
      <c r="B22" s="46"/>
      <c r="C22" s="46"/>
      <c r="D22" s="47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4" spans="1:12" ht="14.25" customHeight="1" thickBot="1">
      <c r="A24" s="15" t="s">
        <v>48</v>
      </c>
      <c r="B24" s="33"/>
      <c r="C24" s="33"/>
      <c r="D24" s="33"/>
      <c r="E24" s="33"/>
      <c r="F24" s="33"/>
      <c r="G24" s="33"/>
      <c r="H24" s="33"/>
      <c r="I24" s="33"/>
      <c r="J24" s="33"/>
      <c r="L24" s="39"/>
    </row>
    <row r="25" spans="1:8" ht="12.75">
      <c r="A25" s="182" t="s">
        <v>30</v>
      </c>
      <c r="B25" s="183"/>
      <c r="C25" s="184"/>
      <c r="D25" s="188" t="s">
        <v>38</v>
      </c>
      <c r="E25" s="222" t="s">
        <v>39</v>
      </c>
      <c r="F25" s="190" t="s">
        <v>61</v>
      </c>
      <c r="G25" s="191"/>
      <c r="H25" s="192"/>
    </row>
    <row r="26" spans="1:12" ht="13.5" thickBot="1">
      <c r="A26" s="185"/>
      <c r="B26" s="186"/>
      <c r="C26" s="187"/>
      <c r="D26" s="189"/>
      <c r="E26" s="223"/>
      <c r="F26" s="36" t="s">
        <v>62</v>
      </c>
      <c r="G26" s="36" t="s">
        <v>1</v>
      </c>
      <c r="H26" s="37" t="s">
        <v>53</v>
      </c>
      <c r="K26" s="46"/>
      <c r="L26" s="104"/>
    </row>
    <row r="27" spans="1:12" s="10" customFormat="1" ht="18" customHeight="1">
      <c r="A27" s="62"/>
      <c r="B27" s="63"/>
      <c r="C27" s="64" t="s">
        <v>21</v>
      </c>
      <c r="D27" s="105">
        <v>142638</v>
      </c>
      <c r="E27" s="7">
        <v>142501</v>
      </c>
      <c r="F27" s="27">
        <f>K45+T45</f>
        <v>814</v>
      </c>
      <c r="G27" s="27">
        <f>S45+U45</f>
        <v>677</v>
      </c>
      <c r="H27" s="11">
        <f>V45</f>
        <v>137</v>
      </c>
      <c r="I27" s="28">
        <f aca="true" t="shared" si="0" ref="I27:I38">IF(D27-E27+F27-G27-2*H27=0,"","エラー")</f>
      </c>
      <c r="J27" s="45"/>
      <c r="K27" s="45"/>
      <c r="L27" s="104"/>
    </row>
    <row r="28" spans="1:12" s="10" customFormat="1" ht="18" customHeight="1">
      <c r="A28" s="224" t="s">
        <v>63</v>
      </c>
      <c r="B28" s="225"/>
      <c r="C28" s="65" t="s">
        <v>22</v>
      </c>
      <c r="D28" s="106">
        <v>29441</v>
      </c>
      <c r="E28" s="8">
        <v>29423</v>
      </c>
      <c r="F28" s="29">
        <f aca="true" t="shared" si="1" ref="F28:F38">K46+T46</f>
        <v>244</v>
      </c>
      <c r="G28" s="29">
        <f aca="true" t="shared" si="2" ref="G28:G38">S46+U46</f>
        <v>226</v>
      </c>
      <c r="H28" s="12">
        <f aca="true" t="shared" si="3" ref="H28:H38">V46</f>
        <v>18</v>
      </c>
      <c r="I28" s="28">
        <f t="shared" si="0"/>
      </c>
      <c r="J28" s="45"/>
      <c r="K28" s="45"/>
      <c r="L28" s="104"/>
    </row>
    <row r="29" spans="1:12" s="10" customFormat="1" ht="18" customHeight="1">
      <c r="A29" s="66"/>
      <c r="B29" s="67"/>
      <c r="C29" s="68" t="s">
        <v>23</v>
      </c>
      <c r="D29" s="106">
        <v>25748</v>
      </c>
      <c r="E29" s="8">
        <v>25758</v>
      </c>
      <c r="F29" s="29">
        <f t="shared" si="1"/>
        <v>96</v>
      </c>
      <c r="G29" s="29">
        <f t="shared" si="2"/>
        <v>106</v>
      </c>
      <c r="H29" s="12">
        <f t="shared" si="3"/>
        <v>-10</v>
      </c>
      <c r="I29" s="28">
        <f t="shared" si="0"/>
      </c>
      <c r="J29" s="45"/>
      <c r="K29" s="45"/>
      <c r="L29" s="45"/>
    </row>
    <row r="30" spans="1:12" s="10" customFormat="1" ht="18" customHeight="1">
      <c r="A30" s="69"/>
      <c r="B30" s="70"/>
      <c r="C30" s="71" t="s">
        <v>24</v>
      </c>
      <c r="D30" s="106">
        <v>141886</v>
      </c>
      <c r="E30" s="8">
        <v>141854</v>
      </c>
      <c r="F30" s="29">
        <f t="shared" si="1"/>
        <v>692</v>
      </c>
      <c r="G30" s="29">
        <f t="shared" si="2"/>
        <v>660</v>
      </c>
      <c r="H30" s="12">
        <f t="shared" si="3"/>
        <v>32</v>
      </c>
      <c r="I30" s="28">
        <f t="shared" si="0"/>
      </c>
      <c r="J30" s="45"/>
      <c r="K30" s="45"/>
      <c r="L30" s="45"/>
    </row>
    <row r="31" spans="1:12" s="10" customFormat="1" ht="18" customHeight="1">
      <c r="A31" s="72"/>
      <c r="B31" s="73" t="s">
        <v>3</v>
      </c>
      <c r="C31" s="65" t="s">
        <v>22</v>
      </c>
      <c r="D31" s="106">
        <v>25206</v>
      </c>
      <c r="E31" s="8">
        <v>25218</v>
      </c>
      <c r="F31" s="29">
        <f t="shared" si="1"/>
        <v>184</v>
      </c>
      <c r="G31" s="29">
        <f t="shared" si="2"/>
        <v>196</v>
      </c>
      <c r="H31" s="12">
        <f>V49</f>
        <v>-12</v>
      </c>
      <c r="I31" s="28">
        <f t="shared" si="0"/>
      </c>
      <c r="J31" s="45"/>
      <c r="K31" s="45"/>
      <c r="L31" s="45"/>
    </row>
    <row r="32" spans="1:12" s="10" customFormat="1" ht="18" customHeight="1">
      <c r="A32" s="72"/>
      <c r="B32" s="74"/>
      <c r="C32" s="75" t="s">
        <v>23</v>
      </c>
      <c r="D32" s="106">
        <v>26079</v>
      </c>
      <c r="E32" s="8">
        <v>26077</v>
      </c>
      <c r="F32" s="29">
        <f t="shared" si="1"/>
        <v>118</v>
      </c>
      <c r="G32" s="29">
        <f t="shared" si="2"/>
        <v>116</v>
      </c>
      <c r="H32" s="12">
        <f t="shared" si="3"/>
        <v>2</v>
      </c>
      <c r="I32" s="28">
        <f t="shared" si="0"/>
      </c>
      <c r="J32" s="45"/>
      <c r="K32" s="45"/>
      <c r="L32" s="45"/>
    </row>
    <row r="33" spans="1:12" s="10" customFormat="1" ht="18" customHeight="1">
      <c r="A33" s="76"/>
      <c r="B33" s="70"/>
      <c r="C33" s="71" t="s">
        <v>24</v>
      </c>
      <c r="D33" s="106">
        <v>156852</v>
      </c>
      <c r="E33" s="8">
        <v>156828</v>
      </c>
      <c r="F33" s="29">
        <f t="shared" si="1"/>
        <v>633</v>
      </c>
      <c r="G33" s="30">
        <f t="shared" si="2"/>
        <v>609</v>
      </c>
      <c r="H33" s="12">
        <f t="shared" si="3"/>
        <v>24</v>
      </c>
      <c r="I33" s="28">
        <f t="shared" si="0"/>
      </c>
      <c r="J33" s="45"/>
      <c r="K33" s="45"/>
      <c r="L33" s="45"/>
    </row>
    <row r="34" spans="1:12" s="10" customFormat="1" ht="18" customHeight="1">
      <c r="A34" s="77" t="s">
        <v>64</v>
      </c>
      <c r="B34" s="73" t="s">
        <v>4</v>
      </c>
      <c r="C34" s="65" t="s">
        <v>22</v>
      </c>
      <c r="D34" s="106">
        <v>26442</v>
      </c>
      <c r="E34" s="8">
        <v>26421</v>
      </c>
      <c r="F34" s="29">
        <f t="shared" si="1"/>
        <v>160</v>
      </c>
      <c r="G34" s="29">
        <f t="shared" si="2"/>
        <v>139</v>
      </c>
      <c r="H34" s="12">
        <f t="shared" si="3"/>
        <v>21</v>
      </c>
      <c r="I34" s="28">
        <f t="shared" si="0"/>
      </c>
      <c r="J34" s="45"/>
      <c r="K34" s="45"/>
      <c r="L34" s="45"/>
    </row>
    <row r="35" spans="1:12" s="10" customFormat="1" ht="18" customHeight="1">
      <c r="A35" s="72"/>
      <c r="B35" s="74"/>
      <c r="C35" s="68" t="s">
        <v>23</v>
      </c>
      <c r="D35" s="106">
        <v>30659</v>
      </c>
      <c r="E35" s="8">
        <v>30683</v>
      </c>
      <c r="F35" s="29">
        <f t="shared" si="1"/>
        <v>118</v>
      </c>
      <c r="G35" s="29">
        <f t="shared" si="2"/>
        <v>142</v>
      </c>
      <c r="H35" s="12">
        <f t="shared" si="3"/>
        <v>-24</v>
      </c>
      <c r="I35" s="28">
        <f t="shared" si="0"/>
      </c>
      <c r="J35" s="45"/>
      <c r="K35" s="45"/>
      <c r="L35" s="45"/>
    </row>
    <row r="36" spans="1:12" s="10" customFormat="1" ht="18" customHeight="1">
      <c r="A36" s="72"/>
      <c r="B36" s="78"/>
      <c r="C36" s="71" t="s">
        <v>24</v>
      </c>
      <c r="D36" s="111">
        <v>298738</v>
      </c>
      <c r="E36" s="9">
        <v>298682</v>
      </c>
      <c r="F36" s="31">
        <f t="shared" si="1"/>
        <v>1325</v>
      </c>
      <c r="G36" s="29">
        <f t="shared" si="2"/>
        <v>1269</v>
      </c>
      <c r="H36" s="12">
        <f t="shared" si="3"/>
        <v>56</v>
      </c>
      <c r="I36" s="28">
        <f t="shared" si="0"/>
      </c>
      <c r="J36" s="45"/>
      <c r="K36" s="45"/>
      <c r="L36" s="45"/>
    </row>
    <row r="37" spans="1:12" s="10" customFormat="1" ht="18" customHeight="1">
      <c r="A37" s="72"/>
      <c r="B37" s="73" t="s">
        <v>5</v>
      </c>
      <c r="C37" s="65" t="s">
        <v>22</v>
      </c>
      <c r="D37" s="111">
        <v>51648</v>
      </c>
      <c r="E37" s="9">
        <v>51639</v>
      </c>
      <c r="F37" s="31">
        <f t="shared" si="1"/>
        <v>344</v>
      </c>
      <c r="G37" s="29">
        <f t="shared" si="2"/>
        <v>335</v>
      </c>
      <c r="H37" s="12">
        <f t="shared" si="3"/>
        <v>9</v>
      </c>
      <c r="I37" s="28">
        <f t="shared" si="0"/>
      </c>
      <c r="J37" s="45"/>
      <c r="K37" s="45"/>
      <c r="L37" s="45"/>
    </row>
    <row r="38" spans="1:12" s="10" customFormat="1" ht="18" customHeight="1" thickBot="1">
      <c r="A38" s="79"/>
      <c r="B38" s="80"/>
      <c r="C38" s="81" t="s">
        <v>65</v>
      </c>
      <c r="D38" s="111">
        <v>56738</v>
      </c>
      <c r="E38" s="9">
        <v>56760</v>
      </c>
      <c r="F38" s="32">
        <f t="shared" si="1"/>
        <v>236</v>
      </c>
      <c r="G38" s="20">
        <f t="shared" si="2"/>
        <v>258</v>
      </c>
      <c r="H38" s="13">
        <f t="shared" si="3"/>
        <v>-22</v>
      </c>
      <c r="I38" s="28">
        <f t="shared" si="0"/>
      </c>
      <c r="J38" s="45"/>
      <c r="K38" s="45"/>
      <c r="L38" s="45"/>
    </row>
    <row r="39" spans="1:72" s="10" customFormat="1" ht="12.75">
      <c r="A39" s="4"/>
      <c r="B39" s="4"/>
      <c r="C39" s="82"/>
      <c r="D39" s="83"/>
      <c r="E39" s="8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2:23" ht="12.75">
      <c r="B40" s="46"/>
      <c r="C40" s="46"/>
      <c r="D40" s="47"/>
      <c r="E40" s="46" t="s">
        <v>25</v>
      </c>
      <c r="F40" s="46"/>
      <c r="G40" s="46"/>
      <c r="H40" s="46"/>
      <c r="I40" s="46"/>
      <c r="J40" s="46"/>
      <c r="K40" s="46"/>
      <c r="L40" s="59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ht="13.5" thickBot="1">
      <c r="A41" s="84" t="s">
        <v>41</v>
      </c>
      <c r="B41" s="46"/>
      <c r="C41" s="46"/>
      <c r="D41" s="47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3" ht="12.75" customHeight="1">
      <c r="A42" s="48" t="s">
        <v>14</v>
      </c>
      <c r="B42" s="49"/>
      <c r="C42" s="49"/>
      <c r="D42" s="197" t="s">
        <v>36</v>
      </c>
      <c r="E42" s="198"/>
      <c r="F42" s="198"/>
      <c r="G42" s="198"/>
      <c r="H42" s="198"/>
      <c r="I42" s="198"/>
      <c r="J42" s="198"/>
      <c r="K42" s="199"/>
      <c r="L42" s="200" t="s">
        <v>37</v>
      </c>
      <c r="M42" s="201"/>
      <c r="N42" s="201"/>
      <c r="O42" s="201"/>
      <c r="P42" s="201"/>
      <c r="Q42" s="201"/>
      <c r="R42" s="201"/>
      <c r="S42" s="202"/>
      <c r="T42" s="226" t="s">
        <v>66</v>
      </c>
      <c r="U42" s="227"/>
      <c r="V42" s="228" t="s">
        <v>46</v>
      </c>
      <c r="W42" s="231" t="s">
        <v>67</v>
      </c>
    </row>
    <row r="43" spans="1:23" ht="12.75">
      <c r="A43" s="206" t="s">
        <v>68</v>
      </c>
      <c r="B43" s="207"/>
      <c r="C43" s="208"/>
      <c r="D43" s="209" t="s">
        <v>7</v>
      </c>
      <c r="E43" s="211" t="s">
        <v>8</v>
      </c>
      <c r="F43" s="213" t="s">
        <v>35</v>
      </c>
      <c r="G43" s="50" t="s">
        <v>33</v>
      </c>
      <c r="H43" s="50" t="s">
        <v>9</v>
      </c>
      <c r="I43" s="50" t="s">
        <v>10</v>
      </c>
      <c r="J43" s="51" t="s">
        <v>11</v>
      </c>
      <c r="K43" s="215" t="s">
        <v>43</v>
      </c>
      <c r="L43" s="217" t="s">
        <v>49</v>
      </c>
      <c r="M43" s="211" t="s">
        <v>13</v>
      </c>
      <c r="N43" s="213" t="s">
        <v>35</v>
      </c>
      <c r="O43" s="50" t="s">
        <v>33</v>
      </c>
      <c r="P43" s="50" t="s">
        <v>9</v>
      </c>
      <c r="Q43" s="50" t="s">
        <v>69</v>
      </c>
      <c r="R43" s="52" t="s">
        <v>11</v>
      </c>
      <c r="S43" s="215" t="s">
        <v>43</v>
      </c>
      <c r="T43" s="217" t="s">
        <v>0</v>
      </c>
      <c r="U43" s="211" t="s">
        <v>1</v>
      </c>
      <c r="V43" s="229"/>
      <c r="W43" s="232"/>
    </row>
    <row r="44" spans="1:23" ht="13.5" thickBot="1">
      <c r="A44" s="53" t="s">
        <v>14</v>
      </c>
      <c r="B44" s="85"/>
      <c r="C44" s="85" t="s">
        <v>14</v>
      </c>
      <c r="D44" s="210"/>
      <c r="E44" s="212"/>
      <c r="F44" s="214"/>
      <c r="G44" s="55" t="s">
        <v>34</v>
      </c>
      <c r="H44" s="55" t="s">
        <v>15</v>
      </c>
      <c r="I44" s="56" t="s">
        <v>16</v>
      </c>
      <c r="J44" s="57" t="s">
        <v>17</v>
      </c>
      <c r="K44" s="216"/>
      <c r="L44" s="218"/>
      <c r="M44" s="212"/>
      <c r="N44" s="214"/>
      <c r="O44" s="55" t="s">
        <v>34</v>
      </c>
      <c r="P44" s="56" t="s">
        <v>18</v>
      </c>
      <c r="Q44" s="56" t="s">
        <v>19</v>
      </c>
      <c r="R44" s="57" t="s">
        <v>20</v>
      </c>
      <c r="S44" s="216"/>
      <c r="T44" s="218"/>
      <c r="U44" s="212"/>
      <c r="V44" s="230"/>
      <c r="W44" s="233"/>
    </row>
    <row r="45" spans="1:28" s="10" customFormat="1" ht="18" customHeight="1">
      <c r="A45" s="86" t="s">
        <v>14</v>
      </c>
      <c r="B45" s="87"/>
      <c r="C45" s="88" t="s">
        <v>26</v>
      </c>
      <c r="D45" s="112">
        <v>711</v>
      </c>
      <c r="E45" s="113">
        <v>0</v>
      </c>
      <c r="F45" s="113">
        <v>0</v>
      </c>
      <c r="G45" s="113">
        <v>0</v>
      </c>
      <c r="H45" s="113">
        <v>0</v>
      </c>
      <c r="I45" s="113">
        <v>45</v>
      </c>
      <c r="J45" s="113">
        <v>50</v>
      </c>
      <c r="K45" s="114">
        <f aca="true" t="shared" si="4" ref="K45:K56">SUM(D45:J45)</f>
        <v>806</v>
      </c>
      <c r="L45" s="115">
        <v>483</v>
      </c>
      <c r="M45" s="113">
        <v>116</v>
      </c>
      <c r="N45" s="113">
        <v>0</v>
      </c>
      <c r="O45" s="113">
        <v>0</v>
      </c>
      <c r="P45" s="113">
        <v>8</v>
      </c>
      <c r="Q45" s="113">
        <v>42</v>
      </c>
      <c r="R45" s="113">
        <v>18</v>
      </c>
      <c r="S45" s="116">
        <f>SUM(L45:R45)</f>
        <v>667</v>
      </c>
      <c r="T45" s="126">
        <v>8</v>
      </c>
      <c r="U45" s="113">
        <v>10</v>
      </c>
      <c r="V45" s="12">
        <f>(K45+T45)-(S45+U45)</f>
        <v>137</v>
      </c>
      <c r="W45" s="127">
        <v>58</v>
      </c>
      <c r="X45" s="28">
        <f>IF(K45+T45-S45-U45-V45=0,"","差引エラー")</f>
      </c>
      <c r="Y45" s="28">
        <f aca="true" t="shared" si="5" ref="Y45:Y56">IF(SUM(D45:J45)-K45=0,"","増計エラー")</f>
      </c>
      <c r="Z45" s="10">
        <f>IF(SUM(L45:R45)-S45=0,"","減計エラー")</f>
      </c>
      <c r="AA45" s="45"/>
      <c r="AB45" s="45"/>
    </row>
    <row r="46" spans="1:28" s="10" customFormat="1" ht="18" customHeight="1">
      <c r="A46" s="234" t="s">
        <v>70</v>
      </c>
      <c r="B46" s="235"/>
      <c r="C46" s="89" t="s">
        <v>22</v>
      </c>
      <c r="D46" s="134">
        <v>208</v>
      </c>
      <c r="E46" s="135">
        <v>0</v>
      </c>
      <c r="F46" s="135">
        <v>0</v>
      </c>
      <c r="G46" s="135">
        <v>0</v>
      </c>
      <c r="H46" s="135">
        <v>0</v>
      </c>
      <c r="I46" s="135">
        <v>13</v>
      </c>
      <c r="J46" s="135">
        <v>12</v>
      </c>
      <c r="K46" s="114">
        <f>SUM(D46:J46)</f>
        <v>233</v>
      </c>
      <c r="L46" s="136">
        <v>168</v>
      </c>
      <c r="M46" s="135">
        <v>42</v>
      </c>
      <c r="N46" s="135">
        <v>0</v>
      </c>
      <c r="O46" s="135">
        <v>0</v>
      </c>
      <c r="P46" s="135">
        <v>0</v>
      </c>
      <c r="Q46" s="135">
        <v>7</v>
      </c>
      <c r="R46" s="135">
        <v>1</v>
      </c>
      <c r="S46" s="116">
        <f aca="true" t="shared" si="6" ref="S46:S56">SUM(L46:R46)</f>
        <v>218</v>
      </c>
      <c r="T46" s="140">
        <v>11</v>
      </c>
      <c r="U46" s="135">
        <v>8</v>
      </c>
      <c r="V46" s="141">
        <f aca="true" t="shared" si="7" ref="V46:V56">(K46+T46)-(S46+U46)</f>
        <v>18</v>
      </c>
      <c r="W46" s="142">
        <v>5</v>
      </c>
      <c r="X46" s="28">
        <f aca="true" t="shared" si="8" ref="X46:X56">IF(K46+T46-S46-U46-V46=0,"","差引エラー")</f>
      </c>
      <c r="Y46" s="28">
        <f>IF(SUM(D46:J46)-K46=0,"","増計エラー")</f>
      </c>
      <c r="Z46" s="10">
        <f aca="true" t="shared" si="9" ref="Z46:Z56">IF(SUM(L46:R46)-S46=0,"","減計エラー")</f>
      </c>
      <c r="AA46" s="45"/>
      <c r="AB46" s="45"/>
    </row>
    <row r="47" spans="1:28" s="10" customFormat="1" ht="18" customHeight="1" thickBot="1">
      <c r="A47" s="90" t="s">
        <v>14</v>
      </c>
      <c r="B47" s="91"/>
      <c r="C47" s="92" t="s">
        <v>65</v>
      </c>
      <c r="D47" s="145">
        <v>85</v>
      </c>
      <c r="E47" s="146">
        <v>0</v>
      </c>
      <c r="F47" s="146">
        <v>0</v>
      </c>
      <c r="G47" s="146">
        <v>0</v>
      </c>
      <c r="H47" s="146">
        <v>0</v>
      </c>
      <c r="I47" s="146">
        <v>6</v>
      </c>
      <c r="J47" s="146">
        <v>3</v>
      </c>
      <c r="K47" s="147">
        <f t="shared" si="4"/>
        <v>94</v>
      </c>
      <c r="L47" s="148">
        <v>72</v>
      </c>
      <c r="M47" s="149">
        <v>24</v>
      </c>
      <c r="N47" s="149">
        <v>0</v>
      </c>
      <c r="O47" s="149">
        <v>0</v>
      </c>
      <c r="P47" s="149">
        <v>1</v>
      </c>
      <c r="Q47" s="149">
        <v>5</v>
      </c>
      <c r="R47" s="149">
        <v>1</v>
      </c>
      <c r="S47" s="150">
        <f t="shared" si="6"/>
        <v>103</v>
      </c>
      <c r="T47" s="151">
        <v>2</v>
      </c>
      <c r="U47" s="149">
        <v>3</v>
      </c>
      <c r="V47" s="152">
        <f t="shared" si="7"/>
        <v>-10</v>
      </c>
      <c r="W47" s="153">
        <v>1</v>
      </c>
      <c r="X47" s="28"/>
      <c r="Y47" s="28">
        <f t="shared" si="5"/>
      </c>
      <c r="Z47" s="10">
        <f t="shared" si="9"/>
      </c>
      <c r="AA47" s="45"/>
      <c r="AB47" s="45"/>
    </row>
    <row r="48" spans="1:28" s="10" customFormat="1" ht="18" customHeight="1">
      <c r="A48" s="86" t="s">
        <v>14</v>
      </c>
      <c r="B48" s="93"/>
      <c r="C48" s="94" t="s">
        <v>26</v>
      </c>
      <c r="D48" s="117">
        <v>561</v>
      </c>
      <c r="E48" s="117">
        <v>96</v>
      </c>
      <c r="F48" s="113">
        <v>0</v>
      </c>
      <c r="G48" s="113">
        <v>0</v>
      </c>
      <c r="H48" s="113">
        <v>3</v>
      </c>
      <c r="I48" s="118" t="s">
        <v>32</v>
      </c>
      <c r="J48" s="118" t="s">
        <v>32</v>
      </c>
      <c r="K48" s="119">
        <f t="shared" si="4"/>
        <v>660</v>
      </c>
      <c r="L48" s="120">
        <v>485</v>
      </c>
      <c r="M48" s="121">
        <v>133</v>
      </c>
      <c r="N48" s="121">
        <v>0</v>
      </c>
      <c r="O48" s="121">
        <v>0</v>
      </c>
      <c r="P48" s="121">
        <v>7</v>
      </c>
      <c r="Q48" s="118" t="s">
        <v>32</v>
      </c>
      <c r="R48" s="118" t="s">
        <v>32</v>
      </c>
      <c r="S48" s="119">
        <f t="shared" si="6"/>
        <v>625</v>
      </c>
      <c r="T48" s="128">
        <v>32</v>
      </c>
      <c r="U48" s="121">
        <v>35</v>
      </c>
      <c r="V48" s="129">
        <f t="shared" si="7"/>
        <v>32</v>
      </c>
      <c r="W48" s="127">
        <v>292</v>
      </c>
      <c r="X48" s="28"/>
      <c r="Y48" s="28">
        <f t="shared" si="5"/>
      </c>
      <c r="Z48" s="10">
        <f t="shared" si="9"/>
      </c>
      <c r="AA48" s="45"/>
      <c r="AB48" s="45"/>
    </row>
    <row r="49" spans="1:28" s="10" customFormat="1" ht="18" customHeight="1">
      <c r="A49" s="95"/>
      <c r="B49" s="96" t="s">
        <v>71</v>
      </c>
      <c r="C49" s="97" t="s">
        <v>22</v>
      </c>
      <c r="D49" s="134">
        <v>138</v>
      </c>
      <c r="E49" s="135">
        <v>19</v>
      </c>
      <c r="F49" s="135">
        <v>0</v>
      </c>
      <c r="G49" s="135">
        <v>0</v>
      </c>
      <c r="H49" s="135">
        <v>0</v>
      </c>
      <c r="I49" s="137" t="s">
        <v>32</v>
      </c>
      <c r="J49" s="137" t="s">
        <v>32</v>
      </c>
      <c r="K49" s="114">
        <f t="shared" si="4"/>
        <v>157</v>
      </c>
      <c r="L49" s="136">
        <v>135</v>
      </c>
      <c r="M49" s="135">
        <v>40</v>
      </c>
      <c r="N49" s="135">
        <v>0</v>
      </c>
      <c r="O49" s="135">
        <v>0</v>
      </c>
      <c r="P49" s="135">
        <v>0</v>
      </c>
      <c r="Q49" s="137" t="s">
        <v>32</v>
      </c>
      <c r="R49" s="137" t="s">
        <v>32</v>
      </c>
      <c r="S49" s="116">
        <f t="shared" si="6"/>
        <v>175</v>
      </c>
      <c r="T49" s="140">
        <v>27</v>
      </c>
      <c r="U49" s="135">
        <v>21</v>
      </c>
      <c r="V49" s="141">
        <f t="shared" si="7"/>
        <v>-12</v>
      </c>
      <c r="W49" s="142">
        <v>47</v>
      </c>
      <c r="X49" s="28">
        <f t="shared" si="8"/>
      </c>
      <c r="Y49" s="28">
        <f t="shared" si="5"/>
      </c>
      <c r="Z49" s="10">
        <f t="shared" si="9"/>
      </c>
      <c r="AA49" s="45"/>
      <c r="AB49" s="45"/>
    </row>
    <row r="50" spans="1:28" s="10" customFormat="1" ht="18" customHeight="1" thickBot="1">
      <c r="A50" s="98" t="s">
        <v>14</v>
      </c>
      <c r="B50" s="107"/>
      <c r="C50" s="92" t="s">
        <v>23</v>
      </c>
      <c r="D50" s="145">
        <v>92</v>
      </c>
      <c r="E50" s="146">
        <v>15</v>
      </c>
      <c r="F50" s="146">
        <v>1</v>
      </c>
      <c r="G50" s="146">
        <v>0</v>
      </c>
      <c r="H50" s="146">
        <v>0</v>
      </c>
      <c r="I50" s="154" t="s">
        <v>32</v>
      </c>
      <c r="J50" s="154" t="s">
        <v>32</v>
      </c>
      <c r="K50" s="155">
        <f t="shared" si="4"/>
        <v>108</v>
      </c>
      <c r="L50" s="156">
        <v>81</v>
      </c>
      <c r="M50" s="146">
        <v>21</v>
      </c>
      <c r="N50" s="146">
        <v>1</v>
      </c>
      <c r="O50" s="146">
        <v>0</v>
      </c>
      <c r="P50" s="146">
        <v>0</v>
      </c>
      <c r="Q50" s="154" t="s">
        <v>32</v>
      </c>
      <c r="R50" s="154" t="s">
        <v>32</v>
      </c>
      <c r="S50" s="157">
        <f t="shared" si="6"/>
        <v>103</v>
      </c>
      <c r="T50" s="158">
        <v>10</v>
      </c>
      <c r="U50" s="146">
        <v>13</v>
      </c>
      <c r="V50" s="159">
        <f t="shared" si="7"/>
        <v>2</v>
      </c>
      <c r="W50" s="153">
        <v>36</v>
      </c>
      <c r="X50" s="28">
        <f t="shared" si="8"/>
      </c>
      <c r="Y50" s="28">
        <f t="shared" si="5"/>
      </c>
      <c r="Z50" s="10">
        <f t="shared" si="9"/>
      </c>
      <c r="AA50" s="45"/>
      <c r="AB50" s="45"/>
    </row>
    <row r="51" spans="1:28" s="10" customFormat="1" ht="18" customHeight="1">
      <c r="A51" s="86" t="s">
        <v>14</v>
      </c>
      <c r="B51" s="99"/>
      <c r="C51" s="94" t="s">
        <v>24</v>
      </c>
      <c r="D51" s="117">
        <v>514</v>
      </c>
      <c r="E51" s="113">
        <v>85</v>
      </c>
      <c r="F51" s="113">
        <v>1</v>
      </c>
      <c r="G51" s="113">
        <v>0</v>
      </c>
      <c r="H51" s="113">
        <v>2</v>
      </c>
      <c r="I51" s="122" t="s">
        <v>32</v>
      </c>
      <c r="J51" s="122" t="s">
        <v>32</v>
      </c>
      <c r="K51" s="116">
        <f t="shared" si="4"/>
        <v>602</v>
      </c>
      <c r="L51" s="115">
        <v>441</v>
      </c>
      <c r="M51" s="113">
        <v>123</v>
      </c>
      <c r="N51" s="113">
        <v>1</v>
      </c>
      <c r="O51" s="113">
        <v>0</v>
      </c>
      <c r="P51" s="113">
        <v>4</v>
      </c>
      <c r="Q51" s="122" t="s">
        <v>32</v>
      </c>
      <c r="R51" s="122" t="s">
        <v>32</v>
      </c>
      <c r="S51" s="116">
        <f t="shared" si="6"/>
        <v>569</v>
      </c>
      <c r="T51" s="126">
        <v>31</v>
      </c>
      <c r="U51" s="113">
        <v>40</v>
      </c>
      <c r="V51" s="130">
        <f t="shared" si="7"/>
        <v>24</v>
      </c>
      <c r="W51" s="127">
        <v>334</v>
      </c>
      <c r="X51" s="131">
        <f t="shared" si="8"/>
      </c>
      <c r="Y51" s="28">
        <f t="shared" si="5"/>
      </c>
      <c r="Z51" s="10">
        <f t="shared" si="9"/>
      </c>
      <c r="AA51" s="45"/>
      <c r="AB51" s="45"/>
    </row>
    <row r="52" spans="1:28" s="10" customFormat="1" ht="18" customHeight="1">
      <c r="A52" s="100" t="s">
        <v>72</v>
      </c>
      <c r="B52" s="96" t="s">
        <v>47</v>
      </c>
      <c r="C52" s="97" t="s">
        <v>22</v>
      </c>
      <c r="D52" s="134">
        <v>118</v>
      </c>
      <c r="E52" s="135">
        <v>18</v>
      </c>
      <c r="F52" s="135">
        <v>0</v>
      </c>
      <c r="G52" s="135">
        <v>0</v>
      </c>
      <c r="H52" s="135">
        <v>0</v>
      </c>
      <c r="I52" s="122" t="s">
        <v>32</v>
      </c>
      <c r="J52" s="137" t="s">
        <v>32</v>
      </c>
      <c r="K52" s="114">
        <f t="shared" si="4"/>
        <v>136</v>
      </c>
      <c r="L52" s="136">
        <v>101</v>
      </c>
      <c r="M52" s="135">
        <v>24</v>
      </c>
      <c r="N52" s="135">
        <v>0</v>
      </c>
      <c r="O52" s="135">
        <v>0</v>
      </c>
      <c r="P52" s="135">
        <v>0</v>
      </c>
      <c r="Q52" s="122" t="s">
        <v>32</v>
      </c>
      <c r="R52" s="137" t="s">
        <v>32</v>
      </c>
      <c r="S52" s="116">
        <f>SUM(L52:R52)</f>
        <v>125</v>
      </c>
      <c r="T52" s="140">
        <v>24</v>
      </c>
      <c r="U52" s="135">
        <v>14</v>
      </c>
      <c r="V52" s="141">
        <f t="shared" si="7"/>
        <v>21</v>
      </c>
      <c r="W52" s="142">
        <v>58</v>
      </c>
      <c r="X52" s="28">
        <f t="shared" si="8"/>
      </c>
      <c r="Y52" s="28">
        <f t="shared" si="5"/>
      </c>
      <c r="Z52" s="10">
        <f t="shared" si="9"/>
      </c>
      <c r="AA52" s="45"/>
      <c r="AB52" s="45"/>
    </row>
    <row r="53" spans="1:28" s="10" customFormat="1" ht="18" customHeight="1" thickBot="1">
      <c r="A53" s="98" t="s">
        <v>14</v>
      </c>
      <c r="B53" s="107"/>
      <c r="C53" s="92" t="s">
        <v>23</v>
      </c>
      <c r="D53" s="145">
        <v>80</v>
      </c>
      <c r="E53" s="146">
        <v>17</v>
      </c>
      <c r="F53" s="146">
        <v>4</v>
      </c>
      <c r="G53" s="146">
        <v>0</v>
      </c>
      <c r="H53" s="146">
        <v>0</v>
      </c>
      <c r="I53" s="160" t="s">
        <v>32</v>
      </c>
      <c r="J53" s="160" t="s">
        <v>32</v>
      </c>
      <c r="K53" s="147">
        <f t="shared" si="4"/>
        <v>101</v>
      </c>
      <c r="L53" s="148">
        <v>93</v>
      </c>
      <c r="M53" s="149">
        <v>26</v>
      </c>
      <c r="N53" s="149">
        <v>4</v>
      </c>
      <c r="O53" s="149">
        <v>0</v>
      </c>
      <c r="P53" s="149">
        <v>1</v>
      </c>
      <c r="Q53" s="160" t="s">
        <v>32</v>
      </c>
      <c r="R53" s="160" t="s">
        <v>32</v>
      </c>
      <c r="S53" s="150">
        <f t="shared" si="6"/>
        <v>124</v>
      </c>
      <c r="T53" s="151">
        <v>17</v>
      </c>
      <c r="U53" s="149">
        <v>18</v>
      </c>
      <c r="V53" s="152">
        <f t="shared" si="7"/>
        <v>-24</v>
      </c>
      <c r="W53" s="153">
        <v>37</v>
      </c>
      <c r="X53" s="28">
        <f t="shared" si="8"/>
      </c>
      <c r="Y53" s="28">
        <f t="shared" si="5"/>
      </c>
      <c r="Z53" s="10">
        <f t="shared" si="9"/>
      </c>
      <c r="AA53" s="45"/>
      <c r="AB53" s="45"/>
    </row>
    <row r="54" spans="1:28" s="10" customFormat="1" ht="18" customHeight="1">
      <c r="A54" s="86" t="s">
        <v>14</v>
      </c>
      <c r="B54" s="93"/>
      <c r="C54" s="102" t="s">
        <v>26</v>
      </c>
      <c r="D54" s="123">
        <f aca="true" t="shared" si="10" ref="D54:H56">D48+D51</f>
        <v>1075</v>
      </c>
      <c r="E54" s="123">
        <f t="shared" si="10"/>
        <v>181</v>
      </c>
      <c r="F54" s="123">
        <f t="shared" si="10"/>
        <v>1</v>
      </c>
      <c r="G54" s="123">
        <f t="shared" si="10"/>
        <v>0</v>
      </c>
      <c r="H54" s="123">
        <f t="shared" si="10"/>
        <v>5</v>
      </c>
      <c r="I54" s="118" t="s">
        <v>32</v>
      </c>
      <c r="J54" s="118" t="s">
        <v>32</v>
      </c>
      <c r="K54" s="119">
        <f t="shared" si="4"/>
        <v>1262</v>
      </c>
      <c r="L54" s="124">
        <f aca="true" t="shared" si="11" ref="L54:P56">L48+L51</f>
        <v>926</v>
      </c>
      <c r="M54" s="125">
        <f t="shared" si="11"/>
        <v>256</v>
      </c>
      <c r="N54" s="125">
        <f t="shared" si="11"/>
        <v>1</v>
      </c>
      <c r="O54" s="125">
        <f t="shared" si="11"/>
        <v>0</v>
      </c>
      <c r="P54" s="125">
        <f t="shared" si="11"/>
        <v>11</v>
      </c>
      <c r="Q54" s="118" t="s">
        <v>32</v>
      </c>
      <c r="R54" s="118" t="s">
        <v>32</v>
      </c>
      <c r="S54" s="119">
        <f t="shared" si="6"/>
        <v>1194</v>
      </c>
      <c r="T54" s="132">
        <f aca="true" t="shared" si="12" ref="T54:U56">T48+T51</f>
        <v>63</v>
      </c>
      <c r="U54" s="125">
        <f t="shared" si="12"/>
        <v>75</v>
      </c>
      <c r="V54" s="129">
        <f t="shared" si="7"/>
        <v>56</v>
      </c>
      <c r="W54" s="133">
        <f>W48+W51</f>
        <v>626</v>
      </c>
      <c r="X54" s="28">
        <f t="shared" si="8"/>
      </c>
      <c r="Y54" s="28">
        <f t="shared" si="5"/>
      </c>
      <c r="Z54" s="10">
        <f t="shared" si="9"/>
      </c>
      <c r="AA54" s="45"/>
      <c r="AB54" s="45"/>
    </row>
    <row r="55" spans="1:28" s="10" customFormat="1" ht="18" customHeight="1">
      <c r="A55" s="95" t="s">
        <v>14</v>
      </c>
      <c r="B55" s="96" t="s">
        <v>29</v>
      </c>
      <c r="C55" s="97" t="s">
        <v>22</v>
      </c>
      <c r="D55" s="123">
        <f t="shared" si="10"/>
        <v>256</v>
      </c>
      <c r="E55" s="123">
        <f t="shared" si="10"/>
        <v>37</v>
      </c>
      <c r="F55" s="123">
        <f t="shared" si="10"/>
        <v>0</v>
      </c>
      <c r="G55" s="123">
        <f t="shared" si="10"/>
        <v>0</v>
      </c>
      <c r="H55" s="123">
        <f t="shared" si="10"/>
        <v>0</v>
      </c>
      <c r="I55" s="137" t="s">
        <v>32</v>
      </c>
      <c r="J55" s="122" t="s">
        <v>32</v>
      </c>
      <c r="K55" s="114">
        <f t="shared" si="4"/>
        <v>293</v>
      </c>
      <c r="L55" s="138">
        <f t="shared" si="11"/>
        <v>236</v>
      </c>
      <c r="M55" s="139">
        <f t="shared" si="11"/>
        <v>64</v>
      </c>
      <c r="N55" s="139">
        <f t="shared" si="11"/>
        <v>0</v>
      </c>
      <c r="O55" s="139">
        <f t="shared" si="11"/>
        <v>0</v>
      </c>
      <c r="P55" s="139">
        <f t="shared" si="11"/>
        <v>0</v>
      </c>
      <c r="Q55" s="137" t="s">
        <v>32</v>
      </c>
      <c r="R55" s="122" t="s">
        <v>32</v>
      </c>
      <c r="S55" s="116">
        <f>SUM(L55:R55)</f>
        <v>300</v>
      </c>
      <c r="T55" s="143">
        <f t="shared" si="12"/>
        <v>51</v>
      </c>
      <c r="U55" s="139">
        <f t="shared" si="12"/>
        <v>35</v>
      </c>
      <c r="V55" s="141">
        <f t="shared" si="7"/>
        <v>9</v>
      </c>
      <c r="W55" s="144">
        <f>W49+W52</f>
        <v>105</v>
      </c>
      <c r="X55" s="28">
        <f t="shared" si="8"/>
      </c>
      <c r="Y55" s="28">
        <f t="shared" si="5"/>
      </c>
      <c r="Z55" s="10">
        <f t="shared" si="9"/>
      </c>
      <c r="AA55" s="45"/>
      <c r="AB55" s="45"/>
    </row>
    <row r="56" spans="1:28" s="10" customFormat="1" ht="18" customHeight="1" thickBot="1">
      <c r="A56" s="90" t="s">
        <v>27</v>
      </c>
      <c r="B56" s="107" t="s">
        <v>14</v>
      </c>
      <c r="C56" s="101" t="s">
        <v>23</v>
      </c>
      <c r="D56" s="161">
        <f t="shared" si="10"/>
        <v>172</v>
      </c>
      <c r="E56" s="161">
        <f t="shared" si="10"/>
        <v>32</v>
      </c>
      <c r="F56" s="161">
        <f t="shared" si="10"/>
        <v>5</v>
      </c>
      <c r="G56" s="161">
        <f t="shared" si="10"/>
        <v>0</v>
      </c>
      <c r="H56" s="161">
        <f t="shared" si="10"/>
        <v>0</v>
      </c>
      <c r="I56" s="154" t="s">
        <v>32</v>
      </c>
      <c r="J56" s="154" t="s">
        <v>32</v>
      </c>
      <c r="K56" s="155">
        <f t="shared" si="4"/>
        <v>209</v>
      </c>
      <c r="L56" s="162">
        <f t="shared" si="11"/>
        <v>174</v>
      </c>
      <c r="M56" s="161">
        <f t="shared" si="11"/>
        <v>47</v>
      </c>
      <c r="N56" s="161">
        <f t="shared" si="11"/>
        <v>5</v>
      </c>
      <c r="O56" s="161">
        <f t="shared" si="11"/>
        <v>0</v>
      </c>
      <c r="P56" s="161">
        <f t="shared" si="11"/>
        <v>1</v>
      </c>
      <c r="Q56" s="154" t="s">
        <v>32</v>
      </c>
      <c r="R56" s="154" t="s">
        <v>32</v>
      </c>
      <c r="S56" s="157">
        <f t="shared" si="6"/>
        <v>227</v>
      </c>
      <c r="T56" s="163">
        <f t="shared" si="12"/>
        <v>27</v>
      </c>
      <c r="U56" s="161">
        <f t="shared" si="12"/>
        <v>31</v>
      </c>
      <c r="V56" s="159">
        <f t="shared" si="7"/>
        <v>-22</v>
      </c>
      <c r="W56" s="164">
        <f>W50+W53</f>
        <v>73</v>
      </c>
      <c r="X56" s="28">
        <f t="shared" si="8"/>
      </c>
      <c r="Y56" s="28">
        <f t="shared" si="5"/>
      </c>
      <c r="Z56" s="10">
        <f t="shared" si="9"/>
      </c>
      <c r="AA56" s="45"/>
      <c r="AB56" s="45"/>
    </row>
  </sheetData>
  <sheetProtection/>
  <mergeCells count="44">
    <mergeCell ref="M43:M44"/>
    <mergeCell ref="N43:N44"/>
    <mergeCell ref="S43:S44"/>
    <mergeCell ref="T43:T44"/>
    <mergeCell ref="U43:U44"/>
    <mergeCell ref="A46:B46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A25:C26"/>
    <mergeCell ref="D25:D26"/>
    <mergeCell ref="E25:E26"/>
    <mergeCell ref="F25:H25"/>
    <mergeCell ref="A28:B28"/>
    <mergeCell ref="D42:K42"/>
    <mergeCell ref="L16:L17"/>
    <mergeCell ref="M16:M17"/>
    <mergeCell ref="N16:N17"/>
    <mergeCell ref="S16:S17"/>
    <mergeCell ref="A18:C18"/>
    <mergeCell ref="A20:B20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A1:T1"/>
    <mergeCell ref="A3:J3"/>
    <mergeCell ref="A6:C7"/>
    <mergeCell ref="D6:D7"/>
    <mergeCell ref="E6:E7"/>
    <mergeCell ref="F6:H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2019-02-14T04:52:52Z</cp:lastPrinted>
  <dcterms:created xsi:type="dcterms:W3CDTF">2004-03-09T00:01:48Z</dcterms:created>
  <dcterms:modified xsi:type="dcterms:W3CDTF">2023-11-13T01:51:20Z</dcterms:modified>
  <cp:category/>
  <cp:version/>
  <cp:contentType/>
  <cp:contentStatus/>
</cp:coreProperties>
</file>