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7560" tabRatio="932"/>
  </bookViews>
  <sheets>
    <sheet name="【様式1】請求書(保育料)" sheetId="2" r:id="rId1"/>
    <sheet name="【様式1(記入例)】請求書(保育料)" sheetId="5" r:id="rId2"/>
    <sheet name="【様式3】全月在籍児" sheetId="8" r:id="rId3"/>
    <sheet name="【様式3(記入例)】全月在籍児" sheetId="9" r:id="rId4"/>
    <sheet name="【様式4】月途中入退所・転出入児等 " sheetId="3" r:id="rId5"/>
    <sheet name="【様式4(記入例)】月途中入退所・転出入児等" sheetId="10" r:id="rId6"/>
  </sheets>
  <definedNames>
    <definedName name="_xlnm.Print_Area" localSheetId="1">'【様式1(記入例)】請求書(保育料)'!$A$1:$AI$35</definedName>
    <definedName name="_xlnm.Print_Area" localSheetId="3">'【様式3(記入例)】全月在籍児'!$A$1:$BM$31</definedName>
    <definedName name="_xlnm.Print_Area" localSheetId="2">【様式3】全月在籍児!$A$1:$BM$499</definedName>
    <definedName name="_xlnm.Print_Area" localSheetId="5">'【様式4(記入例)】月途中入退所・転出入児等'!$A$1:$CL$35</definedName>
    <definedName name="_xlnm.Print_Area" localSheetId="4">'【様式4】月途中入退所・転出入児等 '!$A$1:$CL$35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11" i="3" l="1"/>
  <c r="BO12" i="3"/>
  <c r="BO13" i="3"/>
  <c r="BO14" i="3"/>
  <c r="BO15" i="3"/>
  <c r="BO16" i="3"/>
  <c r="BO17" i="3"/>
  <c r="BO18" i="3"/>
  <c r="BO19" i="3"/>
  <c r="BO20" i="3"/>
  <c r="BO21" i="3"/>
  <c r="BO22" i="3"/>
  <c r="BO23" i="3"/>
  <c r="BO24" i="3"/>
  <c r="BO25" i="3"/>
  <c r="BO26" i="3"/>
  <c r="BO27" i="3"/>
  <c r="BO28" i="3"/>
  <c r="BO29" i="3"/>
  <c r="BO10" i="3"/>
  <c r="AU11" i="3"/>
  <c r="AU12" i="3"/>
  <c r="AU13" i="3"/>
  <c r="AU14" i="3"/>
  <c r="AU15" i="3"/>
  <c r="AU16" i="3"/>
  <c r="AU17" i="3"/>
  <c r="AU18" i="3"/>
  <c r="AU19" i="3"/>
  <c r="AU20" i="3"/>
  <c r="AU21" i="3"/>
  <c r="AU22" i="3"/>
  <c r="AU23" i="3"/>
  <c r="AU24" i="3"/>
  <c r="AU25" i="3"/>
  <c r="AU26" i="3"/>
  <c r="AU27" i="3"/>
  <c r="AU28" i="3"/>
  <c r="AU29" i="3"/>
  <c r="AU10" i="3"/>
  <c r="AR498" i="8"/>
  <c r="AR497" i="8"/>
  <c r="AR496" i="8"/>
  <c r="AR495" i="8"/>
  <c r="AR494" i="8"/>
  <c r="AR493" i="8"/>
  <c r="AR492" i="8"/>
  <c r="AR491" i="8"/>
  <c r="AR490" i="8"/>
  <c r="AR489" i="8"/>
  <c r="AR488" i="8"/>
  <c r="AR487" i="8"/>
  <c r="AR486" i="8"/>
  <c r="AR485" i="8"/>
  <c r="AR484" i="8"/>
  <c r="AR483" i="8"/>
  <c r="AR482" i="8"/>
  <c r="AR481" i="8"/>
  <c r="AR480" i="8"/>
  <c r="AR479" i="8"/>
  <c r="AR472" i="8"/>
  <c r="AR471" i="8"/>
  <c r="AR470" i="8"/>
  <c r="AR469" i="8"/>
  <c r="AR468" i="8"/>
  <c r="AR467" i="8"/>
  <c r="AR466" i="8"/>
  <c r="AR465" i="8"/>
  <c r="AR464" i="8"/>
  <c r="AR463" i="8"/>
  <c r="AR462" i="8"/>
  <c r="AR461" i="8"/>
  <c r="AR460" i="8"/>
  <c r="AR459" i="8"/>
  <c r="AR458" i="8"/>
  <c r="AR457" i="8"/>
  <c r="AR456" i="8"/>
  <c r="AR455" i="8"/>
  <c r="AR454" i="8"/>
  <c r="AR453" i="8"/>
  <c r="AR446" i="8"/>
  <c r="AR445" i="8"/>
  <c r="AR444" i="8"/>
  <c r="AR443" i="8"/>
  <c r="AR442" i="8"/>
  <c r="AR441" i="8"/>
  <c r="AR440" i="8"/>
  <c r="AR439" i="8"/>
  <c r="AR438" i="8"/>
  <c r="AR437" i="8"/>
  <c r="AR436" i="8"/>
  <c r="AR435" i="8"/>
  <c r="AR434" i="8"/>
  <c r="AR433" i="8"/>
  <c r="AR432" i="8"/>
  <c r="AR431" i="8"/>
  <c r="AR430" i="8"/>
  <c r="AR429" i="8"/>
  <c r="AR428" i="8"/>
  <c r="AR427" i="8"/>
  <c r="AR420" i="8"/>
  <c r="AR419" i="8"/>
  <c r="AR418" i="8"/>
  <c r="AR417" i="8"/>
  <c r="AR416" i="8"/>
  <c r="AR415" i="8"/>
  <c r="AR414" i="8"/>
  <c r="AR413" i="8"/>
  <c r="AR412" i="8"/>
  <c r="AR411" i="8"/>
  <c r="AR410" i="8"/>
  <c r="AR409" i="8"/>
  <c r="AR408" i="8"/>
  <c r="AR407" i="8"/>
  <c r="AR406" i="8"/>
  <c r="AR405" i="8"/>
  <c r="AR404" i="8"/>
  <c r="AR403" i="8"/>
  <c r="AR402" i="8"/>
  <c r="AR401" i="8"/>
  <c r="AR394" i="8"/>
  <c r="AR393" i="8"/>
  <c r="AR392" i="8"/>
  <c r="AR391" i="8"/>
  <c r="AR390" i="8"/>
  <c r="AR389" i="8"/>
  <c r="AR388" i="8"/>
  <c r="AR387" i="8"/>
  <c r="AR386" i="8"/>
  <c r="AR385" i="8"/>
  <c r="AR384" i="8"/>
  <c r="AR383" i="8"/>
  <c r="AR382" i="8"/>
  <c r="AR381" i="8"/>
  <c r="AR380" i="8"/>
  <c r="AR379" i="8"/>
  <c r="AR378" i="8"/>
  <c r="AR377" i="8"/>
  <c r="AR376" i="8"/>
  <c r="AR375" i="8"/>
  <c r="AR368" i="8"/>
  <c r="AR367" i="8"/>
  <c r="AR366" i="8"/>
  <c r="AR365" i="8"/>
  <c r="AR364" i="8"/>
  <c r="AR363" i="8"/>
  <c r="AR362" i="8"/>
  <c r="AR361" i="8"/>
  <c r="AR360" i="8"/>
  <c r="AR359" i="8"/>
  <c r="AR358" i="8"/>
  <c r="AR357" i="8"/>
  <c r="AR356" i="8"/>
  <c r="AR355" i="8"/>
  <c r="AR354" i="8"/>
  <c r="AR353" i="8"/>
  <c r="AR352" i="8"/>
  <c r="AR351" i="8"/>
  <c r="AR350" i="8"/>
  <c r="AR349" i="8"/>
  <c r="AR342" i="8"/>
  <c r="AR341" i="8"/>
  <c r="AR340" i="8"/>
  <c r="AR339" i="8"/>
  <c r="AR338" i="8"/>
  <c r="AR337" i="8"/>
  <c r="AR336" i="8"/>
  <c r="AR335" i="8"/>
  <c r="AR334" i="8"/>
  <c r="AR333" i="8"/>
  <c r="AR332" i="8"/>
  <c r="AR331" i="8"/>
  <c r="AR330" i="8"/>
  <c r="AR329" i="8"/>
  <c r="AR328" i="8"/>
  <c r="AR327" i="8"/>
  <c r="AR326" i="8"/>
  <c r="AR325" i="8"/>
  <c r="AR324" i="8"/>
  <c r="AR323" i="8"/>
  <c r="AR316" i="8"/>
  <c r="AR315" i="8"/>
  <c r="AR314" i="8"/>
  <c r="AR313" i="8"/>
  <c r="AR312" i="8"/>
  <c r="AR311" i="8"/>
  <c r="AR310" i="8"/>
  <c r="AR309" i="8"/>
  <c r="AR308" i="8"/>
  <c r="AR307" i="8"/>
  <c r="AR306" i="8"/>
  <c r="AR305" i="8"/>
  <c r="AR304" i="8"/>
  <c r="AR303" i="8"/>
  <c r="AR302" i="8"/>
  <c r="AR301" i="8"/>
  <c r="AR300" i="8"/>
  <c r="AR299" i="8"/>
  <c r="AR298" i="8"/>
  <c r="AR297" i="8"/>
  <c r="AR290" i="8"/>
  <c r="AR289" i="8"/>
  <c r="AR288" i="8"/>
  <c r="AR287" i="8"/>
  <c r="AR286" i="8"/>
  <c r="AR285" i="8"/>
  <c r="AR284" i="8"/>
  <c r="AR283" i="8"/>
  <c r="AR282" i="8"/>
  <c r="AR281" i="8"/>
  <c r="AR280" i="8"/>
  <c r="AR279" i="8"/>
  <c r="AR278" i="8"/>
  <c r="AR277" i="8"/>
  <c r="AR276" i="8"/>
  <c r="AR275" i="8"/>
  <c r="AR274" i="8"/>
  <c r="AR273" i="8"/>
  <c r="AR272" i="8"/>
  <c r="AR271" i="8"/>
  <c r="AR264" i="8"/>
  <c r="AR263" i="8"/>
  <c r="AR262" i="8"/>
  <c r="AR261" i="8"/>
  <c r="AR260" i="8"/>
  <c r="AR259" i="8"/>
  <c r="AR258" i="8"/>
  <c r="AR257" i="8"/>
  <c r="AR256" i="8"/>
  <c r="AR255" i="8"/>
  <c r="AR254" i="8"/>
  <c r="AR253" i="8"/>
  <c r="AR252" i="8"/>
  <c r="AR251" i="8"/>
  <c r="AR250" i="8"/>
  <c r="AR249" i="8"/>
  <c r="AR248" i="8"/>
  <c r="AR247" i="8"/>
  <c r="AR246" i="8"/>
  <c r="AR245" i="8"/>
  <c r="AR238" i="8"/>
  <c r="AR237" i="8"/>
  <c r="AR236" i="8"/>
  <c r="AR235" i="8"/>
  <c r="AR234" i="8"/>
  <c r="AR233" i="8"/>
  <c r="AR232" i="8"/>
  <c r="AR231" i="8"/>
  <c r="AR230" i="8"/>
  <c r="AR229" i="8"/>
  <c r="AR228" i="8"/>
  <c r="AR227" i="8"/>
  <c r="AR226" i="8"/>
  <c r="AR225" i="8"/>
  <c r="AR224" i="8"/>
  <c r="AR223" i="8"/>
  <c r="AR222" i="8"/>
  <c r="AR221" i="8"/>
  <c r="AR220" i="8"/>
  <c r="AR219" i="8"/>
  <c r="AR212" i="8"/>
  <c r="AR211" i="8"/>
  <c r="AR210" i="8"/>
  <c r="AR209" i="8"/>
  <c r="AR208" i="8"/>
  <c r="AR207" i="8"/>
  <c r="AR206" i="8"/>
  <c r="AR205" i="8"/>
  <c r="AR204" i="8"/>
  <c r="AR203" i="8"/>
  <c r="AR202" i="8"/>
  <c r="AR201" i="8"/>
  <c r="AR200" i="8"/>
  <c r="AR199" i="8"/>
  <c r="AR198" i="8"/>
  <c r="AR197" i="8"/>
  <c r="AR196" i="8"/>
  <c r="AR195" i="8"/>
  <c r="AR194" i="8"/>
  <c r="AR193" i="8"/>
  <c r="AR186" i="8"/>
  <c r="AR185" i="8"/>
  <c r="AR184" i="8"/>
  <c r="AR183" i="8"/>
  <c r="AR182" i="8"/>
  <c r="AR181" i="8"/>
  <c r="AR180" i="8"/>
  <c r="AR179" i="8"/>
  <c r="AR178" i="8"/>
  <c r="AR177" i="8"/>
  <c r="AR176" i="8"/>
  <c r="AR175" i="8"/>
  <c r="AR174" i="8"/>
  <c r="AR173" i="8"/>
  <c r="AR172" i="8"/>
  <c r="AR171" i="8"/>
  <c r="AR170" i="8"/>
  <c r="AR169" i="8"/>
  <c r="AR168" i="8"/>
  <c r="AR167" i="8"/>
  <c r="AR160" i="8"/>
  <c r="AR159" i="8"/>
  <c r="AR158" i="8"/>
  <c r="AR157" i="8"/>
  <c r="AR156" i="8"/>
  <c r="AR155" i="8"/>
  <c r="AR154" i="8"/>
  <c r="AR153" i="8"/>
  <c r="AR152" i="8"/>
  <c r="AR151" i="8"/>
  <c r="AR150" i="8"/>
  <c r="AR149" i="8"/>
  <c r="AR148" i="8"/>
  <c r="AR147" i="8"/>
  <c r="AR146" i="8"/>
  <c r="AR145" i="8"/>
  <c r="AR144" i="8"/>
  <c r="AR143" i="8"/>
  <c r="AR142" i="8"/>
  <c r="AR141" i="8"/>
  <c r="AR134" i="8"/>
  <c r="AR133" i="8"/>
  <c r="AR132" i="8"/>
  <c r="AR131" i="8"/>
  <c r="AR130" i="8"/>
  <c r="AR129" i="8"/>
  <c r="AR128" i="8"/>
  <c r="AR127" i="8"/>
  <c r="AR126" i="8"/>
  <c r="AR125" i="8"/>
  <c r="AR124" i="8"/>
  <c r="AR123" i="8"/>
  <c r="AR122" i="8"/>
  <c r="AR121" i="8"/>
  <c r="AR120" i="8"/>
  <c r="AR119" i="8"/>
  <c r="AR118" i="8"/>
  <c r="AR117" i="8"/>
  <c r="AR116" i="8"/>
  <c r="AR115" i="8"/>
  <c r="AR108" i="8"/>
  <c r="AR107" i="8"/>
  <c r="AR106" i="8"/>
  <c r="AR105" i="8"/>
  <c r="AR104" i="8"/>
  <c r="AR103" i="8"/>
  <c r="AR102" i="8"/>
  <c r="AR101" i="8"/>
  <c r="AR100" i="8"/>
  <c r="AR99" i="8"/>
  <c r="AR98" i="8"/>
  <c r="AR97" i="8"/>
  <c r="AR96" i="8"/>
  <c r="AR95" i="8"/>
  <c r="AR94" i="8"/>
  <c r="AR93" i="8"/>
  <c r="AR92" i="8"/>
  <c r="AR91" i="8"/>
  <c r="AR90" i="8"/>
  <c r="AR89" i="8"/>
  <c r="AR82" i="8"/>
  <c r="AR81" i="8"/>
  <c r="AR80" i="8"/>
  <c r="AR79" i="8"/>
  <c r="AR78" i="8"/>
  <c r="AR77" i="8"/>
  <c r="AR76" i="8"/>
  <c r="AR75" i="8"/>
  <c r="AR74" i="8"/>
  <c r="AR73" i="8"/>
  <c r="AR72" i="8"/>
  <c r="AR71" i="8"/>
  <c r="AR70" i="8"/>
  <c r="AR69" i="8"/>
  <c r="AR68" i="8"/>
  <c r="AR67" i="8"/>
  <c r="AR66" i="8"/>
  <c r="AR65" i="8"/>
  <c r="AR64" i="8"/>
  <c r="AR63" i="8"/>
  <c r="AR56" i="8"/>
  <c r="AR55" i="8"/>
  <c r="AR54" i="8"/>
  <c r="AR53" i="8"/>
  <c r="AR52" i="8"/>
  <c r="AR51" i="8"/>
  <c r="AR50" i="8"/>
  <c r="AR49" i="8"/>
  <c r="AR48" i="8"/>
  <c r="AR47" i="8"/>
  <c r="AR46" i="8"/>
  <c r="AR45" i="8"/>
  <c r="AR44" i="8"/>
  <c r="AR43" i="8"/>
  <c r="AR42" i="8"/>
  <c r="AR41" i="8"/>
  <c r="AR40" i="8"/>
  <c r="AR39" i="8"/>
  <c r="AR38" i="8"/>
  <c r="AR37" i="8"/>
  <c r="AR25" i="8"/>
  <c r="AR24" i="8"/>
  <c r="AR23" i="8"/>
  <c r="AR22" i="8"/>
  <c r="AR21" i="8"/>
  <c r="AR20" i="8"/>
  <c r="AR19" i="8"/>
  <c r="AR18" i="8"/>
  <c r="AR17" i="8"/>
  <c r="AR16" i="8"/>
  <c r="AR15" i="8"/>
  <c r="AR14" i="8"/>
  <c r="AR13" i="8"/>
  <c r="AR12" i="8"/>
  <c r="AR11" i="8"/>
  <c r="AR10" i="8"/>
  <c r="AR9" i="8"/>
  <c r="AR8" i="8"/>
  <c r="AR7" i="8"/>
  <c r="AR6" i="8"/>
  <c r="AR498" i="9"/>
  <c r="AR497" i="9"/>
  <c r="AR496" i="9"/>
  <c r="AR495" i="9"/>
  <c r="AR494" i="9"/>
  <c r="AR493" i="9"/>
  <c r="AR492" i="9"/>
  <c r="AR491" i="9"/>
  <c r="AR490" i="9"/>
  <c r="AR489" i="9"/>
  <c r="AR488" i="9"/>
  <c r="AR487" i="9"/>
  <c r="AR486" i="9"/>
  <c r="AR485" i="9"/>
  <c r="AR484" i="9"/>
  <c r="AR483" i="9"/>
  <c r="AR482" i="9"/>
  <c r="AR481" i="9"/>
  <c r="AR480" i="9"/>
  <c r="AR479" i="9"/>
  <c r="AR472" i="9"/>
  <c r="AR471" i="9"/>
  <c r="AR470" i="9"/>
  <c r="AR469" i="9"/>
  <c r="AR468" i="9"/>
  <c r="AR467" i="9"/>
  <c r="AR466" i="9"/>
  <c r="AR465" i="9"/>
  <c r="AR464" i="9"/>
  <c r="AR463" i="9"/>
  <c r="AR462" i="9"/>
  <c r="AR461" i="9"/>
  <c r="AR460" i="9"/>
  <c r="AR459" i="9"/>
  <c r="AR458" i="9"/>
  <c r="AR457" i="9"/>
  <c r="AR456" i="9"/>
  <c r="AR455" i="9"/>
  <c r="AR454" i="9"/>
  <c r="AR453" i="9"/>
  <c r="AR446" i="9"/>
  <c r="AR445" i="9"/>
  <c r="AR444" i="9"/>
  <c r="AR443" i="9"/>
  <c r="AR442" i="9"/>
  <c r="AR441" i="9"/>
  <c r="AR440" i="9"/>
  <c r="AR439" i="9"/>
  <c r="AR438" i="9"/>
  <c r="AR437" i="9"/>
  <c r="AR436" i="9"/>
  <c r="AR435" i="9"/>
  <c r="AR434" i="9"/>
  <c r="AR433" i="9"/>
  <c r="AR432" i="9"/>
  <c r="AR431" i="9"/>
  <c r="AR430" i="9"/>
  <c r="AR429" i="9"/>
  <c r="AR428" i="9"/>
  <c r="AR427" i="9"/>
  <c r="AR420" i="9"/>
  <c r="AR419" i="9"/>
  <c r="AR418" i="9"/>
  <c r="AR417" i="9"/>
  <c r="AR416" i="9"/>
  <c r="AR415" i="9"/>
  <c r="AR414" i="9"/>
  <c r="AR413" i="9"/>
  <c r="AR412" i="9"/>
  <c r="AR411" i="9"/>
  <c r="AR410" i="9"/>
  <c r="AR409" i="9"/>
  <c r="AR408" i="9"/>
  <c r="AR407" i="9"/>
  <c r="AR406" i="9"/>
  <c r="AR405" i="9"/>
  <c r="AR404" i="9"/>
  <c r="AR403" i="9"/>
  <c r="AR402" i="9"/>
  <c r="AR401" i="9"/>
  <c r="AR394" i="9"/>
  <c r="AR393" i="9"/>
  <c r="AR392" i="9"/>
  <c r="AR391" i="9"/>
  <c r="AR390" i="9"/>
  <c r="AR389" i="9"/>
  <c r="AR388" i="9"/>
  <c r="AR387" i="9"/>
  <c r="AR386" i="9"/>
  <c r="AR385" i="9"/>
  <c r="AR384" i="9"/>
  <c r="AR383" i="9"/>
  <c r="AR382" i="9"/>
  <c r="AR381" i="9"/>
  <c r="AR380" i="9"/>
  <c r="AR379" i="9"/>
  <c r="AR378" i="9"/>
  <c r="AR377" i="9"/>
  <c r="AR376" i="9"/>
  <c r="AR375" i="9"/>
  <c r="AR368" i="9"/>
  <c r="AR367" i="9"/>
  <c r="AR366" i="9"/>
  <c r="AR365" i="9"/>
  <c r="AR364" i="9"/>
  <c r="AR363" i="9"/>
  <c r="AR362" i="9"/>
  <c r="AR361" i="9"/>
  <c r="AR360" i="9"/>
  <c r="AR359" i="9"/>
  <c r="AR358" i="9"/>
  <c r="AR357" i="9"/>
  <c r="AR356" i="9"/>
  <c r="AR355" i="9"/>
  <c r="AR354" i="9"/>
  <c r="AR353" i="9"/>
  <c r="AR352" i="9"/>
  <c r="AR351" i="9"/>
  <c r="AR350" i="9"/>
  <c r="AR349" i="9"/>
  <c r="AR342" i="9"/>
  <c r="AR341" i="9"/>
  <c r="AR340" i="9"/>
  <c r="AR339" i="9"/>
  <c r="AR338" i="9"/>
  <c r="AR337" i="9"/>
  <c r="AR336" i="9"/>
  <c r="AR335" i="9"/>
  <c r="AR334" i="9"/>
  <c r="AR333" i="9"/>
  <c r="AR332" i="9"/>
  <c r="AR331" i="9"/>
  <c r="AR330" i="9"/>
  <c r="AR329" i="9"/>
  <c r="AR328" i="9"/>
  <c r="AR327" i="9"/>
  <c r="AR326" i="9"/>
  <c r="AR325" i="9"/>
  <c r="AR324" i="9"/>
  <c r="AR323" i="9"/>
  <c r="AR316" i="9"/>
  <c r="AR315" i="9"/>
  <c r="AR314" i="9"/>
  <c r="AR313" i="9"/>
  <c r="AR312" i="9"/>
  <c r="AR311" i="9"/>
  <c r="AR310" i="9"/>
  <c r="AR309" i="9"/>
  <c r="AR308" i="9"/>
  <c r="AR307" i="9"/>
  <c r="AR306" i="9"/>
  <c r="AR305" i="9"/>
  <c r="AR304" i="9"/>
  <c r="AR303" i="9"/>
  <c r="AR302" i="9"/>
  <c r="AR301" i="9"/>
  <c r="AR300" i="9"/>
  <c r="AR299" i="9"/>
  <c r="AR298" i="9"/>
  <c r="AR297" i="9"/>
  <c r="AR290" i="9"/>
  <c r="AR289" i="9"/>
  <c r="AR288" i="9"/>
  <c r="AR287" i="9"/>
  <c r="AR286" i="9"/>
  <c r="AR285" i="9"/>
  <c r="AR284" i="9"/>
  <c r="AR283" i="9"/>
  <c r="AR282" i="9"/>
  <c r="AR281" i="9"/>
  <c r="AR280" i="9"/>
  <c r="AR279" i="9"/>
  <c r="AR278" i="9"/>
  <c r="AR277" i="9"/>
  <c r="AR276" i="9"/>
  <c r="AR275" i="9"/>
  <c r="AR274" i="9"/>
  <c r="AR273" i="9"/>
  <c r="AR272" i="9"/>
  <c r="AR271" i="9"/>
  <c r="AR264" i="9"/>
  <c r="AR263" i="9"/>
  <c r="AR262" i="9"/>
  <c r="AR261" i="9"/>
  <c r="AR260" i="9"/>
  <c r="AR259" i="9"/>
  <c r="AR258" i="9"/>
  <c r="AR257" i="9"/>
  <c r="AR256" i="9"/>
  <c r="AR255" i="9"/>
  <c r="AR254" i="9"/>
  <c r="AR253" i="9"/>
  <c r="AR252" i="9"/>
  <c r="AR251" i="9"/>
  <c r="AR250" i="9"/>
  <c r="AR249" i="9"/>
  <c r="AR248" i="9"/>
  <c r="AR247" i="9"/>
  <c r="AR246" i="9"/>
  <c r="AR245" i="9"/>
  <c r="AR238" i="9"/>
  <c r="AR237" i="9"/>
  <c r="AR236" i="9"/>
  <c r="AR235" i="9"/>
  <c r="AR234" i="9"/>
  <c r="AR233" i="9"/>
  <c r="AR232" i="9"/>
  <c r="AR231" i="9"/>
  <c r="AR230" i="9"/>
  <c r="AR229" i="9"/>
  <c r="AR228" i="9"/>
  <c r="AR227" i="9"/>
  <c r="AR226" i="9"/>
  <c r="AR225" i="9"/>
  <c r="AR224" i="9"/>
  <c r="AR223" i="9"/>
  <c r="AR222" i="9"/>
  <c r="AR221" i="9"/>
  <c r="AR220" i="9"/>
  <c r="AR219" i="9"/>
  <c r="AR212" i="9"/>
  <c r="AR211" i="9"/>
  <c r="AR210" i="9"/>
  <c r="AR209" i="9"/>
  <c r="AR208" i="9"/>
  <c r="AR207" i="9"/>
  <c r="AR206" i="9"/>
  <c r="AR205" i="9"/>
  <c r="AR204" i="9"/>
  <c r="AR203" i="9"/>
  <c r="AR202" i="9"/>
  <c r="AR201" i="9"/>
  <c r="AR200" i="9"/>
  <c r="AR199" i="9"/>
  <c r="AR198" i="9"/>
  <c r="AR197" i="9"/>
  <c r="AR196" i="9"/>
  <c r="AR195" i="9"/>
  <c r="AR194" i="9"/>
  <c r="AR193" i="9"/>
  <c r="AR186" i="9"/>
  <c r="AR185" i="9"/>
  <c r="AR184" i="9"/>
  <c r="AR183" i="9"/>
  <c r="AR182" i="9"/>
  <c r="AR181" i="9"/>
  <c r="AR180" i="9"/>
  <c r="AR179" i="9"/>
  <c r="AR178" i="9"/>
  <c r="AR177" i="9"/>
  <c r="AR176" i="9"/>
  <c r="AR175" i="9"/>
  <c r="AR174" i="9"/>
  <c r="AR173" i="9"/>
  <c r="AR172" i="9"/>
  <c r="AR171" i="9"/>
  <c r="AR170" i="9"/>
  <c r="AR169" i="9"/>
  <c r="AR168" i="9"/>
  <c r="AR167" i="9"/>
  <c r="AR160" i="9"/>
  <c r="AR159" i="9"/>
  <c r="AR158" i="9"/>
  <c r="AR157" i="9"/>
  <c r="AR156" i="9"/>
  <c r="AR155" i="9"/>
  <c r="AR154" i="9"/>
  <c r="AR153" i="9"/>
  <c r="AR152" i="9"/>
  <c r="AR151" i="9"/>
  <c r="AR150" i="9"/>
  <c r="AR149" i="9"/>
  <c r="AR148" i="9"/>
  <c r="AR147" i="9"/>
  <c r="AR146" i="9"/>
  <c r="AR145" i="9"/>
  <c r="AR144" i="9"/>
  <c r="AR143" i="9"/>
  <c r="AR142" i="9"/>
  <c r="AR141" i="9"/>
  <c r="AR134" i="9"/>
  <c r="AR133" i="9"/>
  <c r="AR132" i="9"/>
  <c r="AR131" i="9"/>
  <c r="AR130" i="9"/>
  <c r="AR129" i="9"/>
  <c r="AR128" i="9"/>
  <c r="AR127" i="9"/>
  <c r="AR126" i="9"/>
  <c r="AR125" i="9"/>
  <c r="AR124" i="9"/>
  <c r="AR123" i="9"/>
  <c r="AR122" i="9"/>
  <c r="AR121" i="9"/>
  <c r="AR120" i="9"/>
  <c r="AR119" i="9"/>
  <c r="AR118" i="9"/>
  <c r="AR117" i="9"/>
  <c r="AR116" i="9"/>
  <c r="AR115" i="9"/>
  <c r="AR108" i="9"/>
  <c r="AR107" i="9"/>
  <c r="AR106" i="9"/>
  <c r="AR105" i="9"/>
  <c r="AR104" i="9"/>
  <c r="AR103" i="9"/>
  <c r="AR102" i="9"/>
  <c r="AR101" i="9"/>
  <c r="AR100" i="9"/>
  <c r="AR99" i="9"/>
  <c r="AR98" i="9"/>
  <c r="AR97" i="9"/>
  <c r="AR96" i="9"/>
  <c r="AR95" i="9"/>
  <c r="AR94" i="9"/>
  <c r="AR93" i="9"/>
  <c r="AR92" i="9"/>
  <c r="AR91" i="9"/>
  <c r="AR90" i="9"/>
  <c r="AR89" i="9"/>
  <c r="AR82" i="9"/>
  <c r="AR81" i="9"/>
  <c r="AR80" i="9"/>
  <c r="AR79" i="9"/>
  <c r="AR78" i="9"/>
  <c r="AR77" i="9"/>
  <c r="AR76" i="9"/>
  <c r="AR75" i="9"/>
  <c r="AR74" i="9"/>
  <c r="AR73" i="9"/>
  <c r="AR72" i="9"/>
  <c r="AR71" i="9"/>
  <c r="AR70" i="9"/>
  <c r="AR69" i="9"/>
  <c r="AR68" i="9"/>
  <c r="AR67" i="9"/>
  <c r="AR66" i="9"/>
  <c r="AR65" i="9"/>
  <c r="AR64" i="9"/>
  <c r="AR63" i="9"/>
  <c r="AR56" i="9"/>
  <c r="AR55" i="9"/>
  <c r="AR54" i="9"/>
  <c r="AR53" i="9"/>
  <c r="AR52" i="9"/>
  <c r="AR51" i="9"/>
  <c r="AR50" i="9"/>
  <c r="AR49" i="9"/>
  <c r="AR48" i="9"/>
  <c r="AR47" i="9"/>
  <c r="AR46" i="9"/>
  <c r="AR45" i="9"/>
  <c r="AR44" i="9"/>
  <c r="AR43" i="9"/>
  <c r="AR42" i="9"/>
  <c r="AR41" i="9"/>
  <c r="AR40" i="9"/>
  <c r="AR39" i="9"/>
  <c r="AR38" i="9"/>
  <c r="AR37" i="9"/>
  <c r="AR25" i="9"/>
  <c r="AR24" i="9"/>
  <c r="AR23" i="9"/>
  <c r="AR22" i="9"/>
  <c r="AR21" i="9"/>
  <c r="AR20" i="9"/>
  <c r="AR19" i="9"/>
  <c r="AR18" i="9"/>
  <c r="AR17" i="9"/>
  <c r="AR16" i="9"/>
  <c r="AR15" i="9"/>
  <c r="AR14" i="9"/>
  <c r="AR13" i="9"/>
  <c r="AR12" i="9"/>
  <c r="AR11" i="9"/>
  <c r="AR10" i="9"/>
  <c r="AR9" i="9"/>
  <c r="AR8" i="9"/>
  <c r="AR7" i="9"/>
  <c r="AR6" i="9"/>
  <c r="BO11" i="10"/>
  <c r="BO12" i="10"/>
  <c r="BO13" i="10"/>
  <c r="BO14" i="10"/>
  <c r="BO15" i="10"/>
  <c r="BO16" i="10"/>
  <c r="BO17" i="10"/>
  <c r="BO18" i="10"/>
  <c r="BO19" i="10"/>
  <c r="BO20" i="10"/>
  <c r="BO21" i="10"/>
  <c r="BO22" i="10"/>
  <c r="BO23" i="10"/>
  <c r="BO24" i="10"/>
  <c r="BO25" i="10"/>
  <c r="BO26" i="10"/>
  <c r="BO27" i="10"/>
  <c r="BO28" i="10"/>
  <c r="BO29" i="10"/>
  <c r="BO10" i="10"/>
  <c r="AU11" i="10"/>
  <c r="AU12" i="10"/>
  <c r="AU13" i="10"/>
  <c r="AU14" i="10"/>
  <c r="AU15" i="10"/>
  <c r="AU16" i="10"/>
  <c r="AU17" i="10"/>
  <c r="AU18" i="10"/>
  <c r="AU19" i="10"/>
  <c r="AU20" i="10"/>
  <c r="AU21" i="10"/>
  <c r="AU22" i="10"/>
  <c r="AU23" i="10"/>
  <c r="AU24" i="10"/>
  <c r="AU25" i="10"/>
  <c r="AU26" i="10"/>
  <c r="AU27" i="10"/>
  <c r="AU28" i="10"/>
  <c r="AU29" i="10"/>
  <c r="AU10" i="10"/>
  <c r="AZ10" i="10" s="1"/>
  <c r="AZ22" i="10" l="1"/>
  <c r="C29" i="8" l="1"/>
  <c r="C29" i="9"/>
  <c r="X30" i="9"/>
  <c r="U30" i="9"/>
  <c r="R30" i="9"/>
  <c r="O30" i="9"/>
  <c r="L30" i="9"/>
  <c r="I30" i="9"/>
  <c r="F30" i="9"/>
  <c r="X29" i="9"/>
  <c r="U29" i="9"/>
  <c r="R29" i="9"/>
  <c r="R31" i="9" s="1"/>
  <c r="L29" i="9"/>
  <c r="F29" i="9"/>
  <c r="F31" i="9" s="1"/>
  <c r="U31" i="9" l="1"/>
  <c r="X31" i="9"/>
  <c r="L31" i="9"/>
  <c r="AE30" i="9"/>
  <c r="AE29" i="9"/>
  <c r="X34" i="10"/>
  <c r="U34" i="10"/>
  <c r="R34" i="10"/>
  <c r="O34" i="10"/>
  <c r="L34" i="10"/>
  <c r="F34" i="10"/>
  <c r="C34" i="10"/>
  <c r="X33" i="10"/>
  <c r="X35" i="10" s="1"/>
  <c r="U33" i="10"/>
  <c r="R33" i="10"/>
  <c r="R35" i="10" s="1"/>
  <c r="L33" i="10"/>
  <c r="L35" i="10" s="1"/>
  <c r="I33" i="10"/>
  <c r="F33" i="10"/>
  <c r="F35" i="10" s="1"/>
  <c r="X33" i="3"/>
  <c r="X34" i="3"/>
  <c r="X35" i="3" s="1"/>
  <c r="U34" i="3"/>
  <c r="R34" i="3"/>
  <c r="O34" i="3"/>
  <c r="L34" i="3"/>
  <c r="I34" i="3"/>
  <c r="F34" i="3"/>
  <c r="C34" i="3"/>
  <c r="U33" i="3"/>
  <c r="R33" i="3"/>
  <c r="R35" i="3" s="1"/>
  <c r="O33" i="3"/>
  <c r="L33" i="3"/>
  <c r="I33" i="3"/>
  <c r="F33" i="3"/>
  <c r="F35" i="3" s="1"/>
  <c r="C33" i="3"/>
  <c r="C35" i="3" s="1"/>
  <c r="L35" i="3" l="1"/>
  <c r="O35" i="3"/>
  <c r="U35" i="10"/>
  <c r="I35" i="3"/>
  <c r="U35" i="3"/>
  <c r="AE31" i="9"/>
  <c r="AE34" i="10"/>
  <c r="AE33" i="10"/>
  <c r="AE35" i="10" s="1"/>
  <c r="AA34" i="3"/>
  <c r="AE34" i="3"/>
  <c r="AA33" i="3"/>
  <c r="AE33" i="3"/>
  <c r="AE35" i="3" l="1"/>
  <c r="AA35" i="3"/>
  <c r="AZ29" i="10"/>
  <c r="BT29" i="10" s="1"/>
  <c r="CF29" i="10" s="1"/>
  <c r="AZ28" i="10"/>
  <c r="BT28" i="10" s="1"/>
  <c r="CF28" i="10" s="1"/>
  <c r="AZ27" i="10"/>
  <c r="BT27" i="10" s="1"/>
  <c r="CF27" i="10" s="1"/>
  <c r="AZ26" i="10"/>
  <c r="BT26" i="10" s="1"/>
  <c r="CF26" i="10" s="1"/>
  <c r="AZ25" i="10"/>
  <c r="BT25" i="10" s="1"/>
  <c r="CF25" i="10" s="1"/>
  <c r="AZ24" i="10"/>
  <c r="BT24" i="10" s="1"/>
  <c r="CF24" i="10" s="1"/>
  <c r="AZ23" i="10"/>
  <c r="BT23" i="10" s="1"/>
  <c r="CF23" i="10" s="1"/>
  <c r="BT22" i="10"/>
  <c r="CF22" i="10" s="1"/>
  <c r="AZ21" i="10"/>
  <c r="BT21" i="10" s="1"/>
  <c r="CF21" i="10" s="1"/>
  <c r="AZ20" i="10"/>
  <c r="BT20" i="10" s="1"/>
  <c r="CF20" i="10" s="1"/>
  <c r="AZ19" i="10"/>
  <c r="BT19" i="10" s="1"/>
  <c r="CF19" i="10" s="1"/>
  <c r="AZ18" i="10"/>
  <c r="BT18" i="10" s="1"/>
  <c r="CF18" i="10" s="1"/>
  <c r="AZ17" i="10"/>
  <c r="BT17" i="10" s="1"/>
  <c r="CF17" i="10" s="1"/>
  <c r="AZ16" i="10"/>
  <c r="BT16" i="10" s="1"/>
  <c r="CF16" i="10" s="1"/>
  <c r="AZ15" i="10"/>
  <c r="BT15" i="10" s="1"/>
  <c r="CF15" i="10" s="1"/>
  <c r="AZ14" i="10"/>
  <c r="BT14" i="10" s="1"/>
  <c r="CF14" i="10" s="1"/>
  <c r="AZ13" i="10"/>
  <c r="AZ12" i="10"/>
  <c r="BT12" i="10" s="1"/>
  <c r="CF12" i="10" s="1"/>
  <c r="AZ11" i="10"/>
  <c r="BT10" i="10"/>
  <c r="CF10" i="10" s="1"/>
  <c r="O33" i="10" s="1"/>
  <c r="O35" i="10" s="1"/>
  <c r="BT13" i="10" l="1"/>
  <c r="CF13" i="10" s="1"/>
  <c r="C33" i="10"/>
  <c r="BT11" i="10"/>
  <c r="CF11" i="10" s="1"/>
  <c r="I34" i="10" s="1"/>
  <c r="AW37" i="9"/>
  <c r="BG37" i="9" s="1"/>
  <c r="AW38" i="9"/>
  <c r="BG38" i="9" s="1"/>
  <c r="AW39" i="9"/>
  <c r="BG39" i="9" s="1"/>
  <c r="AW40" i="9"/>
  <c r="BG40" i="9" s="1"/>
  <c r="AW41" i="9"/>
  <c r="BG41" i="9" s="1"/>
  <c r="AW42" i="9"/>
  <c r="BG42" i="9" s="1"/>
  <c r="AW43" i="9"/>
  <c r="BG43" i="9" s="1"/>
  <c r="AW44" i="9"/>
  <c r="BG44" i="9" s="1"/>
  <c r="AW45" i="9"/>
  <c r="BG45" i="9" s="1"/>
  <c r="AW46" i="9"/>
  <c r="BG46" i="9" s="1"/>
  <c r="AW47" i="9"/>
  <c r="BG47" i="9" s="1"/>
  <c r="AW48" i="9"/>
  <c r="BG48" i="9" s="1"/>
  <c r="AW49" i="9"/>
  <c r="BG49" i="9" s="1"/>
  <c r="AW50" i="9"/>
  <c r="BG50" i="9" s="1"/>
  <c r="AW51" i="9"/>
  <c r="BG51" i="9" s="1"/>
  <c r="AW52" i="9"/>
  <c r="BG52" i="9" s="1"/>
  <c r="AW53" i="9"/>
  <c r="BG53" i="9" s="1"/>
  <c r="AW54" i="9"/>
  <c r="BG54" i="9" s="1"/>
  <c r="AW55" i="9"/>
  <c r="BG55" i="9" s="1"/>
  <c r="AW56" i="9"/>
  <c r="BG56" i="9" s="1"/>
  <c r="AW63" i="9"/>
  <c r="BG63" i="9" s="1"/>
  <c r="AW64" i="9"/>
  <c r="BG64" i="9" s="1"/>
  <c r="AW65" i="9"/>
  <c r="BG65" i="9" s="1"/>
  <c r="AW66" i="9"/>
  <c r="BG66" i="9" s="1"/>
  <c r="AW67" i="9"/>
  <c r="BG67" i="9" s="1"/>
  <c r="AW68" i="9"/>
  <c r="BG68" i="9" s="1"/>
  <c r="AW69" i="9"/>
  <c r="BG69" i="9" s="1"/>
  <c r="AW70" i="9"/>
  <c r="BG70" i="9" s="1"/>
  <c r="AW71" i="9"/>
  <c r="BG71" i="9" s="1"/>
  <c r="AW72" i="9"/>
  <c r="BG72" i="9" s="1"/>
  <c r="AW73" i="9"/>
  <c r="BG73" i="9" s="1"/>
  <c r="AW74" i="9"/>
  <c r="BG74" i="9" s="1"/>
  <c r="AW75" i="9"/>
  <c r="BG75" i="9" s="1"/>
  <c r="AW76" i="9"/>
  <c r="BG76" i="9" s="1"/>
  <c r="AW77" i="9"/>
  <c r="BG77" i="9" s="1"/>
  <c r="AW78" i="9"/>
  <c r="BG78" i="9" s="1"/>
  <c r="AW79" i="9"/>
  <c r="BG79" i="9" s="1"/>
  <c r="AW80" i="9"/>
  <c r="BG80" i="9" s="1"/>
  <c r="AW81" i="9"/>
  <c r="BG81" i="9" s="1"/>
  <c r="AW82" i="9"/>
  <c r="BG82" i="9" s="1"/>
  <c r="AW89" i="9"/>
  <c r="BG89" i="9" s="1"/>
  <c r="AW90" i="9"/>
  <c r="BG90" i="9" s="1"/>
  <c r="AW91" i="9"/>
  <c r="BG91" i="9" s="1"/>
  <c r="AW92" i="9"/>
  <c r="BG92" i="9" s="1"/>
  <c r="AW93" i="9"/>
  <c r="BG93" i="9" s="1"/>
  <c r="AW94" i="9"/>
  <c r="BG94" i="9" s="1"/>
  <c r="AW95" i="9"/>
  <c r="BG95" i="9" s="1"/>
  <c r="AW96" i="9"/>
  <c r="BG96" i="9" s="1"/>
  <c r="AW97" i="9"/>
  <c r="BG97" i="9" s="1"/>
  <c r="AW98" i="9"/>
  <c r="BG98" i="9" s="1"/>
  <c r="AW99" i="9"/>
  <c r="BG99" i="9" s="1"/>
  <c r="AW100" i="9"/>
  <c r="BG100" i="9" s="1"/>
  <c r="AW101" i="9"/>
  <c r="BG101" i="9" s="1"/>
  <c r="AW102" i="9"/>
  <c r="BG102" i="9" s="1"/>
  <c r="AW103" i="9"/>
  <c r="BG103" i="9" s="1"/>
  <c r="AW104" i="9"/>
  <c r="BG104" i="9" s="1"/>
  <c r="AW105" i="9"/>
  <c r="BG105" i="9" s="1"/>
  <c r="AW106" i="9"/>
  <c r="BG106" i="9" s="1"/>
  <c r="AW107" i="9"/>
  <c r="BG107" i="9" s="1"/>
  <c r="AW108" i="9"/>
  <c r="BG108" i="9" s="1"/>
  <c r="AW115" i="9"/>
  <c r="BG115" i="9" s="1"/>
  <c r="AW116" i="9"/>
  <c r="BG116" i="9" s="1"/>
  <c r="AW117" i="9"/>
  <c r="BG117" i="9" s="1"/>
  <c r="AW118" i="9"/>
  <c r="BG118" i="9" s="1"/>
  <c r="AW119" i="9"/>
  <c r="BG119" i="9" s="1"/>
  <c r="AW120" i="9"/>
  <c r="BG120" i="9" s="1"/>
  <c r="AW121" i="9"/>
  <c r="BG121" i="9" s="1"/>
  <c r="AW122" i="9"/>
  <c r="BG122" i="9" s="1"/>
  <c r="AW123" i="9"/>
  <c r="BG123" i="9" s="1"/>
  <c r="AW124" i="9"/>
  <c r="BG124" i="9" s="1"/>
  <c r="AW125" i="9"/>
  <c r="BG125" i="9" s="1"/>
  <c r="AW126" i="9"/>
  <c r="BG126" i="9" s="1"/>
  <c r="AW127" i="9"/>
  <c r="BG127" i="9" s="1"/>
  <c r="AW128" i="9"/>
  <c r="BG128" i="9" s="1"/>
  <c r="AW129" i="9"/>
  <c r="BG129" i="9" s="1"/>
  <c r="AW130" i="9"/>
  <c r="BG130" i="9" s="1"/>
  <c r="AW131" i="9"/>
  <c r="BG131" i="9" s="1"/>
  <c r="AW132" i="9"/>
  <c r="BG132" i="9" s="1"/>
  <c r="AW133" i="9"/>
  <c r="BG133" i="9" s="1"/>
  <c r="AW134" i="9"/>
  <c r="BG134" i="9" s="1"/>
  <c r="AW141" i="9"/>
  <c r="BG141" i="9" s="1"/>
  <c r="AW142" i="9"/>
  <c r="BG142" i="9" s="1"/>
  <c r="AW143" i="9"/>
  <c r="BG143" i="9" s="1"/>
  <c r="AW144" i="9"/>
  <c r="BG144" i="9" s="1"/>
  <c r="AW145" i="9"/>
  <c r="BG145" i="9" s="1"/>
  <c r="AW146" i="9"/>
  <c r="BG146" i="9" s="1"/>
  <c r="AW147" i="9"/>
  <c r="BG147" i="9" s="1"/>
  <c r="AW148" i="9"/>
  <c r="BG148" i="9" s="1"/>
  <c r="AW149" i="9"/>
  <c r="BG149" i="9" s="1"/>
  <c r="AW150" i="9"/>
  <c r="BG150" i="9" s="1"/>
  <c r="AW151" i="9"/>
  <c r="BG151" i="9" s="1"/>
  <c r="AW152" i="9"/>
  <c r="BG152" i="9" s="1"/>
  <c r="AW153" i="9"/>
  <c r="BG153" i="9" s="1"/>
  <c r="AW154" i="9"/>
  <c r="BG154" i="9" s="1"/>
  <c r="AW155" i="9"/>
  <c r="BG155" i="9" s="1"/>
  <c r="AW156" i="9"/>
  <c r="BG156" i="9" s="1"/>
  <c r="AW157" i="9"/>
  <c r="BG157" i="9" s="1"/>
  <c r="AW158" i="9"/>
  <c r="BG158" i="9" s="1"/>
  <c r="AW159" i="9"/>
  <c r="BG159" i="9" s="1"/>
  <c r="AW160" i="9"/>
  <c r="BG160" i="9" s="1"/>
  <c r="AW167" i="9"/>
  <c r="BG167" i="9" s="1"/>
  <c r="AW168" i="9"/>
  <c r="BG168" i="9" s="1"/>
  <c r="AW169" i="9"/>
  <c r="BG169" i="9" s="1"/>
  <c r="AW170" i="9"/>
  <c r="BG170" i="9" s="1"/>
  <c r="AW171" i="9"/>
  <c r="BG171" i="9" s="1"/>
  <c r="AW172" i="9"/>
  <c r="BG172" i="9" s="1"/>
  <c r="AW173" i="9"/>
  <c r="BG173" i="9" s="1"/>
  <c r="AW174" i="9"/>
  <c r="BG174" i="9" s="1"/>
  <c r="AW175" i="9"/>
  <c r="BG175" i="9" s="1"/>
  <c r="AW176" i="9"/>
  <c r="BG176" i="9" s="1"/>
  <c r="AW177" i="9"/>
  <c r="BG177" i="9" s="1"/>
  <c r="AW178" i="9"/>
  <c r="BG178" i="9" s="1"/>
  <c r="AW179" i="9"/>
  <c r="BG179" i="9" s="1"/>
  <c r="AW180" i="9"/>
  <c r="BG180" i="9" s="1"/>
  <c r="AW181" i="9"/>
  <c r="BG181" i="9" s="1"/>
  <c r="AW182" i="9"/>
  <c r="BG182" i="9" s="1"/>
  <c r="AW183" i="9"/>
  <c r="BG183" i="9" s="1"/>
  <c r="AW184" i="9"/>
  <c r="BG184" i="9" s="1"/>
  <c r="AW185" i="9"/>
  <c r="BG185" i="9" s="1"/>
  <c r="AW186" i="9"/>
  <c r="BG186" i="9" s="1"/>
  <c r="AW193" i="9"/>
  <c r="BG193" i="9" s="1"/>
  <c r="AW194" i="9"/>
  <c r="BG194" i="9" s="1"/>
  <c r="AW195" i="9"/>
  <c r="BG195" i="9" s="1"/>
  <c r="AW196" i="9"/>
  <c r="BG196" i="9" s="1"/>
  <c r="AW197" i="9"/>
  <c r="BG197" i="9" s="1"/>
  <c r="AW198" i="9"/>
  <c r="BG198" i="9" s="1"/>
  <c r="AW199" i="9"/>
  <c r="BG199" i="9" s="1"/>
  <c r="AW200" i="9"/>
  <c r="BG200" i="9" s="1"/>
  <c r="AW201" i="9"/>
  <c r="BG201" i="9" s="1"/>
  <c r="AW202" i="9"/>
  <c r="BG202" i="9" s="1"/>
  <c r="AW203" i="9"/>
  <c r="BG203" i="9" s="1"/>
  <c r="AW204" i="9"/>
  <c r="BG204" i="9" s="1"/>
  <c r="AW205" i="9"/>
  <c r="BG205" i="9" s="1"/>
  <c r="AW206" i="9"/>
  <c r="BG206" i="9" s="1"/>
  <c r="AW207" i="9"/>
  <c r="BG207" i="9" s="1"/>
  <c r="AW208" i="9"/>
  <c r="BG208" i="9" s="1"/>
  <c r="AW209" i="9"/>
  <c r="BG209" i="9" s="1"/>
  <c r="AW210" i="9"/>
  <c r="BG210" i="9" s="1"/>
  <c r="AW211" i="9"/>
  <c r="BG211" i="9" s="1"/>
  <c r="AW212" i="9"/>
  <c r="BG212" i="9" s="1"/>
  <c r="AW219" i="9"/>
  <c r="BG219" i="9" s="1"/>
  <c r="AW220" i="9"/>
  <c r="BG220" i="9" s="1"/>
  <c r="AW221" i="9"/>
  <c r="BG221" i="9" s="1"/>
  <c r="AW222" i="9"/>
  <c r="BG222" i="9" s="1"/>
  <c r="AW223" i="9"/>
  <c r="BG223" i="9" s="1"/>
  <c r="AW224" i="9"/>
  <c r="BG224" i="9" s="1"/>
  <c r="AW225" i="9"/>
  <c r="BG225" i="9" s="1"/>
  <c r="AW226" i="9"/>
  <c r="BG226" i="9" s="1"/>
  <c r="AW227" i="9"/>
  <c r="BG227" i="9" s="1"/>
  <c r="AW228" i="9"/>
  <c r="BG228" i="9" s="1"/>
  <c r="AW229" i="9"/>
  <c r="BG229" i="9" s="1"/>
  <c r="AW230" i="9"/>
  <c r="BG230" i="9" s="1"/>
  <c r="AW231" i="9"/>
  <c r="BG231" i="9" s="1"/>
  <c r="AW232" i="9"/>
  <c r="BG232" i="9" s="1"/>
  <c r="AW233" i="9"/>
  <c r="BG233" i="9" s="1"/>
  <c r="AW234" i="9"/>
  <c r="BG234" i="9" s="1"/>
  <c r="AW235" i="9"/>
  <c r="BG235" i="9" s="1"/>
  <c r="AW236" i="9"/>
  <c r="BG236" i="9" s="1"/>
  <c r="AW237" i="9"/>
  <c r="BG237" i="9" s="1"/>
  <c r="AW238" i="9"/>
  <c r="BG238" i="9" s="1"/>
  <c r="AW245" i="9"/>
  <c r="BG245" i="9" s="1"/>
  <c r="AW246" i="9"/>
  <c r="BG246" i="9" s="1"/>
  <c r="AW247" i="9"/>
  <c r="BG247" i="9" s="1"/>
  <c r="AW248" i="9"/>
  <c r="BG248" i="9" s="1"/>
  <c r="AW249" i="9"/>
  <c r="BG249" i="9" s="1"/>
  <c r="AW250" i="9"/>
  <c r="BG250" i="9" s="1"/>
  <c r="AW251" i="9"/>
  <c r="BG251" i="9" s="1"/>
  <c r="AW252" i="9"/>
  <c r="BG252" i="9" s="1"/>
  <c r="AW253" i="9"/>
  <c r="BG253" i="9" s="1"/>
  <c r="AW254" i="9"/>
  <c r="BG254" i="9" s="1"/>
  <c r="AW255" i="9"/>
  <c r="BG255" i="9" s="1"/>
  <c r="AW256" i="9"/>
  <c r="BG256" i="9" s="1"/>
  <c r="AW257" i="9"/>
  <c r="BG257" i="9" s="1"/>
  <c r="AW258" i="9"/>
  <c r="BG258" i="9" s="1"/>
  <c r="AW259" i="9"/>
  <c r="BG259" i="9" s="1"/>
  <c r="AW260" i="9"/>
  <c r="BG260" i="9" s="1"/>
  <c r="AW261" i="9"/>
  <c r="BG261" i="9" s="1"/>
  <c r="AW262" i="9"/>
  <c r="BG262" i="9" s="1"/>
  <c r="AW263" i="9"/>
  <c r="BG263" i="9" s="1"/>
  <c r="AW264" i="9"/>
  <c r="BG264" i="9" s="1"/>
  <c r="AW271" i="9"/>
  <c r="BG271" i="9" s="1"/>
  <c r="AW272" i="9"/>
  <c r="BG272" i="9" s="1"/>
  <c r="AW273" i="9"/>
  <c r="BG273" i="9" s="1"/>
  <c r="AW274" i="9"/>
  <c r="BG274" i="9" s="1"/>
  <c r="AW275" i="9"/>
  <c r="BG275" i="9" s="1"/>
  <c r="AW276" i="9"/>
  <c r="BG276" i="9" s="1"/>
  <c r="AW277" i="9"/>
  <c r="BG277" i="9" s="1"/>
  <c r="AW278" i="9"/>
  <c r="BG278" i="9" s="1"/>
  <c r="AW279" i="9"/>
  <c r="BG279" i="9" s="1"/>
  <c r="AW280" i="9"/>
  <c r="BG280" i="9" s="1"/>
  <c r="AW281" i="9"/>
  <c r="BG281" i="9" s="1"/>
  <c r="AW282" i="9"/>
  <c r="BG282" i="9" s="1"/>
  <c r="AW283" i="9"/>
  <c r="BG283" i="9" s="1"/>
  <c r="AW284" i="9"/>
  <c r="BG284" i="9" s="1"/>
  <c r="AW285" i="9"/>
  <c r="BG285" i="9" s="1"/>
  <c r="AW286" i="9"/>
  <c r="BG286" i="9" s="1"/>
  <c r="AW287" i="9"/>
  <c r="BG287" i="9" s="1"/>
  <c r="AW288" i="9"/>
  <c r="BG288" i="9" s="1"/>
  <c r="AW289" i="9"/>
  <c r="BG289" i="9" s="1"/>
  <c r="AW290" i="9"/>
  <c r="BG290" i="9" s="1"/>
  <c r="AW297" i="9"/>
  <c r="BG297" i="9" s="1"/>
  <c r="AW298" i="9"/>
  <c r="BG298" i="9" s="1"/>
  <c r="AW299" i="9"/>
  <c r="BG299" i="9" s="1"/>
  <c r="AW300" i="9"/>
  <c r="BG300" i="9" s="1"/>
  <c r="AW301" i="9"/>
  <c r="BG301" i="9" s="1"/>
  <c r="AW302" i="9"/>
  <c r="BG302" i="9" s="1"/>
  <c r="AW303" i="9"/>
  <c r="BG303" i="9" s="1"/>
  <c r="AW304" i="9"/>
  <c r="BG304" i="9" s="1"/>
  <c r="AW305" i="9"/>
  <c r="BG305" i="9" s="1"/>
  <c r="AW306" i="9"/>
  <c r="BG306" i="9" s="1"/>
  <c r="AW307" i="9"/>
  <c r="BG307" i="9" s="1"/>
  <c r="AW308" i="9"/>
  <c r="BG308" i="9" s="1"/>
  <c r="AW309" i="9"/>
  <c r="BG309" i="9" s="1"/>
  <c r="AW310" i="9"/>
  <c r="BG310" i="9" s="1"/>
  <c r="AW311" i="9"/>
  <c r="BG311" i="9" s="1"/>
  <c r="AW312" i="9"/>
  <c r="BG312" i="9" s="1"/>
  <c r="AW313" i="9"/>
  <c r="BG313" i="9" s="1"/>
  <c r="AW314" i="9"/>
  <c r="BG314" i="9" s="1"/>
  <c r="AW315" i="9"/>
  <c r="BG315" i="9" s="1"/>
  <c r="AW316" i="9"/>
  <c r="BG316" i="9" s="1"/>
  <c r="AW323" i="9"/>
  <c r="BG323" i="9" s="1"/>
  <c r="AW324" i="9"/>
  <c r="BG324" i="9" s="1"/>
  <c r="AW325" i="9"/>
  <c r="BG325" i="9" s="1"/>
  <c r="AW326" i="9"/>
  <c r="BG326" i="9" s="1"/>
  <c r="AW327" i="9"/>
  <c r="BG327" i="9" s="1"/>
  <c r="AW328" i="9"/>
  <c r="BG328" i="9" s="1"/>
  <c r="AW329" i="9"/>
  <c r="BG329" i="9" s="1"/>
  <c r="AW330" i="9"/>
  <c r="BG330" i="9" s="1"/>
  <c r="AW331" i="9"/>
  <c r="BG331" i="9" s="1"/>
  <c r="AW332" i="9"/>
  <c r="BG332" i="9" s="1"/>
  <c r="AW333" i="9"/>
  <c r="BG333" i="9" s="1"/>
  <c r="AW334" i="9"/>
  <c r="BG334" i="9" s="1"/>
  <c r="AW335" i="9"/>
  <c r="BG335" i="9" s="1"/>
  <c r="AW336" i="9"/>
  <c r="BG336" i="9" s="1"/>
  <c r="AW337" i="9"/>
  <c r="BG337" i="9" s="1"/>
  <c r="AW338" i="9"/>
  <c r="BG338" i="9" s="1"/>
  <c r="AW339" i="9"/>
  <c r="BG339" i="9" s="1"/>
  <c r="AW340" i="9"/>
  <c r="BG340" i="9" s="1"/>
  <c r="AW341" i="9"/>
  <c r="BG341" i="9" s="1"/>
  <c r="AW342" i="9"/>
  <c r="BG342" i="9" s="1"/>
  <c r="AW349" i="9"/>
  <c r="BG349" i="9" s="1"/>
  <c r="AW350" i="9"/>
  <c r="BG350" i="9" s="1"/>
  <c r="AW351" i="9"/>
  <c r="BG351" i="9" s="1"/>
  <c r="AW352" i="9"/>
  <c r="BG352" i="9" s="1"/>
  <c r="AW353" i="9"/>
  <c r="BG353" i="9" s="1"/>
  <c r="AW354" i="9"/>
  <c r="BG354" i="9" s="1"/>
  <c r="AW355" i="9"/>
  <c r="BG355" i="9" s="1"/>
  <c r="AW356" i="9"/>
  <c r="BG356" i="9" s="1"/>
  <c r="AW357" i="9"/>
  <c r="BG357" i="9" s="1"/>
  <c r="AW358" i="9"/>
  <c r="BG358" i="9" s="1"/>
  <c r="AW359" i="9"/>
  <c r="BG359" i="9" s="1"/>
  <c r="AW360" i="9"/>
  <c r="BG360" i="9" s="1"/>
  <c r="AW361" i="9"/>
  <c r="BG361" i="9" s="1"/>
  <c r="AW362" i="9"/>
  <c r="BG362" i="9" s="1"/>
  <c r="AW363" i="9"/>
  <c r="BG363" i="9" s="1"/>
  <c r="AW364" i="9"/>
  <c r="BG364" i="9" s="1"/>
  <c r="AW365" i="9"/>
  <c r="BG365" i="9" s="1"/>
  <c r="AW366" i="9"/>
  <c r="BG366" i="9" s="1"/>
  <c r="AW367" i="9"/>
  <c r="BG367" i="9" s="1"/>
  <c r="AW368" i="9"/>
  <c r="BG368" i="9" s="1"/>
  <c r="AW375" i="9"/>
  <c r="BG375" i="9" s="1"/>
  <c r="AW376" i="9"/>
  <c r="BG376" i="9" s="1"/>
  <c r="AW377" i="9"/>
  <c r="BG377" i="9" s="1"/>
  <c r="AW378" i="9"/>
  <c r="BG378" i="9" s="1"/>
  <c r="AW379" i="9"/>
  <c r="BG379" i="9" s="1"/>
  <c r="AW380" i="9"/>
  <c r="BG380" i="9" s="1"/>
  <c r="AW381" i="9"/>
  <c r="BG381" i="9" s="1"/>
  <c r="AW382" i="9"/>
  <c r="BG382" i="9" s="1"/>
  <c r="AW383" i="9"/>
  <c r="BG383" i="9" s="1"/>
  <c r="AW384" i="9"/>
  <c r="BG384" i="9" s="1"/>
  <c r="AW385" i="9"/>
  <c r="BG385" i="9" s="1"/>
  <c r="AW386" i="9"/>
  <c r="BG386" i="9" s="1"/>
  <c r="AW387" i="9"/>
  <c r="BG387" i="9" s="1"/>
  <c r="AW388" i="9"/>
  <c r="BG388" i="9" s="1"/>
  <c r="AW389" i="9"/>
  <c r="BG389" i="9" s="1"/>
  <c r="AW390" i="9"/>
  <c r="BG390" i="9" s="1"/>
  <c r="AW391" i="9"/>
  <c r="BG391" i="9" s="1"/>
  <c r="AW392" i="9"/>
  <c r="BG392" i="9" s="1"/>
  <c r="AW393" i="9"/>
  <c r="BG393" i="9" s="1"/>
  <c r="AW394" i="9"/>
  <c r="BG394" i="9" s="1"/>
  <c r="AW401" i="9"/>
  <c r="BG401" i="9" s="1"/>
  <c r="AW402" i="9"/>
  <c r="BG402" i="9" s="1"/>
  <c r="AW403" i="9"/>
  <c r="BG403" i="9" s="1"/>
  <c r="AW404" i="9"/>
  <c r="BG404" i="9" s="1"/>
  <c r="AW405" i="9"/>
  <c r="BG405" i="9" s="1"/>
  <c r="AW406" i="9"/>
  <c r="BG406" i="9" s="1"/>
  <c r="AW407" i="9"/>
  <c r="BG407" i="9" s="1"/>
  <c r="AW408" i="9"/>
  <c r="BG408" i="9" s="1"/>
  <c r="AW409" i="9"/>
  <c r="BG409" i="9" s="1"/>
  <c r="AW410" i="9"/>
  <c r="BG410" i="9" s="1"/>
  <c r="AW411" i="9"/>
  <c r="BG411" i="9" s="1"/>
  <c r="AW412" i="9"/>
  <c r="BG412" i="9" s="1"/>
  <c r="AW413" i="9"/>
  <c r="BG413" i="9" s="1"/>
  <c r="AW414" i="9"/>
  <c r="BG414" i="9" s="1"/>
  <c r="AW415" i="9"/>
  <c r="BG415" i="9" s="1"/>
  <c r="AW416" i="9"/>
  <c r="BG416" i="9" s="1"/>
  <c r="AW417" i="9"/>
  <c r="BG417" i="9" s="1"/>
  <c r="AW418" i="9"/>
  <c r="BG418" i="9" s="1"/>
  <c r="AW419" i="9"/>
  <c r="BG419" i="9" s="1"/>
  <c r="AW420" i="9"/>
  <c r="BG420" i="9" s="1"/>
  <c r="AW427" i="9"/>
  <c r="BG427" i="9" s="1"/>
  <c r="AW428" i="9"/>
  <c r="BG428" i="9" s="1"/>
  <c r="AW429" i="9"/>
  <c r="BG429" i="9" s="1"/>
  <c r="AW430" i="9"/>
  <c r="BG430" i="9" s="1"/>
  <c r="AW431" i="9"/>
  <c r="BG431" i="9" s="1"/>
  <c r="AW432" i="9"/>
  <c r="BG432" i="9" s="1"/>
  <c r="AW433" i="9"/>
  <c r="BG433" i="9" s="1"/>
  <c r="AW434" i="9"/>
  <c r="BG434" i="9" s="1"/>
  <c r="AW435" i="9"/>
  <c r="BG435" i="9" s="1"/>
  <c r="AW436" i="9"/>
  <c r="BG436" i="9" s="1"/>
  <c r="AW437" i="9"/>
  <c r="BG437" i="9" s="1"/>
  <c r="AW438" i="9"/>
  <c r="BG438" i="9" s="1"/>
  <c r="AW439" i="9"/>
  <c r="BG439" i="9" s="1"/>
  <c r="AW440" i="9"/>
  <c r="BG440" i="9" s="1"/>
  <c r="AW441" i="9"/>
  <c r="BG441" i="9" s="1"/>
  <c r="AW442" i="9"/>
  <c r="BG442" i="9" s="1"/>
  <c r="AW443" i="9"/>
  <c r="BG443" i="9" s="1"/>
  <c r="AW444" i="9"/>
  <c r="BG444" i="9" s="1"/>
  <c r="AW445" i="9"/>
  <c r="BG445" i="9" s="1"/>
  <c r="AW446" i="9"/>
  <c r="BG446" i="9" s="1"/>
  <c r="AW453" i="9"/>
  <c r="BG453" i="9" s="1"/>
  <c r="AW454" i="9"/>
  <c r="BG454" i="9" s="1"/>
  <c r="AW455" i="9"/>
  <c r="BG455" i="9" s="1"/>
  <c r="AW456" i="9"/>
  <c r="BG456" i="9" s="1"/>
  <c r="AW457" i="9"/>
  <c r="BG457" i="9" s="1"/>
  <c r="AW458" i="9"/>
  <c r="BG458" i="9" s="1"/>
  <c r="AW459" i="9"/>
  <c r="BG459" i="9" s="1"/>
  <c r="AW460" i="9"/>
  <c r="BG460" i="9" s="1"/>
  <c r="AW461" i="9"/>
  <c r="BG461" i="9" s="1"/>
  <c r="AW462" i="9"/>
  <c r="BG462" i="9" s="1"/>
  <c r="AW463" i="9"/>
  <c r="BG463" i="9" s="1"/>
  <c r="AW464" i="9"/>
  <c r="BG464" i="9" s="1"/>
  <c r="AW465" i="9"/>
  <c r="BG465" i="9" s="1"/>
  <c r="AW466" i="9"/>
  <c r="BG466" i="9" s="1"/>
  <c r="AW467" i="9"/>
  <c r="BG467" i="9" s="1"/>
  <c r="AW468" i="9"/>
  <c r="BG468" i="9" s="1"/>
  <c r="AW469" i="9"/>
  <c r="BG469" i="9" s="1"/>
  <c r="AW470" i="9"/>
  <c r="BG470" i="9" s="1"/>
  <c r="AW471" i="9"/>
  <c r="BG471" i="9" s="1"/>
  <c r="AW472" i="9"/>
  <c r="BG472" i="9" s="1"/>
  <c r="AW479" i="9"/>
  <c r="BG479" i="9" s="1"/>
  <c r="AW480" i="9"/>
  <c r="BG480" i="9" s="1"/>
  <c r="AW481" i="9"/>
  <c r="BG481" i="9" s="1"/>
  <c r="AW482" i="9"/>
  <c r="BG482" i="9" s="1"/>
  <c r="AW483" i="9"/>
  <c r="BG483" i="9" s="1"/>
  <c r="AW484" i="9"/>
  <c r="BG484" i="9" s="1"/>
  <c r="AW485" i="9"/>
  <c r="BG485" i="9" s="1"/>
  <c r="AW486" i="9"/>
  <c r="BG486" i="9" s="1"/>
  <c r="AW487" i="9"/>
  <c r="BG487" i="9" s="1"/>
  <c r="AW488" i="9"/>
  <c r="BG488" i="9" s="1"/>
  <c r="AW489" i="9"/>
  <c r="BG489" i="9" s="1"/>
  <c r="AW490" i="9"/>
  <c r="BG490" i="9" s="1"/>
  <c r="AW491" i="9"/>
  <c r="BG491" i="9" s="1"/>
  <c r="AW492" i="9"/>
  <c r="BG492" i="9" s="1"/>
  <c r="AW493" i="9"/>
  <c r="BG493" i="9" s="1"/>
  <c r="AW494" i="9"/>
  <c r="BG494" i="9" s="1"/>
  <c r="AW495" i="9"/>
  <c r="BG495" i="9" s="1"/>
  <c r="AW496" i="9"/>
  <c r="BG496" i="9" s="1"/>
  <c r="AW497" i="9"/>
  <c r="BG497" i="9" s="1"/>
  <c r="AW498" i="9"/>
  <c r="BG498" i="9" s="1"/>
  <c r="AW25" i="9"/>
  <c r="BG25" i="9" s="1"/>
  <c r="AW24" i="9"/>
  <c r="BG24" i="9" s="1"/>
  <c r="AW23" i="9"/>
  <c r="BG23" i="9" s="1"/>
  <c r="AW22" i="9"/>
  <c r="BG22" i="9" s="1"/>
  <c r="AW21" i="9"/>
  <c r="BG21" i="9" s="1"/>
  <c r="AW20" i="9"/>
  <c r="BG20" i="9" s="1"/>
  <c r="AW19" i="9"/>
  <c r="BG19" i="9" s="1"/>
  <c r="AW18" i="9"/>
  <c r="BG18" i="9" s="1"/>
  <c r="AW17" i="9"/>
  <c r="BG17" i="9" s="1"/>
  <c r="AW16" i="9"/>
  <c r="BG16" i="9" s="1"/>
  <c r="AW15" i="9"/>
  <c r="BG15" i="9" s="1"/>
  <c r="AW14" i="9"/>
  <c r="BG14" i="9" s="1"/>
  <c r="AW13" i="9"/>
  <c r="BG13" i="9" s="1"/>
  <c r="AW12" i="9"/>
  <c r="BG12" i="9" s="1"/>
  <c r="AW11" i="9"/>
  <c r="BG11" i="9" s="1"/>
  <c r="AW10" i="9"/>
  <c r="BG10" i="9" s="1"/>
  <c r="AW9" i="9"/>
  <c r="BG9" i="9" s="1"/>
  <c r="AW8" i="9"/>
  <c r="BG8" i="9" s="1"/>
  <c r="C30" i="9" s="1"/>
  <c r="AW7" i="9"/>
  <c r="BG7" i="9" s="1"/>
  <c r="AW6" i="9"/>
  <c r="BG6" i="9" s="1"/>
  <c r="BG26" i="9" s="1"/>
  <c r="I35" i="10" l="1"/>
  <c r="AA34" i="10"/>
  <c r="CF30" i="10"/>
  <c r="AA30" i="9"/>
  <c r="I29" i="9"/>
  <c r="I31" i="9" s="1"/>
  <c r="O29" i="9"/>
  <c r="O31" i="9" s="1"/>
  <c r="C35" i="10"/>
  <c r="AA33" i="10"/>
  <c r="AA35" i="10" s="1"/>
  <c r="BG499" i="9"/>
  <c r="BG473" i="9"/>
  <c r="BG421" i="9"/>
  <c r="BG317" i="9"/>
  <c r="BG343" i="9"/>
  <c r="BG239" i="9"/>
  <c r="BG291" i="9"/>
  <c r="BG83" i="9"/>
  <c r="BG369" i="9"/>
  <c r="BG135" i="9"/>
  <c r="BG447" i="9"/>
  <c r="BG395" i="9"/>
  <c r="BG265" i="9"/>
  <c r="BG213" i="9"/>
  <c r="BG187" i="9"/>
  <c r="BG161" i="9"/>
  <c r="BG109" i="9"/>
  <c r="BG57" i="9"/>
  <c r="BG28" i="9" s="1"/>
  <c r="R29" i="8"/>
  <c r="X29" i="8"/>
  <c r="X30" i="8"/>
  <c r="L30" i="8"/>
  <c r="R30" i="8"/>
  <c r="F30" i="8"/>
  <c r="F29" i="8"/>
  <c r="L29" i="8"/>
  <c r="Q19" i="5" l="1"/>
  <c r="C31" i="9"/>
  <c r="AA29" i="9"/>
  <c r="AA31" i="9" s="1"/>
  <c r="AW498" i="8"/>
  <c r="BG498" i="8" s="1"/>
  <c r="AW497" i="8"/>
  <c r="BG497" i="8" s="1"/>
  <c r="AW496" i="8"/>
  <c r="BG496" i="8" s="1"/>
  <c r="AW495" i="8"/>
  <c r="BG495" i="8" s="1"/>
  <c r="AW494" i="8"/>
  <c r="BG494" i="8" s="1"/>
  <c r="AW493" i="8"/>
  <c r="BG493" i="8" s="1"/>
  <c r="AW492" i="8"/>
  <c r="BG492" i="8" s="1"/>
  <c r="AW491" i="8"/>
  <c r="BG491" i="8" s="1"/>
  <c r="AW490" i="8"/>
  <c r="BG490" i="8" s="1"/>
  <c r="AW489" i="8"/>
  <c r="BG489" i="8" s="1"/>
  <c r="AW488" i="8"/>
  <c r="BG488" i="8" s="1"/>
  <c r="AW487" i="8"/>
  <c r="BG487" i="8" s="1"/>
  <c r="AW486" i="8"/>
  <c r="BG486" i="8" s="1"/>
  <c r="AW485" i="8"/>
  <c r="BG485" i="8" s="1"/>
  <c r="AW484" i="8"/>
  <c r="BG484" i="8" s="1"/>
  <c r="AW483" i="8"/>
  <c r="BG483" i="8" s="1"/>
  <c r="AW482" i="8"/>
  <c r="BG482" i="8" s="1"/>
  <c r="AW481" i="8"/>
  <c r="BG481" i="8" s="1"/>
  <c r="AW480" i="8"/>
  <c r="BG480" i="8" s="1"/>
  <c r="AW479" i="8"/>
  <c r="BG479" i="8" s="1"/>
  <c r="AW472" i="8"/>
  <c r="BG472" i="8" s="1"/>
  <c r="AW471" i="8"/>
  <c r="BG471" i="8" s="1"/>
  <c r="AW470" i="8"/>
  <c r="BG470" i="8" s="1"/>
  <c r="AW469" i="8"/>
  <c r="BG469" i="8" s="1"/>
  <c r="AW468" i="8"/>
  <c r="BG468" i="8" s="1"/>
  <c r="AW467" i="8"/>
  <c r="BG467" i="8" s="1"/>
  <c r="AW466" i="8"/>
  <c r="BG466" i="8" s="1"/>
  <c r="AW465" i="8"/>
  <c r="BG465" i="8" s="1"/>
  <c r="AW464" i="8"/>
  <c r="BG464" i="8" s="1"/>
  <c r="AW463" i="8"/>
  <c r="BG463" i="8" s="1"/>
  <c r="AW462" i="8"/>
  <c r="BG462" i="8" s="1"/>
  <c r="AW461" i="8"/>
  <c r="BG461" i="8" s="1"/>
  <c r="AW460" i="8"/>
  <c r="BG460" i="8" s="1"/>
  <c r="AW459" i="8"/>
  <c r="BG459" i="8" s="1"/>
  <c r="AW458" i="8"/>
  <c r="BG458" i="8" s="1"/>
  <c r="AW457" i="8"/>
  <c r="BG457" i="8" s="1"/>
  <c r="AW456" i="8"/>
  <c r="BG456" i="8" s="1"/>
  <c r="AW455" i="8"/>
  <c r="BG455" i="8" s="1"/>
  <c r="AW454" i="8"/>
  <c r="BG454" i="8" s="1"/>
  <c r="AW453" i="8"/>
  <c r="BG453" i="8" s="1"/>
  <c r="AW446" i="8"/>
  <c r="BG446" i="8" s="1"/>
  <c r="AW445" i="8"/>
  <c r="BG445" i="8" s="1"/>
  <c r="AW444" i="8"/>
  <c r="BG444" i="8" s="1"/>
  <c r="AW443" i="8"/>
  <c r="BG443" i="8" s="1"/>
  <c r="AW442" i="8"/>
  <c r="BG442" i="8" s="1"/>
  <c r="AW441" i="8"/>
  <c r="BG441" i="8" s="1"/>
  <c r="AW440" i="8"/>
  <c r="BG440" i="8" s="1"/>
  <c r="AW439" i="8"/>
  <c r="BG439" i="8" s="1"/>
  <c r="AW438" i="8"/>
  <c r="BG438" i="8" s="1"/>
  <c r="AW437" i="8"/>
  <c r="BG437" i="8" s="1"/>
  <c r="AW436" i="8"/>
  <c r="BG436" i="8" s="1"/>
  <c r="AW435" i="8"/>
  <c r="BG435" i="8" s="1"/>
  <c r="AW434" i="8"/>
  <c r="BG434" i="8" s="1"/>
  <c r="AW433" i="8"/>
  <c r="BG433" i="8" s="1"/>
  <c r="AW432" i="8"/>
  <c r="BG432" i="8" s="1"/>
  <c r="AW431" i="8"/>
  <c r="BG431" i="8" s="1"/>
  <c r="AW430" i="8"/>
  <c r="BG430" i="8" s="1"/>
  <c r="AW429" i="8"/>
  <c r="BG429" i="8" s="1"/>
  <c r="AW428" i="8"/>
  <c r="BG428" i="8" s="1"/>
  <c r="AW427" i="8"/>
  <c r="BG427" i="8" s="1"/>
  <c r="AW420" i="8"/>
  <c r="BG420" i="8" s="1"/>
  <c r="AW419" i="8"/>
  <c r="BG419" i="8" s="1"/>
  <c r="AW418" i="8"/>
  <c r="BG418" i="8" s="1"/>
  <c r="AW417" i="8"/>
  <c r="BG417" i="8" s="1"/>
  <c r="AW416" i="8"/>
  <c r="BG416" i="8" s="1"/>
  <c r="AW415" i="8"/>
  <c r="BG415" i="8" s="1"/>
  <c r="AW414" i="8"/>
  <c r="BG414" i="8" s="1"/>
  <c r="AW413" i="8"/>
  <c r="BG413" i="8" s="1"/>
  <c r="AW412" i="8"/>
  <c r="BG412" i="8" s="1"/>
  <c r="AW411" i="8"/>
  <c r="BG411" i="8" s="1"/>
  <c r="AW410" i="8"/>
  <c r="BG410" i="8" s="1"/>
  <c r="AW409" i="8"/>
  <c r="BG409" i="8" s="1"/>
  <c r="AW408" i="8"/>
  <c r="BG408" i="8" s="1"/>
  <c r="AW407" i="8"/>
  <c r="BG407" i="8" s="1"/>
  <c r="AW406" i="8"/>
  <c r="BG406" i="8" s="1"/>
  <c r="AW405" i="8"/>
  <c r="BG405" i="8" s="1"/>
  <c r="AW404" i="8"/>
  <c r="BG404" i="8" s="1"/>
  <c r="AW403" i="8"/>
  <c r="BG403" i="8" s="1"/>
  <c r="AW402" i="8"/>
  <c r="BG402" i="8" s="1"/>
  <c r="AW401" i="8"/>
  <c r="BG401" i="8" s="1"/>
  <c r="AW394" i="8"/>
  <c r="BG394" i="8" s="1"/>
  <c r="AW393" i="8"/>
  <c r="BG393" i="8" s="1"/>
  <c r="AW392" i="8"/>
  <c r="BG392" i="8" s="1"/>
  <c r="AW391" i="8"/>
  <c r="BG391" i="8" s="1"/>
  <c r="AW390" i="8"/>
  <c r="BG390" i="8" s="1"/>
  <c r="AW389" i="8"/>
  <c r="BG389" i="8" s="1"/>
  <c r="AW388" i="8"/>
  <c r="BG388" i="8" s="1"/>
  <c r="AW387" i="8"/>
  <c r="BG387" i="8" s="1"/>
  <c r="AW386" i="8"/>
  <c r="BG386" i="8" s="1"/>
  <c r="AW385" i="8"/>
  <c r="BG385" i="8" s="1"/>
  <c r="AW384" i="8"/>
  <c r="BG384" i="8" s="1"/>
  <c r="AW383" i="8"/>
  <c r="BG383" i="8" s="1"/>
  <c r="AW382" i="8"/>
  <c r="BG382" i="8" s="1"/>
  <c r="AW381" i="8"/>
  <c r="BG381" i="8" s="1"/>
  <c r="AW380" i="8"/>
  <c r="BG380" i="8" s="1"/>
  <c r="AW379" i="8"/>
  <c r="BG379" i="8" s="1"/>
  <c r="AW378" i="8"/>
  <c r="BG378" i="8" s="1"/>
  <c r="AW377" i="8"/>
  <c r="BG377" i="8" s="1"/>
  <c r="AW376" i="8"/>
  <c r="BG376" i="8" s="1"/>
  <c r="AW375" i="8"/>
  <c r="BG375" i="8" s="1"/>
  <c r="AW368" i="8"/>
  <c r="BG368" i="8" s="1"/>
  <c r="AW367" i="8"/>
  <c r="BG367" i="8" s="1"/>
  <c r="AW366" i="8"/>
  <c r="BG366" i="8" s="1"/>
  <c r="AW365" i="8"/>
  <c r="BG365" i="8" s="1"/>
  <c r="AW364" i="8"/>
  <c r="BG364" i="8" s="1"/>
  <c r="AW363" i="8"/>
  <c r="BG363" i="8" s="1"/>
  <c r="AW362" i="8"/>
  <c r="BG362" i="8" s="1"/>
  <c r="AW361" i="8"/>
  <c r="BG361" i="8" s="1"/>
  <c r="AW360" i="8"/>
  <c r="BG360" i="8" s="1"/>
  <c r="AW359" i="8"/>
  <c r="BG359" i="8" s="1"/>
  <c r="AW358" i="8"/>
  <c r="BG358" i="8" s="1"/>
  <c r="AW357" i="8"/>
  <c r="BG357" i="8" s="1"/>
  <c r="AW356" i="8"/>
  <c r="BG356" i="8" s="1"/>
  <c r="AW355" i="8"/>
  <c r="BG355" i="8" s="1"/>
  <c r="AW354" i="8"/>
  <c r="BG354" i="8" s="1"/>
  <c r="AW353" i="8"/>
  <c r="BG353" i="8" s="1"/>
  <c r="AW352" i="8"/>
  <c r="BG352" i="8" s="1"/>
  <c r="AW351" i="8"/>
  <c r="BG351" i="8" s="1"/>
  <c r="AW350" i="8"/>
  <c r="BG350" i="8" s="1"/>
  <c r="AW349" i="8"/>
  <c r="BG349" i="8" s="1"/>
  <c r="AW342" i="8"/>
  <c r="BG342" i="8" s="1"/>
  <c r="AW341" i="8"/>
  <c r="BG341" i="8" s="1"/>
  <c r="AW340" i="8"/>
  <c r="BG340" i="8" s="1"/>
  <c r="AW339" i="8"/>
  <c r="BG339" i="8" s="1"/>
  <c r="BG338" i="8"/>
  <c r="AW338" i="8"/>
  <c r="AW337" i="8"/>
  <c r="BG337" i="8" s="1"/>
  <c r="AW336" i="8"/>
  <c r="BG336" i="8" s="1"/>
  <c r="AW335" i="8"/>
  <c r="BG335" i="8" s="1"/>
  <c r="AW334" i="8"/>
  <c r="BG334" i="8" s="1"/>
  <c r="AW333" i="8"/>
  <c r="BG333" i="8" s="1"/>
  <c r="AW332" i="8"/>
  <c r="BG332" i="8" s="1"/>
  <c r="AW331" i="8"/>
  <c r="BG331" i="8" s="1"/>
  <c r="AW330" i="8"/>
  <c r="BG330" i="8" s="1"/>
  <c r="AW329" i="8"/>
  <c r="BG329" i="8" s="1"/>
  <c r="AW328" i="8"/>
  <c r="BG328" i="8" s="1"/>
  <c r="AW327" i="8"/>
  <c r="BG327" i="8" s="1"/>
  <c r="AW326" i="8"/>
  <c r="BG326" i="8" s="1"/>
  <c r="AW325" i="8"/>
  <c r="BG325" i="8" s="1"/>
  <c r="AW324" i="8"/>
  <c r="BG324" i="8" s="1"/>
  <c r="AW323" i="8"/>
  <c r="BG323" i="8" s="1"/>
  <c r="BG343" i="8" s="1"/>
  <c r="AW316" i="8"/>
  <c r="BG316" i="8" s="1"/>
  <c r="AW315" i="8"/>
  <c r="BG315" i="8" s="1"/>
  <c r="AW314" i="8"/>
  <c r="BG314" i="8" s="1"/>
  <c r="AW313" i="8"/>
  <c r="BG313" i="8" s="1"/>
  <c r="AW312" i="8"/>
  <c r="BG312" i="8" s="1"/>
  <c r="AW311" i="8"/>
  <c r="BG311" i="8" s="1"/>
  <c r="AW310" i="8"/>
  <c r="BG310" i="8" s="1"/>
  <c r="AW309" i="8"/>
  <c r="BG309" i="8" s="1"/>
  <c r="AW308" i="8"/>
  <c r="BG308" i="8" s="1"/>
  <c r="AW307" i="8"/>
  <c r="BG307" i="8" s="1"/>
  <c r="AW306" i="8"/>
  <c r="BG306" i="8" s="1"/>
  <c r="AW305" i="8"/>
  <c r="BG305" i="8" s="1"/>
  <c r="AW304" i="8"/>
  <c r="BG304" i="8" s="1"/>
  <c r="AW303" i="8"/>
  <c r="BG303" i="8" s="1"/>
  <c r="AW302" i="8"/>
  <c r="BG302" i="8" s="1"/>
  <c r="AW301" i="8"/>
  <c r="BG301" i="8" s="1"/>
  <c r="AW300" i="8"/>
  <c r="BG300" i="8" s="1"/>
  <c r="AW299" i="8"/>
  <c r="BG299" i="8" s="1"/>
  <c r="AW298" i="8"/>
  <c r="BG298" i="8" s="1"/>
  <c r="AW297" i="8"/>
  <c r="BG297" i="8" s="1"/>
  <c r="BG317" i="8" s="1"/>
  <c r="AW290" i="8"/>
  <c r="BG290" i="8" s="1"/>
  <c r="AW289" i="8"/>
  <c r="BG289" i="8" s="1"/>
  <c r="AW288" i="8"/>
  <c r="BG288" i="8" s="1"/>
  <c r="AW287" i="8"/>
  <c r="BG287" i="8" s="1"/>
  <c r="AW286" i="8"/>
  <c r="BG286" i="8" s="1"/>
  <c r="AW285" i="8"/>
  <c r="BG285" i="8" s="1"/>
  <c r="AW284" i="8"/>
  <c r="BG284" i="8" s="1"/>
  <c r="AW283" i="8"/>
  <c r="BG283" i="8" s="1"/>
  <c r="AW282" i="8"/>
  <c r="BG282" i="8" s="1"/>
  <c r="AW281" i="8"/>
  <c r="BG281" i="8" s="1"/>
  <c r="AW280" i="8"/>
  <c r="BG280" i="8" s="1"/>
  <c r="AW279" i="8"/>
  <c r="BG279" i="8" s="1"/>
  <c r="AW278" i="8"/>
  <c r="BG278" i="8" s="1"/>
  <c r="AW277" i="8"/>
  <c r="BG277" i="8" s="1"/>
  <c r="AW276" i="8"/>
  <c r="BG276" i="8" s="1"/>
  <c r="AW275" i="8"/>
  <c r="BG275" i="8" s="1"/>
  <c r="AW274" i="8"/>
  <c r="BG274" i="8" s="1"/>
  <c r="AW273" i="8"/>
  <c r="BG273" i="8" s="1"/>
  <c r="AW272" i="8"/>
  <c r="BG272" i="8" s="1"/>
  <c r="AW271" i="8"/>
  <c r="BG271" i="8" s="1"/>
  <c r="BG291" i="8" s="1"/>
  <c r="AW264" i="8"/>
  <c r="BG264" i="8" s="1"/>
  <c r="AW263" i="8"/>
  <c r="BG263" i="8" s="1"/>
  <c r="AW262" i="8"/>
  <c r="BG262" i="8" s="1"/>
  <c r="AW261" i="8"/>
  <c r="BG261" i="8" s="1"/>
  <c r="AW260" i="8"/>
  <c r="BG260" i="8" s="1"/>
  <c r="AW259" i="8"/>
  <c r="BG259" i="8" s="1"/>
  <c r="AW258" i="8"/>
  <c r="BG258" i="8" s="1"/>
  <c r="AW257" i="8"/>
  <c r="BG257" i="8" s="1"/>
  <c r="AW256" i="8"/>
  <c r="BG256" i="8" s="1"/>
  <c r="AW255" i="8"/>
  <c r="BG255" i="8" s="1"/>
  <c r="AW254" i="8"/>
  <c r="BG254" i="8" s="1"/>
  <c r="AW253" i="8"/>
  <c r="BG253" i="8" s="1"/>
  <c r="AW252" i="8"/>
  <c r="BG252" i="8" s="1"/>
  <c r="AW251" i="8"/>
  <c r="BG251" i="8" s="1"/>
  <c r="AW250" i="8"/>
  <c r="BG250" i="8" s="1"/>
  <c r="AW249" i="8"/>
  <c r="BG249" i="8" s="1"/>
  <c r="AW248" i="8"/>
  <c r="BG248" i="8" s="1"/>
  <c r="AW247" i="8"/>
  <c r="BG247" i="8" s="1"/>
  <c r="AW246" i="8"/>
  <c r="BG246" i="8" s="1"/>
  <c r="AW245" i="8"/>
  <c r="BG245" i="8" s="1"/>
  <c r="BG265" i="8" s="1"/>
  <c r="AW238" i="8"/>
  <c r="BG238" i="8" s="1"/>
  <c r="AW237" i="8"/>
  <c r="BG237" i="8" s="1"/>
  <c r="AW236" i="8"/>
  <c r="BG236" i="8" s="1"/>
  <c r="AW235" i="8"/>
  <c r="BG235" i="8" s="1"/>
  <c r="AW234" i="8"/>
  <c r="BG234" i="8" s="1"/>
  <c r="AW233" i="8"/>
  <c r="BG233" i="8" s="1"/>
  <c r="AW232" i="8"/>
  <c r="BG232" i="8" s="1"/>
  <c r="AW231" i="8"/>
  <c r="BG231" i="8" s="1"/>
  <c r="AW230" i="8"/>
  <c r="BG230" i="8" s="1"/>
  <c r="AW229" i="8"/>
  <c r="BG229" i="8" s="1"/>
  <c r="AW228" i="8"/>
  <c r="BG228" i="8" s="1"/>
  <c r="AW227" i="8"/>
  <c r="BG227" i="8" s="1"/>
  <c r="AW226" i="8"/>
  <c r="BG226" i="8" s="1"/>
  <c r="AW225" i="8"/>
  <c r="BG225" i="8" s="1"/>
  <c r="AW224" i="8"/>
  <c r="BG224" i="8" s="1"/>
  <c r="AW223" i="8"/>
  <c r="BG223" i="8" s="1"/>
  <c r="AW222" i="8"/>
  <c r="BG222" i="8" s="1"/>
  <c r="AW221" i="8"/>
  <c r="BG221" i="8" s="1"/>
  <c r="AW220" i="8"/>
  <c r="BG220" i="8" s="1"/>
  <c r="AW219" i="8"/>
  <c r="BG219" i="8" s="1"/>
  <c r="BG239" i="8" s="1"/>
  <c r="AW212" i="8"/>
  <c r="BG212" i="8" s="1"/>
  <c r="AW211" i="8"/>
  <c r="BG211" i="8" s="1"/>
  <c r="AW210" i="8"/>
  <c r="BG210" i="8" s="1"/>
  <c r="AW209" i="8"/>
  <c r="BG209" i="8" s="1"/>
  <c r="AW208" i="8"/>
  <c r="BG208" i="8" s="1"/>
  <c r="AW207" i="8"/>
  <c r="BG207" i="8" s="1"/>
  <c r="AW206" i="8"/>
  <c r="BG206" i="8" s="1"/>
  <c r="AW205" i="8"/>
  <c r="BG205" i="8" s="1"/>
  <c r="AW204" i="8"/>
  <c r="BG204" i="8" s="1"/>
  <c r="AW203" i="8"/>
  <c r="BG203" i="8" s="1"/>
  <c r="AW202" i="8"/>
  <c r="BG202" i="8" s="1"/>
  <c r="AW201" i="8"/>
  <c r="BG201" i="8" s="1"/>
  <c r="AW200" i="8"/>
  <c r="BG200" i="8" s="1"/>
  <c r="AW199" i="8"/>
  <c r="BG199" i="8" s="1"/>
  <c r="AW198" i="8"/>
  <c r="BG198" i="8" s="1"/>
  <c r="AW197" i="8"/>
  <c r="BG197" i="8" s="1"/>
  <c r="AW196" i="8"/>
  <c r="BG196" i="8" s="1"/>
  <c r="AW195" i="8"/>
  <c r="BG195" i="8" s="1"/>
  <c r="AW194" i="8"/>
  <c r="BG194" i="8" s="1"/>
  <c r="AW193" i="8"/>
  <c r="BG193" i="8" s="1"/>
  <c r="BG213" i="8" s="1"/>
  <c r="AW186" i="8"/>
  <c r="BG186" i="8" s="1"/>
  <c r="AW185" i="8"/>
  <c r="BG185" i="8" s="1"/>
  <c r="AW184" i="8"/>
  <c r="BG184" i="8" s="1"/>
  <c r="AW183" i="8"/>
  <c r="BG183" i="8" s="1"/>
  <c r="AW182" i="8"/>
  <c r="BG182" i="8" s="1"/>
  <c r="AW181" i="8"/>
  <c r="BG181" i="8" s="1"/>
  <c r="AW180" i="8"/>
  <c r="BG180" i="8" s="1"/>
  <c r="AW179" i="8"/>
  <c r="BG179" i="8" s="1"/>
  <c r="AW178" i="8"/>
  <c r="BG178" i="8" s="1"/>
  <c r="AW177" i="8"/>
  <c r="BG177" i="8" s="1"/>
  <c r="AW176" i="8"/>
  <c r="BG176" i="8" s="1"/>
  <c r="AW175" i="8"/>
  <c r="BG175" i="8" s="1"/>
  <c r="AW174" i="8"/>
  <c r="BG174" i="8" s="1"/>
  <c r="AW173" i="8"/>
  <c r="BG173" i="8" s="1"/>
  <c r="AW172" i="8"/>
  <c r="BG172" i="8" s="1"/>
  <c r="AW171" i="8"/>
  <c r="BG171" i="8" s="1"/>
  <c r="AW170" i="8"/>
  <c r="BG170" i="8" s="1"/>
  <c r="AW169" i="8"/>
  <c r="BG169" i="8" s="1"/>
  <c r="AW168" i="8"/>
  <c r="BG168" i="8" s="1"/>
  <c r="AW167" i="8"/>
  <c r="BG167" i="8" s="1"/>
  <c r="BG187" i="8" s="1"/>
  <c r="AW160" i="8"/>
  <c r="BG160" i="8" s="1"/>
  <c r="AW159" i="8"/>
  <c r="BG159" i="8" s="1"/>
  <c r="AW158" i="8"/>
  <c r="BG158" i="8" s="1"/>
  <c r="AW157" i="8"/>
  <c r="BG157" i="8" s="1"/>
  <c r="AW156" i="8"/>
  <c r="BG156" i="8" s="1"/>
  <c r="AW155" i="8"/>
  <c r="BG155" i="8" s="1"/>
  <c r="AW154" i="8"/>
  <c r="BG154" i="8" s="1"/>
  <c r="AW153" i="8"/>
  <c r="BG153" i="8" s="1"/>
  <c r="AW152" i="8"/>
  <c r="BG152" i="8" s="1"/>
  <c r="AW151" i="8"/>
  <c r="BG151" i="8" s="1"/>
  <c r="AW150" i="8"/>
  <c r="BG150" i="8" s="1"/>
  <c r="AW149" i="8"/>
  <c r="BG149" i="8" s="1"/>
  <c r="AW148" i="8"/>
  <c r="BG148" i="8" s="1"/>
  <c r="AW147" i="8"/>
  <c r="BG147" i="8" s="1"/>
  <c r="AW146" i="8"/>
  <c r="BG146" i="8" s="1"/>
  <c r="AW145" i="8"/>
  <c r="BG145" i="8" s="1"/>
  <c r="AW144" i="8"/>
  <c r="BG144" i="8" s="1"/>
  <c r="AW143" i="8"/>
  <c r="BG143" i="8" s="1"/>
  <c r="AW142" i="8"/>
  <c r="BG142" i="8" s="1"/>
  <c r="AW141" i="8"/>
  <c r="BG141" i="8" s="1"/>
  <c r="BG161" i="8" s="1"/>
  <c r="AW134" i="8"/>
  <c r="BG134" i="8" s="1"/>
  <c r="AW133" i="8"/>
  <c r="BG133" i="8" s="1"/>
  <c r="AW132" i="8"/>
  <c r="BG132" i="8" s="1"/>
  <c r="AW131" i="8"/>
  <c r="BG131" i="8" s="1"/>
  <c r="AW130" i="8"/>
  <c r="BG130" i="8" s="1"/>
  <c r="AW129" i="8"/>
  <c r="BG129" i="8" s="1"/>
  <c r="AW128" i="8"/>
  <c r="BG128" i="8" s="1"/>
  <c r="AW127" i="8"/>
  <c r="BG127" i="8" s="1"/>
  <c r="AW126" i="8"/>
  <c r="BG126" i="8" s="1"/>
  <c r="AW125" i="8"/>
  <c r="BG125" i="8" s="1"/>
  <c r="AW124" i="8"/>
  <c r="BG124" i="8" s="1"/>
  <c r="AW123" i="8"/>
  <c r="BG123" i="8" s="1"/>
  <c r="AW122" i="8"/>
  <c r="BG122" i="8" s="1"/>
  <c r="AW121" i="8"/>
  <c r="BG121" i="8" s="1"/>
  <c r="AW120" i="8"/>
  <c r="BG120" i="8" s="1"/>
  <c r="AW119" i="8"/>
  <c r="BG119" i="8" s="1"/>
  <c r="AW118" i="8"/>
  <c r="BG118" i="8" s="1"/>
  <c r="AW117" i="8"/>
  <c r="BG117" i="8" s="1"/>
  <c r="AW116" i="8"/>
  <c r="BG116" i="8" s="1"/>
  <c r="AW115" i="8"/>
  <c r="BG115" i="8" s="1"/>
  <c r="BG135" i="8" s="1"/>
  <c r="AW108" i="8"/>
  <c r="BG108" i="8" s="1"/>
  <c r="AW107" i="8"/>
  <c r="BG107" i="8" s="1"/>
  <c r="AW106" i="8"/>
  <c r="BG106" i="8" s="1"/>
  <c r="AW105" i="8"/>
  <c r="BG105" i="8" s="1"/>
  <c r="AW104" i="8"/>
  <c r="BG104" i="8" s="1"/>
  <c r="AW103" i="8"/>
  <c r="BG103" i="8" s="1"/>
  <c r="AW102" i="8"/>
  <c r="BG102" i="8" s="1"/>
  <c r="AW101" i="8"/>
  <c r="BG101" i="8" s="1"/>
  <c r="AW100" i="8"/>
  <c r="BG100" i="8" s="1"/>
  <c r="AW99" i="8"/>
  <c r="BG99" i="8" s="1"/>
  <c r="AW98" i="8"/>
  <c r="BG98" i="8" s="1"/>
  <c r="AW97" i="8"/>
  <c r="BG97" i="8" s="1"/>
  <c r="AW96" i="8"/>
  <c r="BG96" i="8" s="1"/>
  <c r="AW95" i="8"/>
  <c r="BG95" i="8" s="1"/>
  <c r="AW94" i="8"/>
  <c r="BG94" i="8" s="1"/>
  <c r="AW93" i="8"/>
  <c r="BG93" i="8" s="1"/>
  <c r="AW92" i="8"/>
  <c r="BG92" i="8" s="1"/>
  <c r="AW91" i="8"/>
  <c r="BG91" i="8" s="1"/>
  <c r="AW90" i="8"/>
  <c r="BG90" i="8" s="1"/>
  <c r="AW89" i="8"/>
  <c r="BG89" i="8" s="1"/>
  <c r="BG109" i="8" s="1"/>
  <c r="AW82" i="8"/>
  <c r="BG82" i="8" s="1"/>
  <c r="AW81" i="8"/>
  <c r="BG81" i="8" s="1"/>
  <c r="AW80" i="8"/>
  <c r="BG80" i="8" s="1"/>
  <c r="AW79" i="8"/>
  <c r="BG79" i="8" s="1"/>
  <c r="AW78" i="8"/>
  <c r="BG78" i="8" s="1"/>
  <c r="AW77" i="8"/>
  <c r="BG77" i="8" s="1"/>
  <c r="AW76" i="8"/>
  <c r="BG76" i="8" s="1"/>
  <c r="AW75" i="8"/>
  <c r="BG75" i="8" s="1"/>
  <c r="AW74" i="8"/>
  <c r="BG74" i="8" s="1"/>
  <c r="AW73" i="8"/>
  <c r="BG73" i="8" s="1"/>
  <c r="AW72" i="8"/>
  <c r="BG72" i="8" s="1"/>
  <c r="AW71" i="8"/>
  <c r="BG71" i="8" s="1"/>
  <c r="AW70" i="8"/>
  <c r="BG70" i="8" s="1"/>
  <c r="AW69" i="8"/>
  <c r="BG69" i="8" s="1"/>
  <c r="AW68" i="8"/>
  <c r="BG68" i="8" s="1"/>
  <c r="C30" i="8" s="1"/>
  <c r="AW67" i="8"/>
  <c r="BG67" i="8" s="1"/>
  <c r="AW66" i="8"/>
  <c r="BG66" i="8" s="1"/>
  <c r="AW65" i="8"/>
  <c r="BG65" i="8" s="1"/>
  <c r="AW64" i="8"/>
  <c r="BG64" i="8" s="1"/>
  <c r="AW63" i="8"/>
  <c r="BG63" i="8" s="1"/>
  <c r="BG83" i="8" s="1"/>
  <c r="AW56" i="8"/>
  <c r="BG56" i="8" s="1"/>
  <c r="AW55" i="8"/>
  <c r="BG55" i="8" s="1"/>
  <c r="AW54" i="8"/>
  <c r="BG54" i="8" s="1"/>
  <c r="AW53" i="8"/>
  <c r="BG53" i="8" s="1"/>
  <c r="AW52" i="8"/>
  <c r="BG52" i="8" s="1"/>
  <c r="AW51" i="8"/>
  <c r="BG51" i="8" s="1"/>
  <c r="AW50" i="8"/>
  <c r="BG50" i="8" s="1"/>
  <c r="AW49" i="8"/>
  <c r="BG49" i="8" s="1"/>
  <c r="AW48" i="8"/>
  <c r="BG48" i="8" s="1"/>
  <c r="AW47" i="8"/>
  <c r="BG47" i="8" s="1"/>
  <c r="AW46" i="8"/>
  <c r="BG46" i="8" s="1"/>
  <c r="AW45" i="8"/>
  <c r="BG45" i="8" s="1"/>
  <c r="AW44" i="8"/>
  <c r="BG44" i="8" s="1"/>
  <c r="O30" i="8" s="1"/>
  <c r="AW43" i="8"/>
  <c r="BG43" i="8" s="1"/>
  <c r="AW42" i="8"/>
  <c r="BG42" i="8" s="1"/>
  <c r="AW41" i="8"/>
  <c r="BG41" i="8" s="1"/>
  <c r="AW40" i="8"/>
  <c r="BG40" i="8" s="1"/>
  <c r="AW39" i="8"/>
  <c r="BG39" i="8" s="1"/>
  <c r="AW38" i="8"/>
  <c r="BG38" i="8" s="1"/>
  <c r="AW37" i="8"/>
  <c r="BG37" i="8" s="1"/>
  <c r="AE30" i="8"/>
  <c r="AE29" i="8"/>
  <c r="BG369" i="8" l="1"/>
  <c r="BG395" i="8"/>
  <c r="BG421" i="8"/>
  <c r="BG447" i="8"/>
  <c r="BG473" i="8"/>
  <c r="BG499" i="8"/>
  <c r="BG57" i="8"/>
  <c r="U29" i="8"/>
  <c r="I30" i="8"/>
  <c r="U30" i="8"/>
  <c r="I29" i="8"/>
  <c r="AE31" i="8"/>
  <c r="C31" i="8"/>
  <c r="X31" i="8"/>
  <c r="R31" i="8"/>
  <c r="L31" i="8"/>
  <c r="F31" i="8"/>
  <c r="AA30" i="8" l="1"/>
  <c r="I31" i="8"/>
  <c r="U31" i="8"/>
  <c r="AW25" i="8"/>
  <c r="BG25" i="8" s="1"/>
  <c r="AW24" i="8"/>
  <c r="BG24" i="8" s="1"/>
  <c r="AW23" i="8"/>
  <c r="BG23" i="8" s="1"/>
  <c r="AW22" i="8"/>
  <c r="BG22" i="8" s="1"/>
  <c r="AW21" i="8"/>
  <c r="BG21" i="8" s="1"/>
  <c r="AW20" i="8"/>
  <c r="BG20" i="8" s="1"/>
  <c r="AW19" i="8"/>
  <c r="BG19" i="8" s="1"/>
  <c r="AW18" i="8"/>
  <c r="BG18" i="8" s="1"/>
  <c r="AW17" i="8"/>
  <c r="BG17" i="8" s="1"/>
  <c r="AW16" i="8"/>
  <c r="BG16" i="8" s="1"/>
  <c r="AW15" i="8"/>
  <c r="BG15" i="8" s="1"/>
  <c r="AW14" i="8"/>
  <c r="BG14" i="8" s="1"/>
  <c r="AW13" i="8"/>
  <c r="BG13" i="8" s="1"/>
  <c r="AW12" i="8"/>
  <c r="BG12" i="8" s="1"/>
  <c r="AW11" i="8"/>
  <c r="BG11" i="8" s="1"/>
  <c r="AW10" i="8"/>
  <c r="BG10" i="8" s="1"/>
  <c r="AW9" i="8"/>
  <c r="BG9" i="8" s="1"/>
  <c r="AW8" i="8"/>
  <c r="BG8" i="8" s="1"/>
  <c r="AW7" i="8"/>
  <c r="BG7" i="8" s="1"/>
  <c r="AW6" i="8"/>
  <c r="BG6" i="8" s="1"/>
  <c r="BG26" i="8" l="1"/>
  <c r="BG28" i="8" s="1"/>
  <c r="O29" i="8"/>
  <c r="AA29" i="8" l="1"/>
  <c r="AA31" i="8" s="1"/>
  <c r="O31" i="8"/>
  <c r="AZ29" i="3"/>
  <c r="BT29" i="3" s="1"/>
  <c r="CF29" i="3" s="1"/>
  <c r="AZ28" i="3"/>
  <c r="BT28" i="3" s="1"/>
  <c r="CF28" i="3" s="1"/>
  <c r="AZ27" i="3"/>
  <c r="BT27" i="3" s="1"/>
  <c r="CF27" i="3" s="1"/>
  <c r="AZ26" i="3"/>
  <c r="BT26" i="3" s="1"/>
  <c r="CF26" i="3" s="1"/>
  <c r="AZ25" i="3"/>
  <c r="BT25" i="3" s="1"/>
  <c r="CF25" i="3" s="1"/>
  <c r="AZ24" i="3"/>
  <c r="BT24" i="3" s="1"/>
  <c r="CF24" i="3" s="1"/>
  <c r="AZ23" i="3"/>
  <c r="BT23" i="3" s="1"/>
  <c r="CF23" i="3" s="1"/>
  <c r="AZ22" i="3"/>
  <c r="BT22" i="3" s="1"/>
  <c r="CF22" i="3" s="1"/>
  <c r="AZ21" i="3"/>
  <c r="BT21" i="3" s="1"/>
  <c r="CF21" i="3" s="1"/>
  <c r="AZ20" i="3"/>
  <c r="BT20" i="3" s="1"/>
  <c r="CF20" i="3" s="1"/>
  <c r="AZ19" i="3"/>
  <c r="BT19" i="3" s="1"/>
  <c r="CF19" i="3" s="1"/>
  <c r="AZ18" i="3"/>
  <c r="BT18" i="3" s="1"/>
  <c r="CF18" i="3" s="1"/>
  <c r="AZ10" i="3" l="1"/>
  <c r="BT10" i="3" l="1"/>
  <c r="CF10" i="3" s="1"/>
  <c r="AZ17" i="3"/>
  <c r="BT17" i="3" s="1"/>
  <c r="CF17" i="3" s="1"/>
  <c r="AZ16" i="3"/>
  <c r="BT16" i="3" s="1"/>
  <c r="CF16" i="3" s="1"/>
  <c r="AZ15" i="3"/>
  <c r="BT15" i="3" s="1"/>
  <c r="CF15" i="3" s="1"/>
  <c r="AZ14" i="3"/>
  <c r="BT14" i="3" s="1"/>
  <c r="CF14" i="3" s="1"/>
  <c r="AZ13" i="3"/>
  <c r="BT13" i="3" s="1"/>
  <c r="CF13" i="3" s="1"/>
  <c r="AZ12" i="3"/>
  <c r="BT12" i="3" s="1"/>
  <c r="CF12" i="3" s="1"/>
  <c r="AZ11" i="3"/>
  <c r="BT11" i="3" s="1"/>
  <c r="CF11" i="3" s="1"/>
  <c r="CF30" i="3" l="1"/>
  <c r="Q19" i="2" s="1"/>
</calcChain>
</file>

<file path=xl/comments1.xml><?xml version="1.0" encoding="utf-8"?>
<comments xmlns="http://schemas.openxmlformats.org/spreadsheetml/2006/main">
  <authors>
    <author>作成者</author>
  </authors>
  <commentList>
    <comment ref="AF3" authorId="0" shapeId="0">
      <text>
        <r>
          <rPr>
            <b/>
            <sz val="9"/>
            <color indexed="81"/>
            <rFont val="MS P ゴシック"/>
            <family val="3"/>
            <charset val="128"/>
          </rPr>
          <t>月途中入退園場合は実際の保育料を、市町村転出入の場合は
日割りの保育料を入力してください。（小数点未満切り捨て）</t>
        </r>
      </text>
    </comment>
    <comment ref="BJ3" authorId="0" shapeId="0">
      <text>
        <r>
          <rPr>
            <b/>
            <sz val="9"/>
            <color indexed="81"/>
            <rFont val="MS P ゴシック"/>
            <family val="3"/>
            <charset val="128"/>
          </rPr>
          <t xml:space="preserve">開所日であるかどうかにかかわらず、その月の平日の日数を入力してください。（夏休みなど長期休業日を含む月も同様）
</t>
        </r>
      </text>
    </comment>
    <comment ref="BM3" authorId="0" shapeId="0">
      <text>
        <r>
          <rPr>
            <b/>
            <sz val="9"/>
            <color indexed="81"/>
            <rFont val="MS P ゴシック"/>
            <family val="3"/>
            <charset val="128"/>
          </rPr>
          <t xml:space="preserve">開所日であるかどうかにかかわらず、その月の平日の日数を入力してください。（夏休みなど長期休業日を含む月も同様）
</t>
        </r>
      </text>
    </comment>
  </commentList>
</comments>
</file>

<file path=xl/sharedStrings.xml><?xml version="1.0" encoding="utf-8"?>
<sst xmlns="http://schemas.openxmlformats.org/spreadsheetml/2006/main" count="13051" uniqueCount="164">
  <si>
    <t>施設名</t>
    <rPh sb="0" eb="2">
      <t>シセツ</t>
    </rPh>
    <rPh sb="2" eb="3">
      <t>メイ</t>
    </rPh>
    <phoneticPr fontId="1"/>
  </si>
  <si>
    <t>歳児</t>
    <rPh sb="0" eb="2">
      <t>サイジ</t>
    </rPh>
    <phoneticPr fontId="1"/>
  </si>
  <si>
    <t>（選択）</t>
    <rPh sb="1" eb="3">
      <t>センタク</t>
    </rPh>
    <phoneticPr fontId="1"/>
  </si>
  <si>
    <t>氏名</t>
    <rPh sb="0" eb="2">
      <t>シメイ</t>
    </rPh>
    <phoneticPr fontId="1"/>
  </si>
  <si>
    <t>有無</t>
    <rPh sb="0" eb="2">
      <t>ウム</t>
    </rPh>
    <phoneticPr fontId="1"/>
  </si>
  <si>
    <t>納入額（円）</t>
    <rPh sb="0" eb="2">
      <t>ノウニュウ</t>
    </rPh>
    <rPh sb="2" eb="3">
      <t>ガク</t>
    </rPh>
    <rPh sb="4" eb="5">
      <t>エン</t>
    </rPh>
    <phoneticPr fontId="1"/>
  </si>
  <si>
    <t>月額保育料（円）</t>
    <rPh sb="0" eb="2">
      <t>ゲツガク</t>
    </rPh>
    <rPh sb="2" eb="5">
      <t>ホイクリョウ</t>
    </rPh>
    <rPh sb="6" eb="7">
      <t>エン</t>
    </rPh>
    <phoneticPr fontId="1"/>
  </si>
  <si>
    <t>今年度
在籍月数</t>
    <rPh sb="0" eb="3">
      <t>コンネンド</t>
    </rPh>
    <rPh sb="4" eb="6">
      <t>ザイセキ</t>
    </rPh>
    <rPh sb="6" eb="8">
      <t>ツキスウ</t>
    </rPh>
    <phoneticPr fontId="1"/>
  </si>
  <si>
    <t>利用料合計（円）</t>
    <rPh sb="0" eb="3">
      <t>リヨウリョウ</t>
    </rPh>
    <rPh sb="3" eb="5">
      <t>ゴウケイ</t>
    </rPh>
    <rPh sb="6" eb="7">
      <t>エン</t>
    </rPh>
    <phoneticPr fontId="1"/>
  </si>
  <si>
    <t>施設等利用費（円）</t>
    <rPh sb="0" eb="2">
      <t>シセツ</t>
    </rPh>
    <rPh sb="2" eb="3">
      <t>トウ</t>
    </rPh>
    <rPh sb="3" eb="5">
      <t>リヨウ</t>
    </rPh>
    <rPh sb="5" eb="6">
      <t>ヒ</t>
    </rPh>
    <rPh sb="7" eb="8">
      <t>エン</t>
    </rPh>
    <phoneticPr fontId="1"/>
  </si>
  <si>
    <t>年</t>
    <rPh sb="0" eb="1">
      <t>ネン</t>
    </rPh>
    <phoneticPr fontId="1"/>
  </si>
  <si>
    <t>月</t>
    <rPh sb="0" eb="1">
      <t>ガツ</t>
    </rPh>
    <phoneticPr fontId="1"/>
  </si>
  <si>
    <t>日</t>
    <rPh sb="0" eb="1">
      <t>ニチ</t>
    </rPh>
    <phoneticPr fontId="1"/>
  </si>
  <si>
    <t>円</t>
    <rPh sb="0" eb="1">
      <t>エン</t>
    </rPh>
    <phoneticPr fontId="1"/>
  </si>
  <si>
    <t>月</t>
    <rPh sb="0" eb="1">
      <t>ツキ</t>
    </rPh>
    <phoneticPr fontId="1"/>
  </si>
  <si>
    <t>小計</t>
    <rPh sb="0" eb="2">
      <t>ショウケイ</t>
    </rPh>
    <phoneticPr fontId="1"/>
  </si>
  <si>
    <t>3歳児</t>
  </si>
  <si>
    <t>4歳児</t>
  </si>
  <si>
    <t>5歳児</t>
  </si>
  <si>
    <t>A</t>
    <phoneticPr fontId="1"/>
  </si>
  <si>
    <t>B</t>
    <phoneticPr fontId="1"/>
  </si>
  <si>
    <t>C</t>
    <phoneticPr fontId="1"/>
  </si>
  <si>
    <t>有</t>
  </si>
  <si>
    <t>無</t>
  </si>
  <si>
    <t>令和</t>
    <rPh sb="0" eb="2">
      <t>レイワ</t>
    </rPh>
    <phoneticPr fontId="1"/>
  </si>
  <si>
    <t>月分</t>
    <rPh sb="0" eb="1">
      <t>ガツ</t>
    </rPh>
    <rPh sb="1" eb="2">
      <t>ブン</t>
    </rPh>
    <phoneticPr fontId="1"/>
  </si>
  <si>
    <t>入園料
月額換算額（円）</t>
    <rPh sb="0" eb="3">
      <t>ニュウエンリョウ</t>
    </rPh>
    <rPh sb="4" eb="6">
      <t>ゲツガク</t>
    </rPh>
    <rPh sb="6" eb="8">
      <t>カンサン</t>
    </rPh>
    <rPh sb="8" eb="9">
      <t>ガク</t>
    </rPh>
    <rPh sb="10" eb="11">
      <t>エン</t>
    </rPh>
    <phoneticPr fontId="1"/>
  </si>
  <si>
    <t>月額上限額（円）
（最大25,700円）</t>
    <rPh sb="0" eb="2">
      <t>ゲツガク</t>
    </rPh>
    <rPh sb="2" eb="4">
      <t>ジョウゲン</t>
    </rPh>
    <rPh sb="4" eb="5">
      <t>ガク</t>
    </rPh>
    <rPh sb="6" eb="7">
      <t>エン</t>
    </rPh>
    <rPh sb="10" eb="12">
      <t>サイダイ</t>
    </rPh>
    <rPh sb="18" eb="19">
      <t>エン</t>
    </rPh>
    <phoneticPr fontId="1"/>
  </si>
  <si>
    <t>入園</t>
  </si>
  <si>
    <t>退園</t>
  </si>
  <si>
    <t>転出</t>
  </si>
  <si>
    <t>施設等利用費　請求書</t>
    <rPh sb="0" eb="2">
      <t>シセツ</t>
    </rPh>
    <rPh sb="2" eb="3">
      <t>トウ</t>
    </rPh>
    <rPh sb="3" eb="5">
      <t>リヨウ</t>
    </rPh>
    <rPh sb="5" eb="6">
      <t>ヒ</t>
    </rPh>
    <rPh sb="7" eb="10">
      <t>セイキュウショ</t>
    </rPh>
    <phoneticPr fontId="1"/>
  </si>
  <si>
    <t>令和</t>
    <rPh sb="0" eb="2">
      <t>レイワ</t>
    </rPh>
    <phoneticPr fontId="1"/>
  </si>
  <si>
    <t>年度</t>
    <rPh sb="0" eb="2">
      <t>ネンド</t>
    </rPh>
    <phoneticPr fontId="1"/>
  </si>
  <si>
    <t>月分の施設等利用費として、以下のとおり請求いたします。</t>
    <rPh sb="0" eb="1">
      <t>ガツ</t>
    </rPh>
    <rPh sb="1" eb="2">
      <t>ブン</t>
    </rPh>
    <rPh sb="3" eb="5">
      <t>シセツ</t>
    </rPh>
    <rPh sb="5" eb="6">
      <t>トウ</t>
    </rPh>
    <rPh sb="6" eb="8">
      <t>リヨウ</t>
    </rPh>
    <rPh sb="8" eb="9">
      <t>ヒ</t>
    </rPh>
    <rPh sb="13" eb="15">
      <t>イカ</t>
    </rPh>
    <rPh sb="19" eb="21">
      <t>セイキュウ</t>
    </rPh>
    <phoneticPr fontId="1"/>
  </si>
  <si>
    <t>日</t>
    <rPh sb="0" eb="1">
      <t>ニチ</t>
    </rPh>
    <phoneticPr fontId="1"/>
  </si>
  <si>
    <t>月</t>
    <rPh sb="0" eb="1">
      <t>ガツ</t>
    </rPh>
    <phoneticPr fontId="1"/>
  </si>
  <si>
    <t>年）</t>
    <rPh sb="0" eb="1">
      <t>ネン</t>
    </rPh>
    <phoneticPr fontId="1"/>
  </si>
  <si>
    <t>（</t>
    <phoneticPr fontId="1"/>
  </si>
  <si>
    <t>年</t>
    <rPh sb="0" eb="1">
      <t>ネン</t>
    </rPh>
    <phoneticPr fontId="1"/>
  </si>
  <si>
    <t>豊中市長　　長内　繁樹　様</t>
    <rPh sb="0" eb="3">
      <t>トヨナカシ</t>
    </rPh>
    <rPh sb="3" eb="4">
      <t>チョウ</t>
    </rPh>
    <rPh sb="6" eb="8">
      <t>オサナイ</t>
    </rPh>
    <rPh sb="9" eb="11">
      <t>シゲキ</t>
    </rPh>
    <rPh sb="12" eb="13">
      <t>サマ</t>
    </rPh>
    <phoneticPr fontId="1"/>
  </si>
  <si>
    <t>設置者住所</t>
    <rPh sb="0" eb="3">
      <t>セッチシャ</t>
    </rPh>
    <rPh sb="3" eb="5">
      <t>ジュウショ</t>
    </rPh>
    <phoneticPr fontId="1"/>
  </si>
  <si>
    <t>設置者名</t>
    <rPh sb="0" eb="2">
      <t>セッチ</t>
    </rPh>
    <rPh sb="2" eb="3">
      <t>シャ</t>
    </rPh>
    <rPh sb="3" eb="4">
      <t>メイ</t>
    </rPh>
    <phoneticPr fontId="1"/>
  </si>
  <si>
    <t>事業所住所</t>
    <rPh sb="0" eb="3">
      <t>ジギョウショ</t>
    </rPh>
    <rPh sb="3" eb="5">
      <t>ジュウショ</t>
    </rPh>
    <phoneticPr fontId="1"/>
  </si>
  <si>
    <t>事業所名</t>
    <rPh sb="0" eb="3">
      <t>ジギョウショ</t>
    </rPh>
    <rPh sb="3" eb="4">
      <t>メイ</t>
    </rPh>
    <phoneticPr fontId="1"/>
  </si>
  <si>
    <t>1、請求金額</t>
    <rPh sb="2" eb="4">
      <t>セイキュウ</t>
    </rPh>
    <rPh sb="4" eb="6">
      <t>キンガク</t>
    </rPh>
    <phoneticPr fontId="1"/>
  </si>
  <si>
    <t>円</t>
    <rPh sb="0" eb="1">
      <t>エン</t>
    </rPh>
    <phoneticPr fontId="1"/>
  </si>
  <si>
    <t>内訳　別紙のとおり</t>
    <rPh sb="0" eb="2">
      <t>ウチワケ</t>
    </rPh>
    <rPh sb="3" eb="5">
      <t>ベッシ</t>
    </rPh>
    <phoneticPr fontId="1"/>
  </si>
  <si>
    <t>2、振込先口座</t>
    <rPh sb="2" eb="5">
      <t>フリコミサキ</t>
    </rPh>
    <rPh sb="5" eb="7">
      <t>コウザ</t>
    </rPh>
    <phoneticPr fontId="1"/>
  </si>
  <si>
    <t>フリガナ</t>
    <phoneticPr fontId="1"/>
  </si>
  <si>
    <t>口座名義人</t>
    <rPh sb="0" eb="2">
      <t>コウザ</t>
    </rPh>
    <rPh sb="2" eb="4">
      <t>メイギ</t>
    </rPh>
    <rPh sb="4" eb="5">
      <t>ニン</t>
    </rPh>
    <phoneticPr fontId="1"/>
  </si>
  <si>
    <t>振込先
金融機関
（コード番号）</t>
    <rPh sb="0" eb="3">
      <t>フリコミサキ</t>
    </rPh>
    <rPh sb="4" eb="6">
      <t>キンユウ</t>
    </rPh>
    <rPh sb="6" eb="8">
      <t>キカン</t>
    </rPh>
    <rPh sb="13" eb="15">
      <t>バンゴウ</t>
    </rPh>
    <phoneticPr fontId="1"/>
  </si>
  <si>
    <t>預金種目</t>
    <rPh sb="0" eb="2">
      <t>ヨキン</t>
    </rPh>
    <rPh sb="2" eb="4">
      <t>シュモク</t>
    </rPh>
    <phoneticPr fontId="1"/>
  </si>
  <si>
    <t>銀行</t>
    <rPh sb="0" eb="2">
      <t>ギンコウ</t>
    </rPh>
    <phoneticPr fontId="1"/>
  </si>
  <si>
    <t>金庫</t>
    <rPh sb="0" eb="2">
      <t>キンコ</t>
    </rPh>
    <phoneticPr fontId="1"/>
  </si>
  <si>
    <t>組合</t>
    <rPh sb="0" eb="2">
      <t>クミアイ</t>
    </rPh>
    <phoneticPr fontId="1"/>
  </si>
  <si>
    <t>支店</t>
    <rPh sb="0" eb="2">
      <t>シテン</t>
    </rPh>
    <phoneticPr fontId="1"/>
  </si>
  <si>
    <t>金融機関コード</t>
    <rPh sb="0" eb="2">
      <t>キンユウ</t>
    </rPh>
    <rPh sb="2" eb="4">
      <t>キカン</t>
    </rPh>
    <phoneticPr fontId="1"/>
  </si>
  <si>
    <t>口座番号</t>
    <rPh sb="0" eb="2">
      <t>コウザ</t>
    </rPh>
    <rPh sb="2" eb="4">
      <t>バンゴウ</t>
    </rPh>
    <phoneticPr fontId="1"/>
  </si>
  <si>
    <t>支店コード</t>
    <rPh sb="0" eb="2">
      <t>シテン</t>
    </rPh>
    <phoneticPr fontId="1"/>
  </si>
  <si>
    <t>1　普通　　　2　当座</t>
    <rPh sb="2" eb="4">
      <t>フツウ</t>
    </rPh>
    <rPh sb="9" eb="11">
      <t>トウザ</t>
    </rPh>
    <phoneticPr fontId="1"/>
  </si>
  <si>
    <r>
      <rPr>
        <b/>
        <sz val="10"/>
        <color theme="1"/>
        <rFont val="游ゴシック"/>
        <family val="3"/>
        <charset val="128"/>
        <scheme val="minor"/>
      </rPr>
      <t>（別紙）</t>
    </r>
    <r>
      <rPr>
        <b/>
        <sz val="14"/>
        <color theme="1"/>
        <rFont val="游ゴシック"/>
        <family val="3"/>
        <charset val="128"/>
        <scheme val="minor"/>
      </rPr>
      <t>　豊中市　特定子ども・子育て支援提供証明書（施設等利用費請求金額内訳書）</t>
    </r>
    <rPh sb="1" eb="3">
      <t>ベッシ</t>
    </rPh>
    <rPh sb="5" eb="8">
      <t>トヨナカシ</t>
    </rPh>
    <rPh sb="9" eb="11">
      <t>トクテイ</t>
    </rPh>
    <rPh sb="11" eb="12">
      <t>コ</t>
    </rPh>
    <rPh sb="15" eb="17">
      <t>コソダ</t>
    </rPh>
    <rPh sb="18" eb="20">
      <t>シエン</t>
    </rPh>
    <rPh sb="20" eb="22">
      <t>テイキョウ</t>
    </rPh>
    <rPh sb="22" eb="25">
      <t>ショウメイショ</t>
    </rPh>
    <rPh sb="26" eb="28">
      <t>シセツ</t>
    </rPh>
    <rPh sb="28" eb="29">
      <t>トウ</t>
    </rPh>
    <rPh sb="29" eb="31">
      <t>リヨウ</t>
    </rPh>
    <rPh sb="31" eb="32">
      <t>ヒ</t>
    </rPh>
    <rPh sb="32" eb="34">
      <t>セイキュウ</t>
    </rPh>
    <rPh sb="34" eb="36">
      <t>キンガク</t>
    </rPh>
    <rPh sb="36" eb="39">
      <t>ウチワケショ</t>
    </rPh>
    <phoneticPr fontId="1"/>
  </si>
  <si>
    <t>～</t>
    <phoneticPr fontId="1"/>
  </si>
  <si>
    <t>提供した日</t>
    <rPh sb="0" eb="2">
      <t>テイキョウ</t>
    </rPh>
    <rPh sb="4" eb="5">
      <t>ヒ</t>
    </rPh>
    <phoneticPr fontId="1"/>
  </si>
  <si>
    <t>提供時間</t>
    <rPh sb="0" eb="2">
      <t>テイキョウ</t>
    </rPh>
    <rPh sb="2" eb="4">
      <t>ジカン</t>
    </rPh>
    <phoneticPr fontId="1"/>
  </si>
  <si>
    <t>豊中市中桜塚3-1-1</t>
    <rPh sb="0" eb="3">
      <t>トヨナカシ</t>
    </rPh>
    <rPh sb="3" eb="4">
      <t>ナカ</t>
    </rPh>
    <rPh sb="4" eb="6">
      <t>サクラヅカ</t>
    </rPh>
    <phoneticPr fontId="1"/>
  </si>
  <si>
    <t>学校法人　豊中学園</t>
    <rPh sb="0" eb="2">
      <t>ガッコウ</t>
    </rPh>
    <rPh sb="2" eb="4">
      <t>ホウジン</t>
    </rPh>
    <rPh sb="5" eb="7">
      <t>トヨナカ</t>
    </rPh>
    <rPh sb="7" eb="9">
      <t>ガクエン</t>
    </rPh>
    <phoneticPr fontId="1"/>
  </si>
  <si>
    <t>豊中市役所幼稚園</t>
    <rPh sb="0" eb="5">
      <t>トヨナカシヤクショ</t>
    </rPh>
    <rPh sb="5" eb="8">
      <t>ヨウチエン</t>
    </rPh>
    <phoneticPr fontId="1"/>
  </si>
  <si>
    <t>ｶﾞﾂｺｳﾎｳｼﾞﾝﾄﾖﾅｶｶﾞｸｴﾝﾘｼﾞﾁﾖｳﾄﾖﾅｶﾀﾛｳ</t>
    <phoneticPr fontId="1"/>
  </si>
  <si>
    <t>学校法人　豊中学園　理事長　豊中太朗</t>
    <rPh sb="0" eb="2">
      <t>ガッコウ</t>
    </rPh>
    <rPh sb="2" eb="4">
      <t>ホウジン</t>
    </rPh>
    <rPh sb="5" eb="7">
      <t>トヨナカ</t>
    </rPh>
    <rPh sb="7" eb="9">
      <t>ガクエン</t>
    </rPh>
    <rPh sb="10" eb="13">
      <t>リジチョウ</t>
    </rPh>
    <rPh sb="14" eb="16">
      <t>トヨナカ</t>
    </rPh>
    <rPh sb="16" eb="18">
      <t>タロウ</t>
    </rPh>
    <phoneticPr fontId="1"/>
  </si>
  <si>
    <t>●●●●</t>
    <phoneticPr fontId="1"/>
  </si>
  <si>
    <t>●●</t>
    <phoneticPr fontId="1"/>
  </si>
  <si>
    <t>●</t>
    <phoneticPr fontId="1"/>
  </si>
  <si>
    <t>●</t>
    <phoneticPr fontId="1"/>
  </si>
  <si>
    <t>●</t>
    <phoneticPr fontId="1"/>
  </si>
  <si>
    <t>●</t>
    <phoneticPr fontId="1"/>
  </si>
  <si>
    <t>提供時間</t>
    <phoneticPr fontId="1"/>
  </si>
  <si>
    <t>a</t>
    <phoneticPr fontId="1"/>
  </si>
  <si>
    <t>b</t>
    <phoneticPr fontId="1"/>
  </si>
  <si>
    <t>c</t>
    <phoneticPr fontId="1"/>
  </si>
  <si>
    <t>d=b/c</t>
    <phoneticPr fontId="1"/>
  </si>
  <si>
    <t>e=a+d</t>
    <phoneticPr fontId="1"/>
  </si>
  <si>
    <t>f</t>
    <phoneticPr fontId="1"/>
  </si>
  <si>
    <t>g=e,fの最少額</t>
    <rPh sb="6" eb="7">
      <t>サイ</t>
    </rPh>
    <rPh sb="7" eb="9">
      <t>ショウガク</t>
    </rPh>
    <phoneticPr fontId="1"/>
  </si>
  <si>
    <t>入園料（今年度分）</t>
    <rPh sb="0" eb="3">
      <t>ニュウエンリョウ</t>
    </rPh>
    <rPh sb="4" eb="7">
      <t>コンネンド</t>
    </rPh>
    <rPh sb="7" eb="8">
      <t>ブン</t>
    </rPh>
    <phoneticPr fontId="1"/>
  </si>
  <si>
    <t>特定子ども・子育て支援の内容　：　幼児教育</t>
    <rPh sb="0" eb="2">
      <t>トクテイ</t>
    </rPh>
    <rPh sb="2" eb="3">
      <t>コ</t>
    </rPh>
    <rPh sb="6" eb="8">
      <t>コソダ</t>
    </rPh>
    <rPh sb="9" eb="11">
      <t>シエン</t>
    </rPh>
    <rPh sb="12" eb="14">
      <t>ナイヨウ</t>
    </rPh>
    <rPh sb="17" eb="19">
      <t>ヨウジ</t>
    </rPh>
    <rPh sb="19" eb="21">
      <t>キョウイク</t>
    </rPh>
    <phoneticPr fontId="1"/>
  </si>
  <si>
    <t>豊中市役所幼稚園</t>
    <rPh sb="0" eb="8">
      <t>トヨナカシヤクショヨウチエン</t>
    </rPh>
    <phoneticPr fontId="1"/>
  </si>
  <si>
    <t>a</t>
    <phoneticPr fontId="1"/>
  </si>
  <si>
    <t>e=a+d</t>
    <phoneticPr fontId="1"/>
  </si>
  <si>
    <t>g</t>
    <phoneticPr fontId="1"/>
  </si>
  <si>
    <t>（新制度未移行　私立幼稚園・保育料　代理受領用）</t>
    <rPh sb="1" eb="4">
      <t>シンセイド</t>
    </rPh>
    <rPh sb="4" eb="5">
      <t>ミ</t>
    </rPh>
    <rPh sb="5" eb="7">
      <t>イコウ</t>
    </rPh>
    <rPh sb="8" eb="10">
      <t>シリツ</t>
    </rPh>
    <rPh sb="10" eb="13">
      <t>ヨウチエン</t>
    </rPh>
    <rPh sb="14" eb="17">
      <t>ホイクリョウ</t>
    </rPh>
    <rPh sb="18" eb="20">
      <t>ダイリ</t>
    </rPh>
    <rPh sb="20" eb="22">
      <t>ジュリョウ</t>
    </rPh>
    <rPh sb="22" eb="23">
      <t>ヨウ</t>
    </rPh>
    <phoneticPr fontId="1"/>
  </si>
  <si>
    <t>（標準的な利用時間帯の記入で可）</t>
    <rPh sb="1" eb="4">
      <t>ヒョウジュンテキ</t>
    </rPh>
    <rPh sb="5" eb="7">
      <t>リヨウ</t>
    </rPh>
    <rPh sb="7" eb="10">
      <t>ジカンタイ</t>
    </rPh>
    <rPh sb="11" eb="13">
      <t>キニュウ</t>
    </rPh>
    <rPh sb="14" eb="15">
      <t>カ</t>
    </rPh>
    <phoneticPr fontId="1"/>
  </si>
  <si>
    <t>（標準的な利用時間帯の記入で可）</t>
    <phoneticPr fontId="1"/>
  </si>
  <si>
    <t>生年月日
（西暦または和暦）</t>
    <rPh sb="0" eb="2">
      <t>セイネン</t>
    </rPh>
    <rPh sb="2" eb="4">
      <t>ガッピ</t>
    </rPh>
    <rPh sb="6" eb="8">
      <t>セイレキ</t>
    </rPh>
    <rPh sb="11" eb="13">
      <t>ワレキ</t>
    </rPh>
    <phoneticPr fontId="1"/>
  </si>
  <si>
    <t xml:space="preserve">歳児
</t>
    <rPh sb="0" eb="2">
      <t>サイジ</t>
    </rPh>
    <phoneticPr fontId="1"/>
  </si>
  <si>
    <t>クラス名</t>
    <rPh sb="3" eb="4">
      <t>メイ</t>
    </rPh>
    <phoneticPr fontId="1"/>
  </si>
  <si>
    <t>（任意）</t>
    <rPh sb="1" eb="3">
      <t>ニンイ</t>
    </rPh>
    <phoneticPr fontId="1"/>
  </si>
  <si>
    <t>クラス名</t>
    <rPh sb="3" eb="4">
      <t>メイ</t>
    </rPh>
    <phoneticPr fontId="1"/>
  </si>
  <si>
    <t>（任意）</t>
    <rPh sb="1" eb="3">
      <t>ニンイ</t>
    </rPh>
    <phoneticPr fontId="1"/>
  </si>
  <si>
    <t>ゆり組</t>
    <rPh sb="2" eb="3">
      <t>クミ</t>
    </rPh>
    <phoneticPr fontId="1"/>
  </si>
  <si>
    <t>さくら組</t>
    <rPh sb="3" eb="4">
      <t>クミ</t>
    </rPh>
    <phoneticPr fontId="1"/>
  </si>
  <si>
    <t>ばら組</t>
    <rPh sb="2" eb="3">
      <t>クミ</t>
    </rPh>
    <phoneticPr fontId="1"/>
  </si>
  <si>
    <t>様式１</t>
    <rPh sb="0" eb="2">
      <t>ヨウシキ</t>
    </rPh>
    <phoneticPr fontId="1"/>
  </si>
  <si>
    <t>施設名</t>
  </si>
  <si>
    <t>無</t>
    <rPh sb="0" eb="1">
      <t>ナ</t>
    </rPh>
    <phoneticPr fontId="1"/>
  </si>
  <si>
    <t>入退園日
または転出入日</t>
    <rPh sb="0" eb="1">
      <t>ニュウ</t>
    </rPh>
    <rPh sb="1" eb="3">
      <t>タイエン</t>
    </rPh>
    <rPh sb="3" eb="4">
      <t>ヒ</t>
    </rPh>
    <rPh sb="8" eb="9">
      <t>テン</t>
    </rPh>
    <rPh sb="9" eb="11">
      <t>シュツニュウ</t>
    </rPh>
    <rPh sb="11" eb="12">
      <t>ヒ</t>
    </rPh>
    <phoneticPr fontId="1"/>
  </si>
  <si>
    <t>h</t>
    <phoneticPr fontId="1"/>
  </si>
  <si>
    <t>i=25,700*g/h</t>
    <phoneticPr fontId="1"/>
  </si>
  <si>
    <t>j＝e,iの最少額</t>
    <rPh sb="6" eb="7">
      <t>サイ</t>
    </rPh>
    <rPh sb="7" eb="9">
      <t>ショウガク</t>
    </rPh>
    <phoneticPr fontId="1"/>
  </si>
  <si>
    <t>k</t>
    <phoneticPr fontId="1"/>
  </si>
  <si>
    <t>j-k</t>
    <phoneticPr fontId="1"/>
  </si>
  <si>
    <t>5歳児</t>
    <rPh sb="1" eb="3">
      <t>サイジ</t>
    </rPh>
    <phoneticPr fontId="1"/>
  </si>
  <si>
    <t>4歳児</t>
    <rPh sb="1" eb="3">
      <t>サイジ</t>
    </rPh>
    <phoneticPr fontId="1"/>
  </si>
  <si>
    <t>3歳児</t>
    <rPh sb="1" eb="3">
      <t>サイジ</t>
    </rPh>
    <phoneticPr fontId="1"/>
  </si>
  <si>
    <t>満3歳児</t>
    <rPh sb="0" eb="1">
      <t>マン</t>
    </rPh>
    <rPh sb="2" eb="4">
      <t>サイジ</t>
    </rPh>
    <phoneticPr fontId="1"/>
  </si>
  <si>
    <t>1号</t>
    <rPh sb="1" eb="2">
      <t>ゴウ</t>
    </rPh>
    <phoneticPr fontId="1"/>
  </si>
  <si>
    <t>2号</t>
    <rPh sb="1" eb="2">
      <t>ゴウ</t>
    </rPh>
    <phoneticPr fontId="1"/>
  </si>
  <si>
    <t>支給額(円)</t>
    <rPh sb="0" eb="3">
      <t>シキュウガク</t>
    </rPh>
    <rPh sb="4" eb="5">
      <t>エン</t>
    </rPh>
    <phoneticPr fontId="1"/>
  </si>
  <si>
    <t>子ども数(人)</t>
    <rPh sb="0" eb="1">
      <t>コ</t>
    </rPh>
    <rPh sb="3" eb="4">
      <t>スウ</t>
    </rPh>
    <rPh sb="5" eb="6">
      <t>ニン</t>
    </rPh>
    <phoneticPr fontId="1"/>
  </si>
  <si>
    <t>　</t>
    <phoneticPr fontId="1"/>
  </si>
  <si>
    <t>認定
区分</t>
    <rPh sb="0" eb="2">
      <t>ニンテイ</t>
    </rPh>
    <rPh sb="3" eb="5">
      <t>クブン</t>
    </rPh>
    <phoneticPr fontId="1"/>
  </si>
  <si>
    <t>認定
区分</t>
    <rPh sb="0" eb="2">
      <t>ニンテイ</t>
    </rPh>
    <rPh sb="3" eb="5">
      <t>クブン</t>
    </rPh>
    <phoneticPr fontId="1"/>
  </si>
  <si>
    <t>計</t>
    <rPh sb="0" eb="1">
      <t>ケイ</t>
    </rPh>
    <phoneticPr fontId="1"/>
  </si>
  <si>
    <t>1号</t>
  </si>
  <si>
    <t>2号</t>
  </si>
  <si>
    <t>豊中市役所幼稚園</t>
    <rPh sb="0" eb="3">
      <t>トヨナカシ</t>
    </rPh>
    <rPh sb="3" eb="5">
      <t>ヤクショ</t>
    </rPh>
    <rPh sb="5" eb="8">
      <t>ヨウチエン</t>
    </rPh>
    <phoneticPr fontId="1"/>
  </si>
  <si>
    <t>（選択）</t>
  </si>
  <si>
    <t>認定
区分</t>
    <rPh sb="0" eb="2">
      <t>ニンテイ</t>
    </rPh>
    <rPh sb="3" eb="5">
      <t>クブン</t>
    </rPh>
    <phoneticPr fontId="1"/>
  </si>
  <si>
    <t>今年度
在籍
(予定)
月数</t>
    <rPh sb="0" eb="3">
      <t>コンネンド</t>
    </rPh>
    <rPh sb="4" eb="6">
      <t>ザイセキ</t>
    </rPh>
    <rPh sb="8" eb="10">
      <t>ヨテイ</t>
    </rPh>
    <rPh sb="12" eb="14">
      <t>ツキスウ</t>
    </rPh>
    <phoneticPr fontId="1"/>
  </si>
  <si>
    <t>（別紙）　豊中市　特定子ども・子育て支援提供証明書（施設等利用費請求金額内訳書　月途中入退園・市町村転出入者等　保育料用）</t>
    <rPh sb="1" eb="3">
      <t>ベッシ</t>
    </rPh>
    <rPh sb="5" eb="8">
      <t>トヨナカシ</t>
    </rPh>
    <rPh sb="9" eb="11">
      <t>トクテイ</t>
    </rPh>
    <rPh sb="11" eb="12">
      <t>コ</t>
    </rPh>
    <rPh sb="15" eb="17">
      <t>コソダ</t>
    </rPh>
    <rPh sb="18" eb="20">
      <t>シエン</t>
    </rPh>
    <rPh sb="20" eb="22">
      <t>テイキョウ</t>
    </rPh>
    <rPh sb="22" eb="25">
      <t>ショウメイショ</t>
    </rPh>
    <rPh sb="26" eb="28">
      <t>シセツ</t>
    </rPh>
    <rPh sb="28" eb="29">
      <t>トウ</t>
    </rPh>
    <rPh sb="29" eb="31">
      <t>リヨウ</t>
    </rPh>
    <rPh sb="31" eb="32">
      <t>ヒ</t>
    </rPh>
    <rPh sb="32" eb="34">
      <t>セイキュウ</t>
    </rPh>
    <rPh sb="34" eb="36">
      <t>キンガク</t>
    </rPh>
    <rPh sb="36" eb="39">
      <t>ウチワケショ</t>
    </rPh>
    <rPh sb="54" eb="55">
      <t>トウ</t>
    </rPh>
    <phoneticPr fontId="1"/>
  </si>
  <si>
    <t>その他</t>
  </si>
  <si>
    <t>精算事由（月途中入退園、市町村転出入、その他）</t>
    <rPh sb="0" eb="2">
      <t>セイサン</t>
    </rPh>
    <rPh sb="2" eb="4">
      <t>ジユウ</t>
    </rPh>
    <rPh sb="5" eb="6">
      <t>ツキ</t>
    </rPh>
    <rPh sb="6" eb="8">
      <t>トチュウ</t>
    </rPh>
    <rPh sb="8" eb="10">
      <t>ニュウタイ</t>
    </rPh>
    <rPh sb="10" eb="11">
      <t>エン</t>
    </rPh>
    <rPh sb="12" eb="15">
      <t>シチョウソン</t>
    </rPh>
    <rPh sb="15" eb="16">
      <t>テン</t>
    </rPh>
    <rPh sb="16" eb="18">
      <t>シュツニュウ</t>
    </rPh>
    <rPh sb="21" eb="22">
      <t>タ</t>
    </rPh>
    <phoneticPr fontId="1"/>
  </si>
  <si>
    <t>No.</t>
    <phoneticPr fontId="1"/>
  </si>
  <si>
    <t>精算事由</t>
    <rPh sb="0" eb="2">
      <t>セイサン</t>
    </rPh>
    <rPh sb="2" eb="4">
      <t>ジユウ</t>
    </rPh>
    <phoneticPr fontId="1"/>
  </si>
  <si>
    <t>対象児童No.</t>
    <rPh sb="0" eb="2">
      <t>タイショウ</t>
    </rPh>
    <rPh sb="2" eb="4">
      <t>ジドウ</t>
    </rPh>
    <phoneticPr fontId="1"/>
  </si>
  <si>
    <t>D</t>
    <phoneticPr fontId="1"/>
  </si>
  <si>
    <t>他市在住の児童分を誤って計上して請求していたため。</t>
    <rPh sb="0" eb="2">
      <t>タシ</t>
    </rPh>
    <rPh sb="2" eb="4">
      <t>ザイジュウ</t>
    </rPh>
    <rPh sb="5" eb="7">
      <t>ジドウ</t>
    </rPh>
    <rPh sb="7" eb="8">
      <t>ブン</t>
    </rPh>
    <rPh sb="9" eb="10">
      <t>アヤマ</t>
    </rPh>
    <rPh sb="12" eb="14">
      <t>ケイジョウ</t>
    </rPh>
    <rPh sb="16" eb="18">
      <t>セイキュウ</t>
    </rPh>
    <phoneticPr fontId="1"/>
  </si>
  <si>
    <t>No.</t>
    <phoneticPr fontId="1"/>
  </si>
  <si>
    <t>当該月分受入済　
施設等利用費
（月途中退園・転出の場合）</t>
    <rPh sb="0" eb="2">
      <t>トウガイ</t>
    </rPh>
    <rPh sb="2" eb="3">
      <t>ゲツ</t>
    </rPh>
    <rPh sb="3" eb="4">
      <t>ブン</t>
    </rPh>
    <rPh sb="4" eb="5">
      <t>ウ</t>
    </rPh>
    <rPh sb="5" eb="6">
      <t>イ</t>
    </rPh>
    <rPh sb="6" eb="7">
      <t>ズミ</t>
    </rPh>
    <rPh sb="9" eb="11">
      <t>シセツ</t>
    </rPh>
    <rPh sb="11" eb="12">
      <t>トウ</t>
    </rPh>
    <rPh sb="12" eb="14">
      <t>リヨウ</t>
    </rPh>
    <rPh sb="14" eb="15">
      <t>ヒ</t>
    </rPh>
    <rPh sb="17" eb="18">
      <t>ツキ</t>
    </rPh>
    <rPh sb="18" eb="20">
      <t>トチュウ</t>
    </rPh>
    <rPh sb="20" eb="22">
      <t>タイエン</t>
    </rPh>
    <rPh sb="23" eb="25">
      <t>テンシュツ</t>
    </rPh>
    <rPh sb="26" eb="28">
      <t>バアイ</t>
    </rPh>
    <phoneticPr fontId="1"/>
  </si>
  <si>
    <t>差引後の施設等
利用費</t>
    <rPh sb="0" eb="1">
      <t>サ</t>
    </rPh>
    <rPh sb="1" eb="2">
      <t>ヒ</t>
    </rPh>
    <rPh sb="2" eb="3">
      <t>アト</t>
    </rPh>
    <rPh sb="4" eb="6">
      <t>シセツ</t>
    </rPh>
    <rPh sb="6" eb="7">
      <t>トウ</t>
    </rPh>
    <rPh sb="8" eb="10">
      <t>リヨウ</t>
    </rPh>
    <rPh sb="10" eb="11">
      <t>ヒ</t>
    </rPh>
    <phoneticPr fontId="1"/>
  </si>
  <si>
    <t>当該月分施設等
利用費</t>
    <rPh sb="0" eb="2">
      <t>トウガイ</t>
    </rPh>
    <rPh sb="2" eb="3">
      <t>ゲツ</t>
    </rPh>
    <rPh sb="3" eb="4">
      <t>ブン</t>
    </rPh>
    <rPh sb="4" eb="6">
      <t>シセツ</t>
    </rPh>
    <rPh sb="6" eb="7">
      <t>トウ</t>
    </rPh>
    <rPh sb="8" eb="10">
      <t>リヨウ</t>
    </rPh>
    <rPh sb="10" eb="11">
      <t>ヒ</t>
    </rPh>
    <phoneticPr fontId="1"/>
  </si>
  <si>
    <r>
      <t xml:space="preserve">月額上限額
</t>
    </r>
    <r>
      <rPr>
        <sz val="6"/>
        <color theme="1"/>
        <rFont val="游ゴシック"/>
        <family val="3"/>
        <charset val="128"/>
        <scheme val="minor"/>
      </rPr>
      <t>（最大25,700円）</t>
    </r>
    <rPh sb="0" eb="2">
      <t>ゲツガク</t>
    </rPh>
    <rPh sb="2" eb="4">
      <t>ジョウゲン</t>
    </rPh>
    <rPh sb="4" eb="5">
      <t>ガク</t>
    </rPh>
    <rPh sb="7" eb="9">
      <t>サイダイ</t>
    </rPh>
    <rPh sb="15" eb="16">
      <t>エン</t>
    </rPh>
    <phoneticPr fontId="1"/>
  </si>
  <si>
    <t>利用料合計</t>
    <rPh sb="0" eb="3">
      <t>リヨウリョウ</t>
    </rPh>
    <rPh sb="3" eb="5">
      <t>ゴウケイ</t>
    </rPh>
    <phoneticPr fontId="1"/>
  </si>
  <si>
    <t>入園料
月額換算額</t>
    <rPh sb="0" eb="3">
      <t>ニュウエンリョウ</t>
    </rPh>
    <rPh sb="4" eb="6">
      <t>ゲツガク</t>
    </rPh>
    <rPh sb="6" eb="8">
      <t>カンサン</t>
    </rPh>
    <rPh sb="8" eb="9">
      <t>ガク</t>
    </rPh>
    <phoneticPr fontId="1"/>
  </si>
  <si>
    <t>納入額</t>
    <rPh sb="0" eb="2">
      <t>ノウニュウ</t>
    </rPh>
    <rPh sb="2" eb="3">
      <t>ガク</t>
    </rPh>
    <phoneticPr fontId="1"/>
  </si>
  <si>
    <t>月額上限額
（最大25,700円）</t>
    <rPh sb="0" eb="2">
      <t>ゲツガク</t>
    </rPh>
    <rPh sb="2" eb="4">
      <t>ジョウゲン</t>
    </rPh>
    <rPh sb="4" eb="5">
      <t>ガク</t>
    </rPh>
    <rPh sb="7" eb="9">
      <t>サイダイ</t>
    </rPh>
    <rPh sb="15" eb="16">
      <t>エン</t>
    </rPh>
    <phoneticPr fontId="1"/>
  </si>
  <si>
    <t>施設等利用費</t>
    <rPh sb="0" eb="2">
      <t>シセツ</t>
    </rPh>
    <rPh sb="2" eb="3">
      <t>トウ</t>
    </rPh>
    <rPh sb="3" eb="5">
      <t>リヨウ</t>
    </rPh>
    <rPh sb="5" eb="6">
      <t>ヒ</t>
    </rPh>
    <phoneticPr fontId="1"/>
  </si>
  <si>
    <t>月額保育料</t>
    <rPh sb="0" eb="2">
      <t>ゲツガク</t>
    </rPh>
    <rPh sb="2" eb="5">
      <t>ホイクリョウ</t>
    </rPh>
    <phoneticPr fontId="1"/>
  </si>
  <si>
    <t>月額保育料
＊転出入により日割計算する場合、計算後の金額</t>
    <rPh sb="0" eb="2">
      <t>ゲツガク</t>
    </rPh>
    <rPh sb="2" eb="5">
      <t>ホイクリョウ</t>
    </rPh>
    <rPh sb="7" eb="9">
      <t>テンシュツ</t>
    </rPh>
    <rPh sb="9" eb="10">
      <t>ニュウ</t>
    </rPh>
    <rPh sb="13" eb="15">
      <t>ヒワ</t>
    </rPh>
    <rPh sb="15" eb="17">
      <t>ケイサン</t>
    </rPh>
    <rPh sb="19" eb="21">
      <t>バアイ</t>
    </rPh>
    <rPh sb="22" eb="24">
      <t>ケイサン</t>
    </rPh>
    <rPh sb="24" eb="25">
      <t>ゴ</t>
    </rPh>
    <rPh sb="26" eb="28">
      <t>キンガク</t>
    </rPh>
    <phoneticPr fontId="1"/>
  </si>
  <si>
    <t>月額保育料
＊転出入により日割計算する場合、計算後の金額</t>
    <rPh sb="0" eb="2">
      <t>ゲツガク</t>
    </rPh>
    <rPh sb="2" eb="5">
      <t>ホイクリョウ</t>
    </rPh>
    <rPh sb="7" eb="9">
      <t>テンシュツ</t>
    </rPh>
    <rPh sb="9" eb="10">
      <t>ニュウ</t>
    </rPh>
    <rPh sb="13" eb="15">
      <t>ヒワ</t>
    </rPh>
    <rPh sb="15" eb="17">
      <t>ケイサン</t>
    </rPh>
    <rPh sb="19" eb="21">
      <t>バアイ</t>
    </rPh>
    <rPh sb="22" eb="24">
      <t>ケイサン</t>
    </rPh>
    <rPh sb="24" eb="25">
      <t>ゴ</t>
    </rPh>
    <rPh sb="26" eb="27">
      <t>キン</t>
    </rPh>
    <rPh sb="27" eb="28">
      <t>ガク</t>
    </rPh>
    <phoneticPr fontId="1"/>
  </si>
  <si>
    <t>＜精算事由が「その他」の場合、具体的な内容を記入＞</t>
    <rPh sb="1" eb="5">
      <t>セイサンジユウ</t>
    </rPh>
    <rPh sb="9" eb="10">
      <t>タ</t>
    </rPh>
    <rPh sb="12" eb="14">
      <t>バアイ</t>
    </rPh>
    <rPh sb="15" eb="18">
      <t>グタイテキ</t>
    </rPh>
    <rPh sb="19" eb="21">
      <t>ナイヨウ</t>
    </rPh>
    <rPh sb="22" eb="24">
      <t>キニュウ</t>
    </rPh>
    <phoneticPr fontId="1"/>
  </si>
  <si>
    <t>＜精算事由が「その他」の場合、具体的な内容を記入＞</t>
    <rPh sb="1" eb="3">
      <t>セイサン</t>
    </rPh>
    <rPh sb="3" eb="5">
      <t>ジユウ</t>
    </rPh>
    <rPh sb="9" eb="10">
      <t>タ</t>
    </rPh>
    <rPh sb="12" eb="14">
      <t>バアイ</t>
    </rPh>
    <rPh sb="15" eb="18">
      <t>グタイテキ</t>
    </rPh>
    <rPh sb="19" eb="21">
      <t>ナイヨウ</t>
    </rPh>
    <rPh sb="22" eb="24">
      <t>キニュウ</t>
    </rPh>
    <phoneticPr fontId="1"/>
  </si>
  <si>
    <t>（別紙）　豊中市　特定子ども・子育て支援提供証明書（施設等利用費請求金額内訳書　全月在籍児　保育料用）</t>
    <rPh sb="1" eb="3">
      <t>ベッシ</t>
    </rPh>
    <rPh sb="5" eb="8">
      <t>トヨナカシ</t>
    </rPh>
    <rPh sb="9" eb="11">
      <t>トクテイ</t>
    </rPh>
    <rPh sb="11" eb="12">
      <t>コ</t>
    </rPh>
    <rPh sb="15" eb="17">
      <t>コソダ</t>
    </rPh>
    <rPh sb="18" eb="20">
      <t>シエン</t>
    </rPh>
    <rPh sb="20" eb="22">
      <t>テイキョウ</t>
    </rPh>
    <rPh sb="22" eb="25">
      <t>ショウメイショ</t>
    </rPh>
    <rPh sb="26" eb="28">
      <t>シセツ</t>
    </rPh>
    <rPh sb="28" eb="29">
      <t>トウ</t>
    </rPh>
    <rPh sb="29" eb="31">
      <t>リヨウ</t>
    </rPh>
    <rPh sb="31" eb="32">
      <t>ヒ</t>
    </rPh>
    <rPh sb="32" eb="34">
      <t>セイキュウ</t>
    </rPh>
    <rPh sb="34" eb="36">
      <t>キンガク</t>
    </rPh>
    <rPh sb="36" eb="39">
      <t>ウチワケショ</t>
    </rPh>
    <phoneticPr fontId="1"/>
  </si>
  <si>
    <t>全月在籍児分施設等利用費　計</t>
    <rPh sb="0" eb="1">
      <t>ゼン</t>
    </rPh>
    <rPh sb="1" eb="2">
      <t>ツキ</t>
    </rPh>
    <rPh sb="2" eb="4">
      <t>ザイセキ</t>
    </rPh>
    <rPh sb="4" eb="5">
      <t>ジ</t>
    </rPh>
    <rPh sb="5" eb="6">
      <t>ブン</t>
    </rPh>
    <rPh sb="6" eb="8">
      <t>シセツ</t>
    </rPh>
    <rPh sb="8" eb="9">
      <t>トウ</t>
    </rPh>
    <rPh sb="9" eb="11">
      <t>リヨウ</t>
    </rPh>
    <rPh sb="11" eb="12">
      <t>ヒ</t>
    </rPh>
    <rPh sb="13" eb="14">
      <t>ケイ</t>
    </rPh>
    <phoneticPr fontId="1"/>
  </si>
  <si>
    <t>＜全月在籍児　認定区分・歳児別集計＞</t>
    <phoneticPr fontId="1"/>
  </si>
  <si>
    <t>＜月途中入退園・市町村転出入者等　認定区分・歳児別集計＞</t>
    <rPh sb="17" eb="19">
      <t>ニンテイ</t>
    </rPh>
    <rPh sb="19" eb="21">
      <t>クブン</t>
    </rPh>
    <rPh sb="22" eb="24">
      <t>サイジ</t>
    </rPh>
    <rPh sb="24" eb="25">
      <t>ベツ</t>
    </rPh>
    <rPh sb="25" eb="27">
      <t>シュウケイ</t>
    </rPh>
    <phoneticPr fontId="1"/>
  </si>
  <si>
    <t>＜月途中入退園・市町村転出入者等　認定区分・歳児別集計＞</t>
    <phoneticPr fontId="1"/>
  </si>
  <si>
    <r>
      <t>入園日・転入日からの、又は退園日・転出日までの</t>
    </r>
    <r>
      <rPr>
        <b/>
        <sz val="8"/>
        <color theme="1"/>
        <rFont val="游ゴシック"/>
        <family val="3"/>
        <charset val="128"/>
        <scheme val="minor"/>
      </rPr>
      <t>平日の日数</t>
    </r>
    <rPh sb="0" eb="2">
      <t>ニュウエン</t>
    </rPh>
    <rPh sb="2" eb="3">
      <t>ビ</t>
    </rPh>
    <rPh sb="4" eb="6">
      <t>テンニュウ</t>
    </rPh>
    <rPh sb="6" eb="7">
      <t>ビ</t>
    </rPh>
    <rPh sb="11" eb="12">
      <t>マタ</t>
    </rPh>
    <rPh sb="13" eb="15">
      <t>タイエン</t>
    </rPh>
    <rPh sb="15" eb="16">
      <t>ビ</t>
    </rPh>
    <rPh sb="17" eb="19">
      <t>テンシュツ</t>
    </rPh>
    <rPh sb="19" eb="20">
      <t>ビ</t>
    </rPh>
    <rPh sb="23" eb="25">
      <t>ヘイジツ</t>
    </rPh>
    <rPh sb="26" eb="28">
      <t>ニッスウ</t>
    </rPh>
    <phoneticPr fontId="1"/>
  </si>
  <si>
    <r>
      <t>その月の</t>
    </r>
    <r>
      <rPr>
        <b/>
        <sz val="8"/>
        <color theme="1"/>
        <rFont val="游ゴシック"/>
        <family val="3"/>
        <charset val="128"/>
        <scheme val="minor"/>
      </rPr>
      <t>平日の日数</t>
    </r>
    <rPh sb="2" eb="3">
      <t>ツキ</t>
    </rPh>
    <rPh sb="4" eb="6">
      <t>ヘイジツ</t>
    </rPh>
    <rPh sb="7" eb="9">
      <t>ニッスウ</t>
    </rPh>
    <phoneticPr fontId="1"/>
  </si>
  <si>
    <r>
      <t>その月の</t>
    </r>
    <r>
      <rPr>
        <b/>
        <sz val="8"/>
        <color theme="1"/>
        <rFont val="游ゴシック"/>
        <family val="3"/>
        <charset val="128"/>
        <scheme val="minor"/>
      </rPr>
      <t>平日の</t>
    </r>
    <r>
      <rPr>
        <sz val="8"/>
        <color theme="1"/>
        <rFont val="游ゴシック"/>
        <family val="3"/>
        <charset val="128"/>
        <scheme val="minor"/>
      </rPr>
      <t>日数</t>
    </r>
    <rPh sb="2" eb="3">
      <t>ツキ</t>
    </rPh>
    <rPh sb="4" eb="6">
      <t>ヘイジツ</t>
    </rPh>
    <rPh sb="7" eb="9">
      <t>ニッスウ</t>
    </rPh>
    <phoneticPr fontId="1"/>
  </si>
  <si>
    <r>
      <t>入園日・転入日からの、又は退園日・転出日までの</t>
    </r>
    <r>
      <rPr>
        <b/>
        <sz val="6"/>
        <color theme="1"/>
        <rFont val="游ゴシック"/>
        <family val="3"/>
        <charset val="128"/>
        <scheme val="minor"/>
      </rPr>
      <t>平日の</t>
    </r>
    <r>
      <rPr>
        <sz val="6"/>
        <color theme="1"/>
        <rFont val="游ゴシック"/>
        <family val="3"/>
        <charset val="128"/>
        <scheme val="minor"/>
      </rPr>
      <t>日数</t>
    </r>
    <rPh sb="0" eb="2">
      <t>ニュウエン</t>
    </rPh>
    <rPh sb="2" eb="3">
      <t>ビ</t>
    </rPh>
    <rPh sb="4" eb="6">
      <t>テンニュウ</t>
    </rPh>
    <rPh sb="6" eb="7">
      <t>ビ</t>
    </rPh>
    <rPh sb="11" eb="12">
      <t>マタ</t>
    </rPh>
    <rPh sb="13" eb="15">
      <t>タイエン</t>
    </rPh>
    <rPh sb="15" eb="16">
      <t>ビ</t>
    </rPh>
    <rPh sb="17" eb="19">
      <t>テンシュツ</t>
    </rPh>
    <rPh sb="19" eb="20">
      <t>ビ</t>
    </rPh>
    <rPh sb="23" eb="25">
      <t>ヘイジツ</t>
    </rPh>
    <rPh sb="26" eb="28">
      <t>ニッスウ</t>
    </rPh>
    <phoneticPr fontId="1"/>
  </si>
  <si>
    <t>代表者名（自署）</t>
    <rPh sb="0" eb="3">
      <t>ダイヒョウシャ</t>
    </rPh>
    <rPh sb="3" eb="4">
      <t>メイ</t>
    </rPh>
    <rPh sb="5" eb="7">
      <t>ジショ</t>
    </rPh>
    <phoneticPr fontId="1"/>
  </si>
  <si>
    <r>
      <t>代表者名</t>
    </r>
    <r>
      <rPr>
        <sz val="9"/>
        <color rgb="FFFF0000"/>
        <rFont val="游ゴシック"/>
        <family val="3"/>
        <charset val="128"/>
        <scheme val="minor"/>
      </rPr>
      <t>（自署）</t>
    </r>
    <rPh sb="0" eb="3">
      <t>ダイヒョウシャ</t>
    </rPh>
    <rPh sb="3" eb="4">
      <t>メイ</t>
    </rPh>
    <rPh sb="5" eb="7">
      <t>ジショ</t>
    </rPh>
    <phoneticPr fontId="1"/>
  </si>
  <si>
    <t>（手書きでお願いします）</t>
    <rPh sb="1" eb="3">
      <t>テガ</t>
    </rPh>
    <rPh sb="6" eb="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</si>
</sst>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
  </numFmts>
  <fonts count="35">
    <font>
      <sz val="11"/>
      <color theme="1"/>
      <name val="游ゴシック"/>
      <family val="2"/>
      <scheme val="minor"/>
    </font>
    <font>
      <sz val="6"/>
      <name val="游ゴシック"/>
      <family val="3"/>
      <charset val="128"/>
      <scheme val="minor"/>
    </font>
    <font>
      <b/>
      <sz val="14"/>
      <color theme="1"/>
      <name val="游ゴシック"/>
      <family val="3"/>
      <charset val="128"/>
      <scheme val="minor"/>
    </font>
    <font>
      <sz val="10"/>
      <color theme="1"/>
      <name val="游ゴシック"/>
      <family val="2"/>
      <scheme val="minor"/>
    </font>
    <font>
      <sz val="9"/>
      <color theme="1"/>
      <name val="游ゴシック"/>
      <family val="2"/>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2"/>
      <scheme val="minor"/>
    </font>
    <font>
      <b/>
      <sz val="11"/>
      <color theme="1"/>
      <name val="游ゴシック"/>
      <family val="3"/>
      <charset val="128"/>
      <scheme val="minor"/>
    </font>
    <font>
      <b/>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8"/>
      <color theme="1"/>
      <name val="游ゴシック"/>
      <family val="2"/>
      <scheme val="minor"/>
    </font>
    <font>
      <sz val="11"/>
      <color theme="1"/>
      <name val="游ゴシック"/>
      <family val="3"/>
      <charset val="128"/>
      <scheme val="minor"/>
    </font>
    <font>
      <sz val="14"/>
      <color theme="1"/>
      <name val="游ゴシック"/>
      <family val="2"/>
      <scheme val="minor"/>
    </font>
    <font>
      <sz val="16"/>
      <color theme="1"/>
      <name val="游ゴシック"/>
      <family val="2"/>
      <scheme val="minor"/>
    </font>
    <font>
      <b/>
      <sz val="18"/>
      <color theme="1"/>
      <name val="游ゴシック"/>
      <family val="3"/>
      <charset val="128"/>
      <scheme val="minor"/>
    </font>
    <font>
      <b/>
      <sz val="20"/>
      <color theme="1"/>
      <name val="游ゴシック"/>
      <family val="3"/>
      <charset val="128"/>
      <scheme val="minor"/>
    </font>
    <font>
      <b/>
      <sz val="10"/>
      <color theme="1"/>
      <name val="游ゴシック"/>
      <family val="3"/>
      <charset val="128"/>
      <scheme val="minor"/>
    </font>
    <font>
      <sz val="11"/>
      <color rgb="FFFF0000"/>
      <name val="游ゴシック"/>
      <family val="2"/>
      <scheme val="minor"/>
    </font>
    <font>
      <sz val="11"/>
      <color rgb="FFFF0000"/>
      <name val="游ゴシック"/>
      <family val="3"/>
      <charset val="128"/>
      <scheme val="minor"/>
    </font>
    <font>
      <b/>
      <sz val="11"/>
      <color rgb="FFFF0000"/>
      <name val="游ゴシック"/>
      <family val="3"/>
      <charset val="128"/>
      <scheme val="minor"/>
    </font>
    <font>
      <b/>
      <sz val="16"/>
      <color rgb="FFFF0000"/>
      <name val="游ゴシック"/>
      <family val="3"/>
      <charset val="128"/>
      <scheme val="minor"/>
    </font>
    <font>
      <sz val="8"/>
      <color rgb="FFFF0000"/>
      <name val="游ゴシック"/>
      <family val="3"/>
      <charset val="128"/>
      <scheme val="minor"/>
    </font>
    <font>
      <sz val="10"/>
      <color rgb="FFFF0000"/>
      <name val="游ゴシック"/>
      <family val="3"/>
      <charset val="128"/>
      <scheme val="minor"/>
    </font>
    <font>
      <sz val="10"/>
      <color rgb="FFFF0000"/>
      <name val="游ゴシック"/>
      <family val="2"/>
      <scheme val="minor"/>
    </font>
    <font>
      <b/>
      <sz val="12"/>
      <color theme="1"/>
      <name val="游ゴシック"/>
      <family val="3"/>
      <charset val="128"/>
      <scheme val="minor"/>
    </font>
    <font>
      <sz val="12"/>
      <color theme="1"/>
      <name val="游ゴシック"/>
      <family val="2"/>
      <scheme val="minor"/>
    </font>
    <font>
      <sz val="12"/>
      <color theme="1"/>
      <name val="游ゴシック"/>
      <family val="3"/>
      <charset val="128"/>
      <scheme val="minor"/>
    </font>
    <font>
      <u/>
      <sz val="11"/>
      <color theme="1"/>
      <name val="游ゴシック"/>
      <family val="2"/>
      <scheme val="minor"/>
    </font>
    <font>
      <b/>
      <u/>
      <sz val="11"/>
      <color theme="1"/>
      <name val="游ゴシック"/>
      <family val="2"/>
      <scheme val="minor"/>
    </font>
    <font>
      <b/>
      <sz val="8"/>
      <color theme="1"/>
      <name val="游ゴシック"/>
      <family val="3"/>
      <charset val="128"/>
      <scheme val="minor"/>
    </font>
    <font>
      <b/>
      <sz val="9"/>
      <color indexed="81"/>
      <name val="MS P ゴシック"/>
      <family val="3"/>
      <charset val="128"/>
    </font>
    <font>
      <b/>
      <sz val="6"/>
      <color theme="1"/>
      <name val="游ゴシック"/>
      <family val="3"/>
      <charset val="128"/>
      <scheme val="minor"/>
    </font>
    <font>
      <sz val="9"/>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4">
    <xf numFmtId="0" fontId="0" fillId="0" borderId="0"/>
    <xf numFmtId="38" fontId="7" fillId="0" borderId="0" applyFont="0" applyFill="0" applyBorder="0" applyAlignment="0" applyProtection="0">
      <alignment vertical="center"/>
    </xf>
    <xf numFmtId="0" fontId="13" fillId="0" borderId="0"/>
    <xf numFmtId="38" fontId="13" fillId="0" borderId="0" applyFont="0" applyFill="0" applyBorder="0" applyAlignment="0" applyProtection="0">
      <alignment vertical="center"/>
    </xf>
  </cellStyleXfs>
  <cellXfs count="556">
    <xf numFmtId="0" fontId="0" fillId="0" borderId="0" xfId="0"/>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9" fillId="0" borderId="0" xfId="0" applyFont="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5" fillId="0" borderId="2" xfId="0" applyFont="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176" fontId="3" fillId="0" borderId="3" xfId="0" applyNumberFormat="1"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0" fontId="12" fillId="0" borderId="3" xfId="0" applyFont="1" applyBorder="1" applyAlignment="1" applyProtection="1">
      <alignment horizontal="center" vertical="center" shrinkToFit="1"/>
      <protection locked="0"/>
    </xf>
    <xf numFmtId="0" fontId="12" fillId="0" borderId="3" xfId="0" applyFont="1" applyBorder="1" applyAlignment="1" applyProtection="1">
      <alignment vertical="center" shrinkToFit="1"/>
      <protection locked="0"/>
    </xf>
    <xf numFmtId="0" fontId="5" fillId="0" borderId="0" xfId="0" applyFont="1" applyAlignment="1">
      <alignment vertical="center" shrinkToFit="1"/>
    </xf>
    <xf numFmtId="0" fontId="4" fillId="0" borderId="0" xfId="0" applyFont="1" applyAlignment="1">
      <alignment vertical="center" shrinkToFit="1"/>
    </xf>
    <xf numFmtId="0" fontId="0" fillId="0" borderId="0" xfId="0" applyFill="1" applyAlignment="1">
      <alignment vertical="center" shrinkToFit="1"/>
    </xf>
    <xf numFmtId="0" fontId="16" fillId="0" borderId="0" xfId="0" applyFont="1" applyAlignment="1">
      <alignment horizontal="center" vertical="center"/>
    </xf>
    <xf numFmtId="0" fontId="10" fillId="0" borderId="0" xfId="0" applyFont="1" applyAlignment="1">
      <alignment vertical="center"/>
    </xf>
    <xf numFmtId="0" fontId="10" fillId="0" borderId="2" xfId="0" applyFont="1" applyBorder="1" applyAlignment="1" applyProtection="1">
      <alignment vertical="center"/>
      <protection locked="0"/>
    </xf>
    <xf numFmtId="0" fontId="10" fillId="2" borderId="2" xfId="0" applyFont="1" applyFill="1" applyBorder="1" applyAlignment="1" applyProtection="1">
      <alignment vertical="center"/>
      <protection locked="0"/>
    </xf>
    <xf numFmtId="176" fontId="10" fillId="0" borderId="3" xfId="0" applyNumberFormat="1"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2" xfId="0" applyFont="1" applyBorder="1" applyAlignment="1" applyProtection="1">
      <alignment horizontal="center" vertical="center"/>
      <protection locked="0"/>
    </xf>
    <xf numFmtId="0" fontId="10" fillId="2" borderId="1" xfId="0" applyFont="1" applyFill="1" applyBorder="1" applyAlignment="1" applyProtection="1">
      <alignment vertical="center"/>
      <protection locked="0"/>
    </xf>
    <xf numFmtId="0" fontId="19" fillId="2" borderId="23" xfId="0" applyFont="1" applyFill="1" applyBorder="1" applyAlignment="1">
      <alignment vertical="center"/>
    </xf>
    <xf numFmtId="0" fontId="20" fillId="2" borderId="24" xfId="0" applyFont="1" applyFill="1" applyBorder="1" applyAlignment="1">
      <alignment vertical="center"/>
    </xf>
    <xf numFmtId="0" fontId="20" fillId="2" borderId="25" xfId="0" applyFont="1" applyFill="1" applyBorder="1" applyAlignment="1">
      <alignment vertical="center"/>
    </xf>
    <xf numFmtId="0" fontId="23" fillId="2" borderId="2" xfId="0" applyFont="1" applyFill="1" applyBorder="1" applyAlignment="1" applyProtection="1">
      <alignment vertical="center"/>
      <protection locked="0"/>
    </xf>
    <xf numFmtId="0" fontId="23" fillId="2" borderId="1" xfId="0" applyFont="1" applyFill="1" applyBorder="1" applyAlignment="1" applyProtection="1">
      <alignment vertical="center"/>
      <protection locked="0"/>
    </xf>
    <xf numFmtId="0" fontId="24" fillId="2" borderId="2" xfId="0" applyFont="1" applyFill="1" applyBorder="1" applyAlignment="1" applyProtection="1">
      <alignment vertical="center" shrinkToFit="1"/>
      <protection locked="0"/>
    </xf>
    <xf numFmtId="0" fontId="24" fillId="0" borderId="2" xfId="0" applyFont="1" applyBorder="1" applyAlignment="1" applyProtection="1">
      <alignment vertical="center" shrinkToFit="1"/>
      <protection locked="0"/>
    </xf>
    <xf numFmtId="0" fontId="10" fillId="0" borderId="0" xfId="0" applyFont="1" applyAlignment="1">
      <alignment vertical="center" shrinkToFit="1"/>
    </xf>
    <xf numFmtId="0" fontId="8" fillId="0" borderId="0" xfId="0" applyFont="1" applyBorder="1" applyAlignment="1">
      <alignment horizontal="center" vertical="center"/>
    </xf>
    <xf numFmtId="0" fontId="6" fillId="0" borderId="3" xfId="0" applyFont="1" applyBorder="1" applyAlignment="1">
      <alignment vertical="center" shrinkToFit="1"/>
    </xf>
    <xf numFmtId="0" fontId="6" fillId="0" borderId="6" xfId="0" applyFont="1" applyBorder="1" applyAlignment="1">
      <alignment vertical="center" shrinkToFit="1"/>
    </xf>
    <xf numFmtId="0" fontId="26" fillId="0" borderId="0" xfId="0" applyFont="1" applyAlignment="1">
      <alignment vertical="center"/>
    </xf>
    <xf numFmtId="0" fontId="8" fillId="0" borderId="0" xfId="0" applyFont="1" applyAlignment="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0" fillId="0" borderId="0" xfId="0" applyAlignment="1" applyProtection="1">
      <alignment vertical="center"/>
    </xf>
    <xf numFmtId="0" fontId="0" fillId="0" borderId="8" xfId="0" applyBorder="1" applyAlignment="1">
      <alignment vertical="center"/>
    </xf>
    <xf numFmtId="0" fontId="6" fillId="0" borderId="0" xfId="0" applyFont="1" applyAlignment="1">
      <alignment vertical="center" shrinkToFit="1"/>
    </xf>
    <xf numFmtId="0" fontId="0" fillId="0" borderId="0" xfId="0" applyFill="1" applyBorder="1" applyAlignment="1">
      <alignment horizontal="center" vertical="center"/>
    </xf>
    <xf numFmtId="0" fontId="3" fillId="2" borderId="1"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xf>
    <xf numFmtId="38" fontId="8" fillId="0" borderId="0" xfId="1" applyFont="1" applyBorder="1" applyAlignment="1" applyProtection="1">
      <alignment horizontal="center" vertical="center"/>
    </xf>
    <xf numFmtId="0" fontId="0" fillId="0" borderId="0" xfId="0" applyBorder="1" applyAlignment="1">
      <alignment vertical="center"/>
    </xf>
    <xf numFmtId="0" fontId="10" fillId="2" borderId="22" xfId="0" applyFont="1" applyFill="1" applyBorder="1" applyAlignment="1" applyProtection="1">
      <alignment horizontal="center" vertical="center" shrinkToFit="1"/>
      <protection locked="0"/>
    </xf>
    <xf numFmtId="38" fontId="5" fillId="0" borderId="50" xfId="1" applyFont="1" applyBorder="1" applyAlignment="1">
      <alignment horizontal="center" vertical="center" shrinkToFit="1"/>
    </xf>
    <xf numFmtId="38" fontId="5" fillId="0" borderId="26" xfId="1" applyFont="1" applyBorder="1" applyAlignment="1">
      <alignment horizontal="center" vertical="center" shrinkToFit="1"/>
    </xf>
    <xf numFmtId="0" fontId="11" fillId="0" borderId="22" xfId="0" applyFont="1" applyBorder="1" applyAlignment="1">
      <alignment horizontal="center" vertical="center"/>
    </xf>
    <xf numFmtId="38" fontId="5" fillId="0" borderId="47" xfId="1" applyFont="1" applyBorder="1" applyAlignment="1">
      <alignment horizontal="center" vertical="center" shrinkToFit="1"/>
    </xf>
    <xf numFmtId="0" fontId="10" fillId="2" borderId="22" xfId="0" applyFont="1" applyFill="1" applyBorder="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0" borderId="9" xfId="0" applyFont="1" applyBorder="1" applyAlignment="1">
      <alignment vertical="center" shrinkToFit="1"/>
    </xf>
    <xf numFmtId="0" fontId="23" fillId="2" borderId="22" xfId="0" applyFont="1" applyFill="1" applyBorder="1" applyAlignment="1" applyProtection="1">
      <alignment horizontal="center" vertical="center" shrinkToFit="1"/>
      <protection locked="0"/>
    </xf>
    <xf numFmtId="0" fontId="0" fillId="2" borderId="23"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2" borderId="25" xfId="0" applyFill="1" applyBorder="1" applyAlignment="1" applyProtection="1">
      <alignment vertical="center"/>
      <protection locked="0"/>
    </xf>
    <xf numFmtId="0" fontId="10" fillId="2" borderId="22" xfId="0" applyFont="1" applyFill="1" applyBorder="1" applyAlignment="1" applyProtection="1">
      <alignment horizontal="center" vertical="center" shrinkToFit="1"/>
      <protection locked="0"/>
    </xf>
    <xf numFmtId="0" fontId="8" fillId="0" borderId="0" xfId="0" applyFont="1" applyBorder="1" applyAlignment="1">
      <alignment horizontal="center" vertical="center"/>
    </xf>
    <xf numFmtId="0" fontId="3" fillId="2" borderId="1" xfId="0" applyFont="1" applyFill="1" applyBorder="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38" fontId="3" fillId="0" borderId="0" xfId="1" applyFont="1" applyFill="1" applyBorder="1" applyAlignment="1">
      <alignment horizontal="center" vertical="center" shrinkToFit="1"/>
    </xf>
    <xf numFmtId="0" fontId="5" fillId="0" borderId="8" xfId="0" applyFont="1" applyFill="1" applyBorder="1" applyAlignment="1" applyProtection="1">
      <alignment horizontal="center" vertical="center" shrinkToFit="1"/>
      <protection locked="0"/>
    </xf>
    <xf numFmtId="0" fontId="5" fillId="0" borderId="8" xfId="0" applyFont="1" applyFill="1" applyBorder="1" applyAlignment="1" applyProtection="1">
      <alignment vertical="center" shrinkToFit="1"/>
      <protection locked="0"/>
    </xf>
    <xf numFmtId="0" fontId="10" fillId="0" borderId="8" xfId="0" applyFont="1" applyFill="1" applyBorder="1" applyAlignment="1" applyProtection="1">
      <alignment vertical="center"/>
      <protection locked="0"/>
    </xf>
    <xf numFmtId="0" fontId="10" fillId="0" borderId="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38" fontId="3" fillId="0" borderId="0" xfId="1" applyFont="1" applyFill="1" applyBorder="1" applyAlignment="1" applyProtection="1">
      <alignment horizontal="center" vertical="center" shrinkToFit="1"/>
      <protection locked="0"/>
    </xf>
    <xf numFmtId="176" fontId="3" fillId="0" borderId="0"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Border="1" applyAlignment="1">
      <alignment vertical="center" shrinkToFit="1"/>
    </xf>
    <xf numFmtId="0" fontId="23"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vertical="center" shrinkToFit="1"/>
      <protection locked="0"/>
    </xf>
    <xf numFmtId="0" fontId="3" fillId="0" borderId="0" xfId="0" applyFont="1" applyFill="1" applyAlignment="1">
      <alignment vertical="center"/>
    </xf>
    <xf numFmtId="0" fontId="0" fillId="0" borderId="0" xfId="0" applyFill="1" applyAlignment="1">
      <alignment vertical="center"/>
    </xf>
    <xf numFmtId="0" fontId="10" fillId="0" borderId="0" xfId="0" applyFont="1" applyFill="1" applyBorder="1" applyAlignment="1" applyProtection="1">
      <alignment horizontal="center" vertical="center" shrinkToFit="1"/>
      <protection locked="0"/>
    </xf>
    <xf numFmtId="0" fontId="5" fillId="0" borderId="56" xfId="0" applyFont="1" applyFill="1" applyBorder="1" applyAlignment="1" applyProtection="1">
      <alignment horizontal="center" vertical="center" shrinkToFit="1"/>
      <protection locked="0"/>
    </xf>
    <xf numFmtId="0" fontId="10" fillId="0" borderId="56" xfId="0" applyFont="1" applyFill="1" applyBorder="1" applyAlignment="1" applyProtection="1">
      <alignment vertical="center"/>
      <protection locked="0"/>
    </xf>
    <xf numFmtId="38" fontId="3" fillId="0" borderId="56" xfId="1" applyFont="1" applyFill="1" applyBorder="1" applyAlignment="1" applyProtection="1">
      <alignment horizontal="center" vertical="center" shrinkToFit="1"/>
      <protection locked="0"/>
    </xf>
    <xf numFmtId="0" fontId="18" fillId="0" borderId="8" xfId="0" applyFont="1" applyFill="1" applyBorder="1" applyAlignment="1" applyProtection="1">
      <alignment horizontal="left" vertical="center"/>
      <protection locked="0"/>
    </xf>
    <xf numFmtId="0" fontId="18" fillId="0" borderId="0" xfId="0" applyFont="1" applyAlignment="1">
      <alignment vertical="center"/>
    </xf>
    <xf numFmtId="0" fontId="18" fillId="0" borderId="8" xfId="0" applyFont="1" applyFill="1" applyBorder="1" applyAlignment="1" applyProtection="1">
      <alignment horizontal="left" vertical="center"/>
    </xf>
    <xf numFmtId="0" fontId="5" fillId="0" borderId="56"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8" xfId="0" applyFont="1" applyFill="1" applyBorder="1" applyAlignment="1" applyProtection="1">
      <alignment vertical="center" shrinkToFit="1"/>
    </xf>
    <xf numFmtId="0" fontId="10" fillId="0" borderId="56"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8"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38" fontId="3" fillId="0" borderId="56" xfId="1" applyFont="1" applyFill="1" applyBorder="1" applyAlignment="1" applyProtection="1">
      <alignment horizontal="center" vertical="center" shrinkToFit="1"/>
    </xf>
    <xf numFmtId="38" fontId="3" fillId="0" borderId="0" xfId="1" applyFont="1" applyFill="1" applyBorder="1" applyAlignment="1" applyProtection="1">
      <alignment horizontal="center" vertical="center" shrinkToFit="1"/>
    </xf>
    <xf numFmtId="38" fontId="5" fillId="0" borderId="47" xfId="1" applyFont="1" applyBorder="1" applyAlignment="1" applyProtection="1">
      <alignment horizontal="center" vertical="center" shrinkToFit="1"/>
    </xf>
    <xf numFmtId="38" fontId="5" fillId="0" borderId="50" xfId="1" applyFont="1" applyBorder="1" applyAlignment="1" applyProtection="1">
      <alignment horizontal="center" vertical="center" shrinkToFit="1"/>
    </xf>
    <xf numFmtId="38" fontId="5" fillId="0" borderId="26" xfId="1" applyFont="1" applyBorder="1" applyAlignment="1" applyProtection="1">
      <alignment horizontal="center" vertical="center" shrinkToFit="1"/>
    </xf>
    <xf numFmtId="0" fontId="18" fillId="0" borderId="0" xfId="0" applyFont="1" applyAlignment="1" applyProtection="1">
      <alignment vertical="center"/>
    </xf>
    <xf numFmtId="0" fontId="3" fillId="0" borderId="0" xfId="0" applyFont="1" applyFill="1" applyBorder="1" applyAlignment="1" applyProtection="1">
      <alignment horizontal="center" vertical="center" shrinkToFit="1"/>
    </xf>
    <xf numFmtId="0" fontId="3"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0" xfId="0" applyFont="1" applyFill="1" applyBorder="1" applyAlignment="1" applyProtection="1">
      <alignment vertical="center" shrinkToFit="1"/>
    </xf>
    <xf numFmtId="38" fontId="10" fillId="0" borderId="0" xfId="1" applyFont="1" applyFill="1" applyBorder="1" applyAlignment="1" applyProtection="1">
      <alignment horizontal="center" vertical="center"/>
    </xf>
    <xf numFmtId="0" fontId="10" fillId="0" borderId="0" xfId="0" applyFont="1" applyBorder="1" applyAlignment="1" applyProtection="1">
      <alignment vertical="center"/>
    </xf>
    <xf numFmtId="176" fontId="10" fillId="0" borderId="0" xfId="0" applyNumberFormat="1" applyFont="1" applyFill="1" applyBorder="1" applyAlignment="1" applyProtection="1">
      <alignment vertical="center"/>
      <protection locked="0"/>
    </xf>
    <xf numFmtId="38" fontId="10" fillId="0" borderId="0" xfId="1" applyFont="1" applyFill="1" applyBorder="1" applyAlignment="1" applyProtection="1">
      <alignment horizontal="center" vertical="center"/>
      <protection locked="0"/>
    </xf>
    <xf numFmtId="0" fontId="10" fillId="0" borderId="56" xfId="0" applyFont="1" applyFill="1" applyBorder="1" applyAlignment="1" applyProtection="1">
      <alignment horizontal="center" vertical="center" shrinkToFit="1"/>
      <protection locked="0"/>
    </xf>
    <xf numFmtId="0" fontId="10" fillId="0" borderId="56" xfId="0" applyFont="1" applyFill="1" applyBorder="1" applyAlignment="1" applyProtection="1">
      <alignment horizontal="center" vertical="center"/>
      <protection locked="0"/>
    </xf>
    <xf numFmtId="38" fontId="10" fillId="0" borderId="56" xfId="1" applyFont="1" applyFill="1" applyBorder="1" applyAlignment="1" applyProtection="1">
      <alignment horizontal="center" vertical="center"/>
      <protection locked="0"/>
    </xf>
    <xf numFmtId="0" fontId="9" fillId="0" borderId="0" xfId="0" applyFont="1" applyBorder="1" applyAlignment="1">
      <alignment vertical="center"/>
    </xf>
    <xf numFmtId="0" fontId="8" fillId="0" borderId="0" xfId="0" applyFont="1" applyBorder="1" applyAlignment="1" applyProtection="1">
      <alignment vertical="center"/>
    </xf>
    <xf numFmtId="38" fontId="8" fillId="0" borderId="64" xfId="1" applyFont="1" applyBorder="1" applyAlignment="1" applyProtection="1">
      <alignment vertical="center"/>
    </xf>
    <xf numFmtId="0" fontId="10" fillId="0" borderId="6" xfId="0" applyFont="1" applyBorder="1" applyAlignment="1" applyProtection="1">
      <alignment vertical="center"/>
    </xf>
    <xf numFmtId="0" fontId="18" fillId="0" borderId="0" xfId="0" applyFont="1" applyFill="1" applyBorder="1" applyAlignment="1" applyProtection="1">
      <alignment horizontal="left" vertical="center"/>
      <protection locked="0"/>
    </xf>
    <xf numFmtId="0" fontId="8" fillId="0" borderId="0" xfId="0" applyFont="1" applyBorder="1" applyAlignment="1" applyProtection="1">
      <alignment horizontal="right" vertical="center"/>
    </xf>
    <xf numFmtId="0" fontId="29" fillId="0" borderId="0" xfId="0" applyFont="1" applyAlignment="1" applyProtection="1">
      <alignment vertical="center"/>
    </xf>
    <xf numFmtId="0" fontId="30" fillId="0" borderId="0" xfId="0" applyFont="1" applyBorder="1" applyAlignment="1" applyProtection="1">
      <alignment vertical="center"/>
    </xf>
    <xf numFmtId="0" fontId="30" fillId="0" borderId="0" xfId="0" applyFont="1" applyBorder="1" applyAlignment="1" applyProtection="1">
      <alignment horizontal="right" vertical="center"/>
    </xf>
    <xf numFmtId="0" fontId="10" fillId="2" borderId="22" xfId="0" applyFont="1" applyFill="1" applyBorder="1" applyAlignment="1" applyProtection="1">
      <alignment horizontal="center" vertical="center" shrinkToFit="1"/>
      <protection locked="0"/>
    </xf>
    <xf numFmtId="0" fontId="9" fillId="0" borderId="14" xfId="0" applyFont="1" applyBorder="1" applyAlignment="1">
      <alignment vertical="center"/>
    </xf>
    <xf numFmtId="38" fontId="8" fillId="0" borderId="14" xfId="1" applyFont="1" applyBorder="1" applyAlignment="1">
      <alignment vertical="center"/>
    </xf>
    <xf numFmtId="0" fontId="20"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7"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5" fillId="2" borderId="1" xfId="0" applyFont="1" applyFill="1" applyBorder="1" applyAlignment="1" applyProtection="1">
      <alignment horizontal="center" vertical="center" shrinkToFit="1"/>
      <protection locked="0"/>
    </xf>
    <xf numFmtId="0" fontId="6" fillId="0" borderId="0" xfId="0" applyFont="1" applyAlignment="1">
      <alignment vertical="center"/>
    </xf>
    <xf numFmtId="0" fontId="0" fillId="0" borderId="22" xfId="0" applyBorder="1" applyAlignment="1">
      <alignment horizontal="center" vertical="center"/>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0" borderId="22" xfId="0" applyFont="1" applyBorder="1" applyAlignment="1">
      <alignment horizontal="center" vertical="center"/>
    </xf>
    <xf numFmtId="0" fontId="5" fillId="0" borderId="22" xfId="0" applyFont="1" applyBorder="1" applyAlignment="1">
      <alignment horizontal="center" vertical="center" wrapText="1"/>
    </xf>
    <xf numFmtId="0" fontId="27" fillId="0" borderId="0" xfId="0" applyFont="1" applyAlignment="1">
      <alignment horizontal="right" vertical="center"/>
    </xf>
    <xf numFmtId="0" fontId="0" fillId="2" borderId="2" xfId="0" applyFill="1" applyBorder="1" applyAlignment="1" applyProtection="1">
      <alignment horizontal="center" vertical="center"/>
      <protection locked="0"/>
    </xf>
    <xf numFmtId="0" fontId="0" fillId="2" borderId="0" xfId="0" applyFill="1" applyAlignment="1" applyProtection="1">
      <alignment horizontal="center" vertical="center" shrinkToFit="1"/>
      <protection locked="0"/>
    </xf>
    <xf numFmtId="0" fontId="0" fillId="0" borderId="0" xfId="0" applyAlignment="1">
      <alignment horizontal="center" vertical="center"/>
    </xf>
    <xf numFmtId="0" fontId="17" fillId="0" borderId="0" xfId="0" applyFont="1" applyAlignment="1">
      <alignment horizontal="center" vertical="center"/>
    </xf>
    <xf numFmtId="0" fontId="14" fillId="0" borderId="0" xfId="0" applyFont="1" applyAlignment="1">
      <alignment horizontal="center" vertical="center"/>
    </xf>
    <xf numFmtId="0" fontId="0" fillId="0" borderId="0" xfId="0" applyFill="1" applyAlignment="1">
      <alignment horizontal="center" vertical="center" shrinkToFit="1"/>
    </xf>
    <xf numFmtId="0" fontId="0" fillId="2" borderId="0" xfId="0" applyFill="1" applyAlignment="1" applyProtection="1">
      <alignment horizontal="center" vertical="center"/>
      <protection locked="0"/>
    </xf>
    <xf numFmtId="38" fontId="15" fillId="2" borderId="0" xfId="1" applyFont="1" applyFill="1" applyBorder="1" applyAlignment="1" applyProtection="1">
      <alignment horizontal="right" vertical="center"/>
      <protection locked="0"/>
    </xf>
    <xf numFmtId="38" fontId="15" fillId="2" borderId="8" xfId="1" applyFont="1" applyFill="1" applyBorder="1" applyAlignment="1" applyProtection="1">
      <alignment horizontal="right" vertical="center"/>
      <protection locked="0"/>
    </xf>
    <xf numFmtId="0" fontId="20" fillId="2" borderId="2" xfId="0" applyFont="1" applyFill="1" applyBorder="1" applyAlignment="1">
      <alignment horizontal="left" vertical="center"/>
    </xf>
    <xf numFmtId="0" fontId="21" fillId="2" borderId="0" xfId="0" applyFont="1" applyFill="1" applyAlignment="1">
      <alignment horizontal="center" vertical="center" shrinkToFit="1"/>
    </xf>
    <xf numFmtId="0" fontId="19" fillId="2" borderId="8" xfId="0" applyFont="1" applyFill="1" applyBorder="1" applyAlignment="1">
      <alignment horizontal="left" vertical="center"/>
    </xf>
    <xf numFmtId="0" fontId="21" fillId="2" borderId="0" xfId="0" applyFont="1" applyFill="1" applyAlignment="1">
      <alignment horizontal="center" vertical="center"/>
    </xf>
    <xf numFmtId="0" fontId="28" fillId="0" borderId="0" xfId="0" applyFont="1" applyAlignment="1">
      <alignment horizontal="right" vertical="center"/>
    </xf>
    <xf numFmtId="0" fontId="13" fillId="2" borderId="8"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9"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19" fillId="2" borderId="22"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38" fontId="22" fillId="2" borderId="0" xfId="1" applyFont="1" applyFill="1" applyBorder="1" applyAlignment="1">
      <alignment horizontal="right" vertical="center"/>
    </xf>
    <xf numFmtId="38" fontId="22" fillId="2" borderId="8" xfId="1" applyFont="1" applyFill="1" applyBorder="1" applyAlignment="1">
      <alignment horizontal="right" vertical="center"/>
    </xf>
    <xf numFmtId="0" fontId="8" fillId="0" borderId="0" xfId="0" applyFont="1" applyBorder="1" applyAlignment="1" applyProtection="1">
      <alignment horizontal="right" vertical="center"/>
    </xf>
    <xf numFmtId="0" fontId="8" fillId="0" borderId="52" xfId="0" applyFont="1" applyBorder="1" applyAlignment="1" applyProtection="1">
      <alignment horizontal="right" vertical="center"/>
    </xf>
    <xf numFmtId="0" fontId="0" fillId="0" borderId="7" xfId="0" applyBorder="1" applyAlignment="1">
      <alignment horizontal="center" vertical="center"/>
    </xf>
    <xf numFmtId="38" fontId="10" fillId="0" borderId="1" xfId="1" applyFont="1" applyFill="1" applyBorder="1" applyAlignment="1" applyProtection="1">
      <alignment horizontal="center" vertical="center"/>
    </xf>
    <xf numFmtId="38" fontId="10" fillId="0" borderId="2" xfId="1" applyFont="1" applyFill="1" applyBorder="1" applyAlignment="1" applyProtection="1">
      <alignment horizontal="center" vertical="center"/>
    </xf>
    <xf numFmtId="0" fontId="0" fillId="0" borderId="41" xfId="0" applyBorder="1" applyAlignment="1">
      <alignment horizontal="center" vertical="center"/>
    </xf>
    <xf numFmtId="0" fontId="10" fillId="2" borderId="3"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38" fontId="10" fillId="2" borderId="22" xfId="1" applyFont="1" applyFill="1" applyBorder="1" applyAlignment="1" applyProtection="1">
      <alignment horizontal="center" vertical="center"/>
      <protection locked="0"/>
    </xf>
    <xf numFmtId="38" fontId="10" fillId="2" borderId="1" xfId="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38" fontId="10" fillId="2" borderId="2" xfId="1"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20" fontId="10" fillId="2" borderId="2" xfId="0" applyNumberFormat="1" applyFont="1" applyFill="1" applyBorder="1" applyAlignment="1" applyProtection="1">
      <alignment horizontal="center" vertical="center"/>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1" fillId="0" borderId="4" xfId="0" applyFont="1" applyBorder="1" applyAlignment="1">
      <alignment horizontal="center" vertical="center" wrapText="1"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wrapText="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11" xfId="0" applyBorder="1" applyAlignment="1">
      <alignment horizontal="center" vertical="center"/>
    </xf>
    <xf numFmtId="0" fontId="12" fillId="0" borderId="22" xfId="0" applyFont="1" applyBorder="1" applyAlignment="1">
      <alignment horizontal="center" vertical="center"/>
    </xf>
    <xf numFmtId="0" fontId="12" fillId="0" borderId="22" xfId="0" applyFont="1" applyBorder="1" applyAlignment="1">
      <alignment horizontal="center" vertical="center" wrapText="1"/>
    </xf>
    <xf numFmtId="0" fontId="0" fillId="2" borderId="9"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38" fontId="10" fillId="0" borderId="4" xfId="1" applyFont="1" applyFill="1" applyBorder="1" applyAlignment="1" applyProtection="1">
      <alignment horizontal="center" vertical="center"/>
    </xf>
    <xf numFmtId="38" fontId="10" fillId="0" borderId="5" xfId="1" applyFont="1" applyFill="1" applyBorder="1" applyAlignment="1" applyProtection="1">
      <alignment horizontal="center" vertical="center"/>
    </xf>
    <xf numFmtId="38" fontId="5" fillId="0" borderId="38" xfId="1" applyFont="1" applyBorder="1" applyAlignment="1">
      <alignment horizontal="center" vertical="center" shrinkToFit="1"/>
    </xf>
    <xf numFmtId="38" fontId="5" fillId="0" borderId="4" xfId="1" applyFont="1" applyBorder="1" applyAlignment="1">
      <alignment horizontal="center" vertical="center" shrinkToFit="1"/>
    </xf>
    <xf numFmtId="0" fontId="5" fillId="0" borderId="33" xfId="0" applyFont="1" applyBorder="1" applyAlignment="1">
      <alignment horizontal="center" vertical="center" shrinkToFit="1"/>
    </xf>
    <xf numFmtId="38" fontId="5" fillId="0" borderId="33" xfId="1" applyFont="1" applyBorder="1" applyAlignment="1">
      <alignment horizontal="center" vertical="center" shrinkToFit="1"/>
    </xf>
    <xf numFmtId="38" fontId="0" fillId="0" borderId="35" xfId="0" applyNumberFormat="1" applyBorder="1" applyAlignment="1">
      <alignment horizontal="center" vertical="center" shrinkToFit="1"/>
    </xf>
    <xf numFmtId="38" fontId="0" fillId="0" borderId="36" xfId="0" applyNumberFormat="1" applyBorder="1" applyAlignment="1">
      <alignment horizontal="center" vertical="center" shrinkToFit="1"/>
    </xf>
    <xf numFmtId="38" fontId="5" fillId="0" borderId="41" xfId="1" applyFont="1" applyBorder="1" applyAlignment="1">
      <alignment horizontal="center" vertical="center" shrinkToFit="1"/>
    </xf>
    <xf numFmtId="0" fontId="0" fillId="2" borderId="6" xfId="0" applyFill="1" applyBorder="1" applyAlignment="1" applyProtection="1">
      <alignment horizontal="center" vertical="center"/>
      <protection locked="0"/>
    </xf>
    <xf numFmtId="0" fontId="12" fillId="0" borderId="30" xfId="0" applyFont="1" applyBorder="1" applyAlignment="1">
      <alignment horizontal="center" vertical="center" wrapText="1" shrinkToFit="1"/>
    </xf>
    <xf numFmtId="0" fontId="10" fillId="0" borderId="32" xfId="0" applyFont="1" applyBorder="1" applyAlignment="1">
      <alignment horizontal="center" vertical="center" wrapText="1" shrinkToFit="1"/>
    </xf>
    <xf numFmtId="38" fontId="5" fillId="0" borderId="37" xfId="1" applyFont="1" applyBorder="1" applyAlignment="1">
      <alignment horizontal="center" vertical="center" shrinkToFit="1"/>
    </xf>
    <xf numFmtId="38" fontId="5" fillId="0" borderId="28" xfId="1" applyFont="1" applyBorder="1" applyAlignment="1">
      <alignment horizontal="center" vertical="center" shrinkToFit="1"/>
    </xf>
    <xf numFmtId="38" fontId="5" fillId="0" borderId="6" xfId="1"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38" fontId="5" fillId="0" borderId="29" xfId="1" applyFont="1" applyBorder="1" applyAlignment="1">
      <alignment horizontal="center" vertical="center" shrinkToFit="1"/>
    </xf>
    <xf numFmtId="0" fontId="5" fillId="0" borderId="31" xfId="0" applyFont="1" applyBorder="1" applyAlignment="1">
      <alignment horizontal="center" vertical="center" shrinkToFit="1"/>
    </xf>
    <xf numFmtId="38" fontId="5" fillId="0" borderId="42" xfId="1" applyFont="1" applyBorder="1" applyAlignment="1">
      <alignment horizontal="center" vertical="center" shrinkToFit="1"/>
    </xf>
    <xf numFmtId="0" fontId="5" fillId="0" borderId="39" xfId="0" applyFont="1" applyBorder="1" applyAlignment="1">
      <alignment horizontal="center" vertical="center" shrinkToFit="1"/>
    </xf>
    <xf numFmtId="38" fontId="5" fillId="0" borderId="35" xfId="1" applyFont="1" applyBorder="1" applyAlignment="1">
      <alignment horizontal="center" vertical="center" shrinkToFit="1"/>
    </xf>
    <xf numFmtId="38" fontId="5" fillId="0" borderId="36" xfId="1" applyFont="1" applyBorder="1" applyAlignment="1">
      <alignment horizontal="center" vertical="center" shrinkToFit="1"/>
    </xf>
    <xf numFmtId="38" fontId="5" fillId="0" borderId="49" xfId="1" applyFont="1" applyBorder="1" applyAlignment="1">
      <alignment horizontal="center" vertical="center" shrinkToFit="1"/>
    </xf>
    <xf numFmtId="38" fontId="0" fillId="0" borderId="34" xfId="0" applyNumberFormat="1" applyBorder="1" applyAlignment="1">
      <alignment horizontal="center" vertical="center" shrinkToFit="1"/>
    </xf>
    <xf numFmtId="38" fontId="5" fillId="0" borderId="32" xfId="1" applyFont="1" applyBorder="1" applyAlignment="1">
      <alignment horizontal="center" vertical="center" shrinkToFit="1"/>
    </xf>
    <xf numFmtId="38" fontId="5" fillId="0" borderId="48" xfId="1" applyFont="1" applyBorder="1" applyAlignment="1">
      <alignment horizontal="center" vertical="center" shrinkToFit="1"/>
    </xf>
    <xf numFmtId="38" fontId="5" fillId="0" borderId="40" xfId="1" applyFont="1" applyBorder="1" applyAlignment="1">
      <alignment horizontal="center" vertical="center" shrinkToFit="1"/>
    </xf>
    <xf numFmtId="38" fontId="5" fillId="0" borderId="7" xfId="1" applyFont="1" applyBorder="1" applyAlignment="1">
      <alignment horizontal="center" vertical="center" shrinkToFit="1"/>
    </xf>
    <xf numFmtId="38" fontId="5" fillId="0" borderId="9" xfId="1" applyFont="1" applyBorder="1" applyAlignment="1">
      <alignment horizontal="center" vertical="center" shrinkToFit="1"/>
    </xf>
    <xf numFmtId="38" fontId="8" fillId="0" borderId="12" xfId="1" applyFont="1" applyBorder="1" applyAlignment="1" applyProtection="1">
      <alignment horizontal="center" vertical="center" shrinkToFit="1"/>
    </xf>
    <xf numFmtId="38" fontId="8" fillId="0" borderId="13" xfId="1" applyFont="1" applyBorder="1" applyAlignment="1" applyProtection="1">
      <alignment horizontal="center" vertical="center" shrinkToFit="1"/>
    </xf>
    <xf numFmtId="38" fontId="8" fillId="0" borderId="12" xfId="1" applyFont="1" applyBorder="1" applyAlignment="1" applyProtection="1">
      <alignment horizontal="center" vertical="center"/>
    </xf>
    <xf numFmtId="38" fontId="8" fillId="0" borderId="13" xfId="1" applyFont="1" applyBorder="1" applyAlignment="1" applyProtection="1">
      <alignment horizontal="center" vertical="center"/>
    </xf>
    <xf numFmtId="38" fontId="8" fillId="0" borderId="14" xfId="1" applyFont="1" applyBorder="1" applyAlignment="1" applyProtection="1">
      <alignment horizontal="center" vertical="center"/>
    </xf>
    <xf numFmtId="38" fontId="10" fillId="0" borderId="42" xfId="1" applyFont="1" applyFill="1" applyBorder="1" applyAlignment="1" applyProtection="1">
      <alignment horizontal="center" vertical="center"/>
    </xf>
    <xf numFmtId="38" fontId="10" fillId="0" borderId="43" xfId="1" applyFont="1" applyFill="1" applyBorder="1" applyAlignment="1" applyProtection="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38" fontId="8" fillId="0" borderId="12" xfId="1" applyFont="1" applyBorder="1" applyAlignment="1">
      <alignment horizontal="center" vertical="center"/>
    </xf>
    <xf numFmtId="38" fontId="8" fillId="0" borderId="13" xfId="1" applyFont="1" applyBorder="1" applyAlignment="1">
      <alignment horizontal="center" vertical="center"/>
    </xf>
    <xf numFmtId="38" fontId="8" fillId="0" borderId="14" xfId="1" applyFont="1" applyBorder="1" applyAlignment="1">
      <alignment horizontal="center" vertical="center"/>
    </xf>
    <xf numFmtId="20" fontId="10" fillId="2" borderId="1" xfId="0" applyNumberFormat="1" applyFont="1" applyFill="1" applyBorder="1" applyAlignment="1" applyProtection="1">
      <alignment horizontal="center" vertical="center"/>
      <protection locked="0"/>
    </xf>
    <xf numFmtId="20" fontId="10" fillId="2" borderId="3"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7"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9" xfId="0" applyFont="1" applyBorder="1" applyAlignment="1">
      <alignment horizontal="center" vertical="center" wrapText="1" shrinkToFit="1"/>
    </xf>
    <xf numFmtId="0" fontId="12" fillId="0" borderId="38" xfId="0" applyFont="1" applyBorder="1" applyAlignment="1">
      <alignment horizontal="center" vertical="center" wrapText="1"/>
    </xf>
    <xf numFmtId="0" fontId="12" fillId="0" borderId="4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0" fillId="2" borderId="39"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0" borderId="39" xfId="0" applyBorder="1" applyAlignment="1">
      <alignment horizontal="center" vertical="center"/>
    </xf>
    <xf numFmtId="0" fontId="0" fillId="0" borderId="53" xfId="0" applyBorder="1" applyAlignment="1">
      <alignment horizontal="center" vertical="center"/>
    </xf>
    <xf numFmtId="0" fontId="23" fillId="2" borderId="1" xfId="0" applyFont="1" applyFill="1" applyBorder="1" applyAlignment="1" applyProtection="1">
      <alignment horizontal="center" vertical="center" shrinkToFit="1"/>
      <protection locked="0"/>
    </xf>
    <xf numFmtId="0" fontId="23" fillId="2" borderId="2" xfId="0" applyFont="1" applyFill="1" applyBorder="1" applyAlignment="1" applyProtection="1">
      <alignment horizontal="center" vertical="center" shrinkToFit="1"/>
      <protection locked="0"/>
    </xf>
    <xf numFmtId="0" fontId="23" fillId="2" borderId="3" xfId="0" applyFont="1" applyFill="1" applyBorder="1" applyAlignment="1" applyProtection="1">
      <alignment horizontal="center" vertical="center" shrinkToFit="1"/>
      <protection locked="0"/>
    </xf>
    <xf numFmtId="0" fontId="23" fillId="2" borderId="2" xfId="0" applyFont="1" applyFill="1" applyBorder="1" applyAlignment="1" applyProtection="1">
      <alignment horizontal="center" vertical="center"/>
      <protection locked="0"/>
    </xf>
    <xf numFmtId="20" fontId="23" fillId="2" borderId="2" xfId="0" applyNumberFormat="1"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38" fontId="23" fillId="2" borderId="1" xfId="1" applyFont="1" applyFill="1" applyBorder="1" applyAlignment="1" applyProtection="1">
      <alignment horizontal="center" vertical="center"/>
      <protection locked="0"/>
    </xf>
    <xf numFmtId="38" fontId="23" fillId="2" borderId="2" xfId="1"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20" fontId="23" fillId="2" borderId="1" xfId="0" applyNumberFormat="1" applyFont="1" applyFill="1" applyBorder="1" applyAlignment="1" applyProtection="1">
      <alignment horizontal="center" vertical="center"/>
      <protection locked="0"/>
    </xf>
    <xf numFmtId="0" fontId="19" fillId="2" borderId="22" xfId="0" applyFont="1" applyFill="1" applyBorder="1" applyAlignment="1" applyProtection="1">
      <alignment horizontal="center" vertical="center"/>
      <protection locked="0"/>
    </xf>
    <xf numFmtId="0" fontId="20" fillId="2" borderId="22"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19" fillId="2" borderId="6"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38" fontId="3" fillId="0" borderId="1" xfId="1" applyFont="1" applyFill="1" applyBorder="1" applyAlignment="1">
      <alignment horizontal="center" vertical="center" shrinkToFit="1"/>
    </xf>
    <xf numFmtId="38" fontId="3" fillId="0" borderId="2" xfId="1" applyFont="1" applyFill="1" applyBorder="1" applyAlignment="1">
      <alignment horizontal="center" vertical="center" shrinkToFit="1"/>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38" fontId="5" fillId="2" borderId="1" xfId="1" applyFont="1" applyFill="1" applyBorder="1" applyAlignment="1" applyProtection="1">
      <alignment horizontal="center" vertical="center" shrinkToFit="1"/>
      <protection locked="0"/>
    </xf>
    <xf numFmtId="38" fontId="5" fillId="2" borderId="2" xfId="1" applyFont="1" applyFill="1" applyBorder="1" applyAlignment="1" applyProtection="1">
      <alignment horizontal="center" vertical="center" shrinkToFit="1"/>
      <protection locked="0"/>
    </xf>
    <xf numFmtId="0" fontId="19" fillId="2" borderId="1"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11" fillId="0" borderId="22"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57" fontId="23" fillId="2" borderId="1" xfId="0" applyNumberFormat="1" applyFont="1" applyFill="1" applyBorder="1" applyAlignment="1" applyProtection="1">
      <alignment horizontal="center" vertical="center" shrinkToFit="1"/>
      <protection locked="0"/>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10" fillId="0" borderId="22" xfId="0" applyFont="1" applyBorder="1" applyAlignment="1">
      <alignment horizontal="center" vertical="center" shrinkToFit="1"/>
    </xf>
    <xf numFmtId="0" fontId="6" fillId="0" borderId="22" xfId="0" applyFont="1" applyBorder="1" applyAlignment="1">
      <alignment horizontal="center" vertical="center" shrinkToFit="1"/>
    </xf>
    <xf numFmtId="0" fontId="5" fillId="2" borderId="2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38" fontId="3" fillId="2" borderId="1" xfId="1" applyFont="1" applyFill="1" applyBorder="1" applyAlignment="1" applyProtection="1">
      <alignment horizontal="center" vertical="center" shrinkToFit="1"/>
      <protection locked="0"/>
    </xf>
    <xf numFmtId="38" fontId="3" fillId="2" borderId="2" xfId="1"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25" fillId="2" borderId="1" xfId="0" applyFont="1" applyFill="1" applyBorder="1" applyAlignment="1" applyProtection="1">
      <alignment horizontal="center" vertical="center" shrinkToFit="1"/>
      <protection locked="0"/>
    </xf>
    <xf numFmtId="0" fontId="24" fillId="2" borderId="3" xfId="0" applyFont="1" applyFill="1" applyBorder="1" applyAlignment="1" applyProtection="1">
      <alignment horizontal="center" vertical="center" shrinkToFit="1"/>
      <protection locked="0"/>
    </xf>
    <xf numFmtId="0" fontId="24"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1" fillId="0" borderId="11" xfId="0" applyFont="1" applyBorder="1" applyAlignment="1">
      <alignment horizontal="center" vertical="center" wrapText="1" shrinkToFit="1"/>
    </xf>
    <xf numFmtId="0" fontId="11" fillId="0" borderId="10" xfId="0" applyFont="1" applyBorder="1" applyAlignment="1">
      <alignment horizontal="center" vertical="center" wrapText="1" shrinkToFit="1"/>
    </xf>
    <xf numFmtId="0" fontId="12" fillId="0" borderId="55" xfId="0" applyFont="1" applyBorder="1" applyAlignment="1">
      <alignment horizontal="center" vertical="center" wrapText="1"/>
    </xf>
    <xf numFmtId="0" fontId="12" fillId="0" borderId="30" xfId="0" applyFont="1" applyBorder="1" applyAlignment="1" applyProtection="1">
      <alignment horizontal="center" vertical="center" wrapText="1" shrinkToFit="1"/>
    </xf>
    <xf numFmtId="0" fontId="10" fillId="0" borderId="32" xfId="0" applyFont="1" applyBorder="1" applyAlignment="1" applyProtection="1">
      <alignment horizontal="center" vertical="center" wrapText="1" shrinkToFit="1"/>
    </xf>
    <xf numFmtId="0" fontId="5" fillId="0" borderId="31" xfId="0" applyFont="1" applyBorder="1" applyAlignment="1" applyProtection="1">
      <alignment horizontal="center" vertical="center" shrinkToFit="1"/>
    </xf>
    <xf numFmtId="0" fontId="5" fillId="0" borderId="39" xfId="0" applyFont="1" applyBorder="1" applyAlignment="1" applyProtection="1">
      <alignment horizontal="center" vertical="center" shrinkToFit="1"/>
    </xf>
    <xf numFmtId="0" fontId="5" fillId="0" borderId="45" xfId="0" applyFont="1" applyBorder="1" applyAlignment="1" applyProtection="1">
      <alignment horizontal="center" vertical="center" shrinkToFit="1"/>
    </xf>
    <xf numFmtId="0" fontId="5" fillId="0" borderId="46" xfId="0" applyFont="1" applyBorder="1" applyAlignment="1" applyProtection="1">
      <alignment horizontal="center" vertical="center" shrinkToFit="1"/>
    </xf>
    <xf numFmtId="0" fontId="5" fillId="0" borderId="51" xfId="0" applyFont="1" applyBorder="1" applyAlignment="1" applyProtection="1">
      <alignment horizontal="center" vertical="center" shrinkToFit="1"/>
    </xf>
    <xf numFmtId="0" fontId="5" fillId="0" borderId="42" xfId="0" applyFont="1" applyBorder="1" applyAlignment="1" applyProtection="1">
      <alignment horizontal="center" vertical="center" shrinkToFit="1"/>
    </xf>
    <xf numFmtId="0" fontId="5" fillId="0" borderId="43" xfId="0" applyFont="1" applyBorder="1" applyAlignment="1" applyProtection="1">
      <alignment horizontal="center" vertical="center" shrinkToFit="1"/>
    </xf>
    <xf numFmtId="0" fontId="5" fillId="0" borderId="44" xfId="0" applyFont="1" applyBorder="1" applyAlignment="1" applyProtection="1">
      <alignment horizontal="center" vertical="center" shrinkToFit="1"/>
    </xf>
    <xf numFmtId="38" fontId="5" fillId="0" borderId="42" xfId="1" applyFont="1" applyBorder="1" applyAlignment="1" applyProtection="1">
      <alignment horizontal="center" vertical="center" shrinkToFit="1"/>
    </xf>
    <xf numFmtId="38" fontId="5" fillId="0" borderId="43" xfId="1" applyFont="1" applyBorder="1" applyAlignment="1" applyProtection="1">
      <alignment horizontal="center" vertical="center" shrinkToFit="1"/>
    </xf>
    <xf numFmtId="38" fontId="5" fillId="0" borderId="44" xfId="1" applyFont="1" applyBorder="1" applyAlignment="1" applyProtection="1">
      <alignment horizontal="center" vertical="center" shrinkToFit="1"/>
    </xf>
    <xf numFmtId="38" fontId="5" fillId="0" borderId="57" xfId="1"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37" xfId="0" applyFont="1" applyBorder="1" applyAlignment="1" applyProtection="1">
      <alignment horizontal="center" vertical="center" shrinkToFit="1"/>
    </xf>
    <xf numFmtId="38" fontId="5" fillId="0" borderId="40" xfId="1" applyFont="1" applyBorder="1" applyAlignment="1" applyProtection="1">
      <alignment horizontal="center" vertical="center" shrinkToFit="1"/>
    </xf>
    <xf numFmtId="38" fontId="5" fillId="0" borderId="13" xfId="1" applyFont="1" applyBorder="1" applyAlignment="1" applyProtection="1">
      <alignment horizontal="center" vertical="center" shrinkToFit="1"/>
    </xf>
    <xf numFmtId="38" fontId="5" fillId="0" borderId="14" xfId="1" applyFont="1" applyBorder="1" applyAlignment="1" applyProtection="1">
      <alignment horizontal="center" vertical="center" shrinkToFit="1"/>
    </xf>
    <xf numFmtId="38" fontId="5" fillId="0" borderId="39" xfId="1" applyFont="1" applyBorder="1" applyAlignment="1" applyProtection="1">
      <alignment horizontal="center" vertical="center" shrinkToFit="1"/>
    </xf>
    <xf numFmtId="38" fontId="5" fillId="0" borderId="53" xfId="1" applyFont="1" applyBorder="1" applyAlignment="1" applyProtection="1">
      <alignment horizontal="center" vertical="center" shrinkToFit="1"/>
    </xf>
    <xf numFmtId="38" fontId="5" fillId="0" borderId="59" xfId="1" applyFont="1" applyBorder="1" applyAlignment="1" applyProtection="1">
      <alignment horizontal="center" vertical="center" shrinkToFit="1"/>
    </xf>
    <xf numFmtId="38" fontId="5" fillId="0" borderId="60" xfId="1" applyFont="1" applyBorder="1" applyAlignment="1" applyProtection="1">
      <alignment horizontal="center" vertical="center" shrinkToFit="1"/>
    </xf>
    <xf numFmtId="38" fontId="5" fillId="0" borderId="58" xfId="1" applyFont="1" applyBorder="1" applyAlignment="1" applyProtection="1">
      <alignment horizontal="center" vertical="center" shrinkToFit="1"/>
    </xf>
    <xf numFmtId="38" fontId="5" fillId="0" borderId="54" xfId="1" applyFont="1" applyBorder="1" applyAlignment="1" applyProtection="1">
      <alignment horizontal="center" vertical="center" shrinkToFit="1"/>
    </xf>
    <xf numFmtId="38" fontId="0" fillId="0" borderId="40" xfId="0" applyNumberFormat="1" applyBorder="1" applyAlignment="1" applyProtection="1">
      <alignment horizontal="center" vertical="center" shrinkToFit="1"/>
    </xf>
    <xf numFmtId="38" fontId="0" fillId="0" borderId="13" xfId="0" applyNumberFormat="1" applyBorder="1" applyAlignment="1" applyProtection="1">
      <alignment horizontal="center" vertical="center" shrinkToFit="1"/>
    </xf>
    <xf numFmtId="38" fontId="0" fillId="0" borderId="14" xfId="0" applyNumberFormat="1" applyBorder="1" applyAlignment="1" applyProtection="1">
      <alignment horizontal="center" vertical="center" shrinkToFit="1"/>
    </xf>
    <xf numFmtId="38" fontId="5" fillId="0" borderId="12" xfId="1" applyFont="1" applyBorder="1" applyAlignment="1" applyProtection="1">
      <alignment horizontal="center" vertical="center" shrinkToFit="1"/>
    </xf>
    <xf numFmtId="38" fontId="5" fillId="0" borderId="37" xfId="1" applyFont="1" applyBorder="1" applyAlignment="1" applyProtection="1">
      <alignment horizontal="center" vertical="center" shrinkToFit="1"/>
    </xf>
    <xf numFmtId="38" fontId="0" fillId="0" borderId="12" xfId="0" applyNumberFormat="1" applyBorder="1" applyAlignment="1" applyProtection="1">
      <alignment horizontal="center" vertical="center" shrinkToFit="1"/>
    </xf>
    <xf numFmtId="38" fontId="0" fillId="0" borderId="37" xfId="0" applyNumberFormat="1" applyBorder="1" applyAlignment="1" applyProtection="1">
      <alignment horizontal="center" vertical="center" shrinkToFit="1"/>
    </xf>
    <xf numFmtId="0" fontId="3" fillId="0" borderId="27" xfId="0" applyFont="1" applyBorder="1" applyAlignment="1" applyProtection="1">
      <alignment vertical="top"/>
    </xf>
    <xf numFmtId="0" fontId="5" fillId="0" borderId="28" xfId="0" applyFont="1" applyBorder="1" applyAlignment="1" applyProtection="1">
      <alignment vertical="top"/>
    </xf>
    <xf numFmtId="0" fontId="5" fillId="0" borderId="28" xfId="0" applyFont="1" applyBorder="1" applyAlignment="1" applyProtection="1">
      <alignment horizontal="center" vertical="top"/>
    </xf>
    <xf numFmtId="0" fontId="5" fillId="0" borderId="29" xfId="0" applyFont="1" applyBorder="1" applyAlignment="1" applyProtection="1">
      <alignment horizontal="center" vertical="top"/>
    </xf>
    <xf numFmtId="0" fontId="24" fillId="2" borderId="2" xfId="0" applyFont="1" applyFill="1" applyBorder="1" applyAlignment="1" applyProtection="1">
      <alignment horizontal="center" vertical="center" shrinkToFit="1"/>
      <protection locked="0"/>
    </xf>
    <xf numFmtId="38" fontId="24" fillId="2" borderId="1" xfId="1" applyFont="1" applyFill="1" applyBorder="1" applyAlignment="1">
      <alignment horizontal="center" vertical="center" shrinkToFit="1"/>
    </xf>
    <xf numFmtId="38" fontId="24" fillId="2" borderId="2" xfId="1" applyFont="1" applyFill="1" applyBorder="1" applyAlignment="1">
      <alignment horizontal="center" vertical="center" shrinkToFit="1"/>
    </xf>
    <xf numFmtId="38" fontId="24" fillId="2" borderId="1" xfId="1" applyFont="1" applyFill="1" applyBorder="1" applyAlignment="1" applyProtection="1">
      <alignment horizontal="center" vertical="center" shrinkToFit="1"/>
      <protection locked="0"/>
    </xf>
    <xf numFmtId="38" fontId="24" fillId="2" borderId="2" xfId="1" applyFont="1" applyFill="1" applyBorder="1" applyAlignment="1" applyProtection="1">
      <alignment horizontal="center" vertical="center" shrinkToFit="1"/>
      <protection locked="0"/>
    </xf>
    <xf numFmtId="0" fontId="25" fillId="2" borderId="2" xfId="0" applyFont="1" applyFill="1" applyBorder="1" applyAlignment="1" applyProtection="1">
      <alignment horizontal="center" vertical="center" shrinkToFit="1"/>
      <protection locked="0"/>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24" fillId="2" borderId="22" xfId="0" applyFont="1" applyFill="1" applyBorder="1" applyAlignment="1" applyProtection="1">
      <alignment horizontal="center" vertical="center" shrinkToFit="1"/>
      <protection locked="0"/>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38" fontId="5" fillId="0" borderId="43" xfId="1" applyFont="1" applyBorder="1" applyAlignment="1">
      <alignment horizontal="center" vertical="center" shrinkToFit="1"/>
    </xf>
    <xf numFmtId="38" fontId="5" fillId="0" borderId="44" xfId="1" applyFont="1" applyBorder="1" applyAlignment="1">
      <alignment horizontal="center" vertical="center" shrinkToFit="1"/>
    </xf>
    <xf numFmtId="38" fontId="5" fillId="0" borderId="57" xfId="1" applyFont="1" applyBorder="1" applyAlignment="1">
      <alignment horizontal="center" vertical="center" shrinkToFit="1"/>
    </xf>
    <xf numFmtId="38" fontId="5" fillId="0" borderId="60" xfId="1"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7" xfId="0" applyFont="1" applyBorder="1" applyAlignment="1">
      <alignment horizontal="center" vertical="center" shrinkToFit="1"/>
    </xf>
    <xf numFmtId="38" fontId="5" fillId="0" borderId="58" xfId="1" applyFont="1" applyBorder="1" applyAlignment="1">
      <alignment horizontal="center" vertical="center" shrinkToFit="1"/>
    </xf>
    <xf numFmtId="38" fontId="5" fillId="0" borderId="53" xfId="1" applyFont="1" applyBorder="1" applyAlignment="1">
      <alignment horizontal="center" vertical="center" shrinkToFit="1"/>
    </xf>
    <xf numFmtId="38" fontId="5" fillId="0" borderId="54" xfId="1" applyFont="1" applyBorder="1" applyAlignment="1">
      <alignment horizontal="center" vertical="center" shrinkToFit="1"/>
    </xf>
    <xf numFmtId="38" fontId="5" fillId="0" borderId="39" xfId="1" applyFont="1" applyBorder="1" applyAlignment="1">
      <alignment horizontal="center" vertical="center" shrinkToFit="1"/>
    </xf>
    <xf numFmtId="0" fontId="3" fillId="0" borderId="27" xfId="0" applyFont="1" applyBorder="1" applyAlignment="1">
      <alignment vertical="top"/>
    </xf>
    <xf numFmtId="0" fontId="5" fillId="0" borderId="28" xfId="0" applyFont="1" applyBorder="1" applyAlignment="1">
      <alignment vertical="top"/>
    </xf>
    <xf numFmtId="0" fontId="5" fillId="0" borderId="28" xfId="0" applyFont="1" applyBorder="1" applyAlignment="1">
      <alignment horizontal="center" vertical="top"/>
    </xf>
    <xf numFmtId="0" fontId="5" fillId="0" borderId="29" xfId="0" applyFont="1" applyBorder="1" applyAlignment="1">
      <alignment horizontal="center" vertical="top"/>
    </xf>
    <xf numFmtId="0" fontId="19" fillId="2" borderId="48" xfId="0" applyFont="1" applyFill="1" applyBorder="1" applyAlignment="1">
      <alignment vertical="top"/>
    </xf>
    <xf numFmtId="0" fontId="19" fillId="2" borderId="41" xfId="0" applyFont="1" applyFill="1" applyBorder="1" applyAlignment="1">
      <alignment vertical="top"/>
    </xf>
    <xf numFmtId="0" fontId="20" fillId="2" borderId="49" xfId="0" applyFont="1" applyFill="1" applyBorder="1" applyAlignment="1">
      <alignment vertical="top"/>
    </xf>
    <xf numFmtId="38" fontId="5" fillId="0" borderId="13" xfId="1" applyFont="1" applyBorder="1" applyAlignment="1">
      <alignment horizontal="center" vertical="center" shrinkToFit="1"/>
    </xf>
    <xf numFmtId="38" fontId="5" fillId="0" borderId="14" xfId="1" applyFont="1" applyBorder="1" applyAlignment="1">
      <alignment horizontal="center" vertical="center" shrinkToFit="1"/>
    </xf>
    <xf numFmtId="0" fontId="0" fillId="2" borderId="61" xfId="0" applyFill="1" applyBorder="1" applyAlignment="1">
      <alignment vertical="top"/>
    </xf>
    <xf numFmtId="0" fontId="0" fillId="2" borderId="22" xfId="0" applyFill="1" applyBorder="1" applyAlignment="1">
      <alignment vertical="top"/>
    </xf>
    <xf numFmtId="0" fontId="0" fillId="2" borderId="62" xfId="0" applyFill="1" applyBorder="1" applyAlignment="1">
      <alignment vertical="top"/>
    </xf>
    <xf numFmtId="38" fontId="5" fillId="0" borderId="12" xfId="1" applyFont="1" applyBorder="1" applyAlignment="1">
      <alignment horizontal="center" vertical="center" shrinkToFit="1"/>
    </xf>
    <xf numFmtId="38" fontId="0" fillId="0" borderId="12" xfId="0" applyNumberFormat="1" applyBorder="1" applyAlignment="1">
      <alignment horizontal="center" vertical="center" shrinkToFit="1"/>
    </xf>
    <xf numFmtId="38" fontId="0" fillId="0" borderId="13" xfId="0" applyNumberFormat="1" applyBorder="1" applyAlignment="1">
      <alignment horizontal="center" vertical="center" shrinkToFit="1"/>
    </xf>
    <xf numFmtId="38" fontId="0" fillId="0" borderId="37" xfId="0" applyNumberFormat="1" applyBorder="1" applyAlignment="1">
      <alignment horizontal="center" vertical="center" shrinkToFit="1"/>
    </xf>
    <xf numFmtId="38" fontId="0" fillId="0" borderId="40" xfId="0" applyNumberFormat="1" applyBorder="1" applyAlignment="1">
      <alignment horizontal="center" vertical="center" shrinkToFit="1"/>
    </xf>
    <xf numFmtId="38" fontId="0" fillId="0" borderId="14" xfId="0" applyNumberFormat="1" applyBorder="1" applyAlignment="1">
      <alignment horizontal="center" vertical="center" shrinkToFit="1"/>
    </xf>
    <xf numFmtId="0" fontId="0" fillId="2" borderId="32" xfId="0" applyFill="1" applyBorder="1" applyAlignment="1">
      <alignment vertical="top"/>
    </xf>
    <xf numFmtId="0" fontId="0" fillId="2" borderId="33" xfId="0" applyFill="1" applyBorder="1" applyAlignment="1">
      <alignment vertical="top"/>
    </xf>
    <xf numFmtId="0" fontId="0" fillId="2" borderId="63" xfId="0" applyFill="1" applyBorder="1" applyAlignment="1">
      <alignment vertical="top"/>
    </xf>
    <xf numFmtId="38" fontId="5" fillId="0" borderId="59" xfId="1" applyFont="1" applyBorder="1" applyAlignment="1">
      <alignment horizontal="center" vertical="center" shrinkToFit="1"/>
    </xf>
    <xf numFmtId="0" fontId="0" fillId="2" borderId="48" xfId="0" applyFill="1" applyBorder="1" applyAlignment="1" applyProtection="1">
      <alignment vertical="top" shrinkToFit="1"/>
      <protection locked="0"/>
    </xf>
    <xf numFmtId="0" fontId="0" fillId="2" borderId="41" xfId="0" applyFill="1" applyBorder="1" applyAlignment="1" applyProtection="1">
      <alignment vertical="top" shrinkToFit="1"/>
      <protection locked="0"/>
    </xf>
    <xf numFmtId="0" fontId="0" fillId="2" borderId="49" xfId="0" applyFill="1" applyBorder="1" applyAlignment="1" applyProtection="1">
      <alignment vertical="top" shrinkToFit="1"/>
      <protection locked="0"/>
    </xf>
    <xf numFmtId="0" fontId="0" fillId="2" borderId="61" xfId="0" applyFill="1" applyBorder="1" applyAlignment="1" applyProtection="1">
      <alignment vertical="top" shrinkToFit="1"/>
      <protection locked="0"/>
    </xf>
    <xf numFmtId="0" fontId="0" fillId="2" borderId="22" xfId="0" applyFill="1" applyBorder="1" applyAlignment="1" applyProtection="1">
      <alignment vertical="top" shrinkToFit="1"/>
      <protection locked="0"/>
    </xf>
    <xf numFmtId="0" fontId="0" fillId="2" borderId="62" xfId="0" applyFill="1" applyBorder="1" applyAlignment="1" applyProtection="1">
      <alignment vertical="top" shrinkToFit="1"/>
      <protection locked="0"/>
    </xf>
    <xf numFmtId="0" fontId="0" fillId="2" borderId="32" xfId="0" applyFill="1" applyBorder="1" applyAlignment="1" applyProtection="1">
      <alignment vertical="top" shrinkToFit="1"/>
      <protection locked="0"/>
    </xf>
    <xf numFmtId="0" fontId="0" fillId="2" borderId="33" xfId="0" applyFill="1" applyBorder="1" applyAlignment="1" applyProtection="1">
      <alignment vertical="top" shrinkToFit="1"/>
      <protection locked="0"/>
    </xf>
    <xf numFmtId="0" fontId="0" fillId="2" borderId="63" xfId="0" applyFill="1" applyBorder="1" applyAlignment="1" applyProtection="1">
      <alignment vertical="top" shrinkToFit="1"/>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129540</xdr:colOff>
      <xdr:row>0</xdr:row>
      <xdr:rowOff>106680</xdr:rowOff>
    </xdr:from>
    <xdr:to>
      <xdr:col>8</xdr:col>
      <xdr:colOff>22860</xdr:colOff>
      <xdr:row>2</xdr:row>
      <xdr:rowOff>121920</xdr:rowOff>
    </xdr:to>
    <xdr:sp macro="" textlink="">
      <xdr:nvSpPr>
        <xdr:cNvPr id="2" name="テキスト ボックス 1"/>
        <xdr:cNvSpPr txBox="1"/>
      </xdr:nvSpPr>
      <xdr:spPr>
        <a:xfrm>
          <a:off x="129540" y="106680"/>
          <a:ext cx="1295400" cy="67818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記入例</a:t>
          </a:r>
        </a:p>
      </xdr:txBody>
    </xdr:sp>
    <xdr:clientData/>
  </xdr:twoCellAnchor>
  <xdr:twoCellAnchor>
    <xdr:from>
      <xdr:col>24</xdr:col>
      <xdr:colOff>60960</xdr:colOff>
      <xdr:row>8</xdr:row>
      <xdr:rowOff>30480</xdr:rowOff>
    </xdr:from>
    <xdr:to>
      <xdr:col>33</xdr:col>
      <xdr:colOff>152400</xdr:colOff>
      <xdr:row>11</xdr:row>
      <xdr:rowOff>7620</xdr:rowOff>
    </xdr:to>
    <xdr:sp macro="" textlink="">
      <xdr:nvSpPr>
        <xdr:cNvPr id="4" name="角丸四角形吹き出し 3"/>
        <xdr:cNvSpPr/>
      </xdr:nvSpPr>
      <xdr:spPr>
        <a:xfrm>
          <a:off x="4267200" y="2080260"/>
          <a:ext cx="1668780" cy="662940"/>
        </a:xfrm>
        <a:prstGeom prst="wedgeRoundRectCallout">
          <a:avLst>
            <a:gd name="adj1" fmla="val 36165"/>
            <a:gd name="adj2" fmla="val -57430"/>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毎月「</a:t>
          </a:r>
          <a:r>
            <a:rPr kumimoji="1" lang="en-US" altLang="ja-JP" sz="1100" b="1">
              <a:solidFill>
                <a:sysClr val="windowText" lastClr="000000"/>
              </a:solidFill>
            </a:rPr>
            <a:t>1</a:t>
          </a:r>
          <a:r>
            <a:rPr kumimoji="1" lang="ja-JP" altLang="en-US" sz="1100" b="1">
              <a:solidFill>
                <a:sysClr val="windowText" lastClr="000000"/>
              </a:solidFill>
            </a:rPr>
            <a:t>日」付で</a:t>
          </a:r>
          <a:endParaRPr kumimoji="1" lang="en-US" altLang="ja-JP" sz="1100" b="1">
            <a:solidFill>
              <a:sysClr val="windowText" lastClr="000000"/>
            </a:solidFill>
          </a:endParaRPr>
        </a:p>
        <a:p>
          <a:pPr algn="l"/>
          <a:r>
            <a:rPr kumimoji="1" lang="ja-JP" altLang="en-US" sz="1100" b="1">
              <a:solidFill>
                <a:sysClr val="windowText" lastClr="000000"/>
              </a:solidFill>
            </a:rPr>
            <a:t>ご提出ください。</a:t>
          </a:r>
        </a:p>
      </xdr:txBody>
    </xdr:sp>
    <xdr:clientData/>
  </xdr:twoCellAnchor>
  <xdr:twoCellAnchor>
    <xdr:from>
      <xdr:col>11</xdr:col>
      <xdr:colOff>76200</xdr:colOff>
      <xdr:row>32</xdr:row>
      <xdr:rowOff>182880</xdr:rowOff>
    </xdr:from>
    <xdr:to>
      <xdr:col>15</xdr:col>
      <xdr:colOff>152400</xdr:colOff>
      <xdr:row>34</xdr:row>
      <xdr:rowOff>38100</xdr:rowOff>
    </xdr:to>
    <xdr:sp macro="" textlink="">
      <xdr:nvSpPr>
        <xdr:cNvPr id="5" name="フローチャート: 結合子 4"/>
        <xdr:cNvSpPr/>
      </xdr:nvSpPr>
      <xdr:spPr>
        <a:xfrm>
          <a:off x="2004060" y="8343900"/>
          <a:ext cx="777240" cy="31242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129540</xdr:colOff>
      <xdr:row>28</xdr:row>
      <xdr:rowOff>205740</xdr:rowOff>
    </xdr:from>
    <xdr:to>
      <xdr:col>27</xdr:col>
      <xdr:colOff>91440</xdr:colOff>
      <xdr:row>30</xdr:row>
      <xdr:rowOff>15240</xdr:rowOff>
    </xdr:to>
    <xdr:sp macro="" textlink="">
      <xdr:nvSpPr>
        <xdr:cNvPr id="6" name="フローチャート: 結合子 5"/>
        <xdr:cNvSpPr/>
      </xdr:nvSpPr>
      <xdr:spPr>
        <a:xfrm>
          <a:off x="4160520" y="6957060"/>
          <a:ext cx="662940" cy="2667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11</xdr:row>
      <xdr:rowOff>15240</xdr:rowOff>
    </xdr:from>
    <xdr:to>
      <xdr:col>10</xdr:col>
      <xdr:colOff>68580</xdr:colOff>
      <xdr:row>13</xdr:row>
      <xdr:rowOff>0</xdr:rowOff>
    </xdr:to>
    <xdr:sp macro="" textlink="">
      <xdr:nvSpPr>
        <xdr:cNvPr id="7" name="角丸四角形吹き出し 6"/>
        <xdr:cNvSpPr/>
      </xdr:nvSpPr>
      <xdr:spPr>
        <a:xfrm>
          <a:off x="289560" y="2750820"/>
          <a:ext cx="1531620" cy="685800"/>
        </a:xfrm>
        <a:prstGeom prst="wedgeRoundRectCallout">
          <a:avLst>
            <a:gd name="adj1" fmla="val 36165"/>
            <a:gd name="adj2" fmla="val -36319"/>
            <a:gd name="adj3" fmla="val 16667"/>
          </a:avLst>
        </a:prstGeom>
        <a:solidFill>
          <a:schemeClr val="bg1"/>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色付きセルに入力してください。</a:t>
          </a:r>
        </a:p>
      </xdr:txBody>
    </xdr:sp>
    <xdr:clientData/>
  </xdr:twoCellAnchor>
  <xdr:twoCellAnchor>
    <xdr:from>
      <xdr:col>25</xdr:col>
      <xdr:colOff>137160</xdr:colOff>
      <xdr:row>16</xdr:row>
      <xdr:rowOff>30480</xdr:rowOff>
    </xdr:from>
    <xdr:to>
      <xdr:col>34</xdr:col>
      <xdr:colOff>83820</xdr:colOff>
      <xdr:row>18</xdr:row>
      <xdr:rowOff>198120</xdr:rowOff>
    </xdr:to>
    <xdr:sp macro="" textlink="">
      <xdr:nvSpPr>
        <xdr:cNvPr id="8" name="角丸四角形吹き出し 7"/>
        <xdr:cNvSpPr/>
      </xdr:nvSpPr>
      <xdr:spPr>
        <a:xfrm>
          <a:off x="4518660" y="4518660"/>
          <a:ext cx="1524000" cy="640080"/>
        </a:xfrm>
        <a:prstGeom prst="wedgeRoundRectCallout">
          <a:avLst>
            <a:gd name="adj1" fmla="val -40430"/>
            <a:gd name="adj2" fmla="val -59387"/>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b="1">
              <a:solidFill>
                <a:srgbClr val="FF0000"/>
              </a:solidFill>
            </a:rPr>
            <a:t>自署</a:t>
          </a:r>
          <a:r>
            <a:rPr kumimoji="1" lang="ja-JP" altLang="en-US" sz="1100" b="1">
              <a:solidFill>
                <a:sysClr val="windowText" lastClr="000000"/>
              </a:solidFill>
            </a:rPr>
            <a:t>をお願いします。</a:t>
          </a:r>
          <a:endParaRPr kumimoji="1" lang="en-US" altLang="ja-JP" sz="1100" b="1">
            <a:solidFill>
              <a:sysClr val="windowText" lastClr="000000"/>
            </a:solidFill>
          </a:endParaRPr>
        </a:p>
        <a:p>
          <a:pPr algn="l"/>
          <a:r>
            <a:rPr kumimoji="1" lang="en-US" altLang="ja-JP" sz="1100" b="1">
              <a:solidFill>
                <a:srgbClr val="FF0000"/>
              </a:solidFill>
            </a:rPr>
            <a:t>※</a:t>
          </a:r>
          <a:r>
            <a:rPr kumimoji="1" lang="ja-JP" altLang="en-US" sz="1100" b="1">
              <a:solidFill>
                <a:srgbClr val="FF0000"/>
              </a:solidFill>
            </a:rPr>
            <a:t>押印不要</a:t>
          </a:r>
          <a:endParaRPr kumimoji="1" lang="en-US" altLang="ja-JP" sz="1100" b="1">
            <a:solidFill>
              <a:srgbClr val="FF0000"/>
            </a:solidFill>
          </a:endParaRPr>
        </a:p>
      </xdr:txBody>
    </xdr:sp>
    <xdr:clientData/>
  </xdr:twoCellAnchor>
  <xdr:twoCellAnchor>
    <xdr:from>
      <xdr:col>0</xdr:col>
      <xdr:colOff>30480</xdr:colOff>
      <xdr:row>19</xdr:row>
      <xdr:rowOff>22860</xdr:rowOff>
    </xdr:from>
    <xdr:to>
      <xdr:col>19</xdr:col>
      <xdr:colOff>22860</xdr:colOff>
      <xdr:row>24</xdr:row>
      <xdr:rowOff>220980</xdr:rowOff>
    </xdr:to>
    <xdr:sp macro="" textlink="">
      <xdr:nvSpPr>
        <xdr:cNvPr id="9" name="角丸四角形吹き出し 8"/>
        <xdr:cNvSpPr/>
      </xdr:nvSpPr>
      <xdr:spPr>
        <a:xfrm>
          <a:off x="30480" y="5212080"/>
          <a:ext cx="3322320" cy="1341120"/>
        </a:xfrm>
        <a:prstGeom prst="wedgeRoundRectCallout">
          <a:avLst>
            <a:gd name="adj1" fmla="val 55780"/>
            <a:gd name="adj2" fmla="val -38624"/>
            <a:gd name="adj3" fmla="val 16667"/>
          </a:avLst>
        </a:prstGeom>
        <a:solidFill>
          <a:schemeClr val="bg1"/>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en-US" altLang="ja-JP" sz="1000" b="1">
              <a:solidFill>
                <a:sysClr val="windowText" lastClr="000000"/>
              </a:solidFill>
            </a:rPr>
            <a:t>【</a:t>
          </a:r>
          <a:r>
            <a:rPr kumimoji="1" lang="ja-JP" altLang="en-US" sz="1000" b="1">
              <a:solidFill>
                <a:sysClr val="windowText" lastClr="000000"/>
              </a:solidFill>
            </a:rPr>
            <a:t>様式</a:t>
          </a:r>
          <a:r>
            <a:rPr kumimoji="1" lang="en-US" altLang="ja-JP" sz="1000" b="1">
              <a:solidFill>
                <a:sysClr val="windowText" lastClr="000000"/>
              </a:solidFill>
            </a:rPr>
            <a:t>3】</a:t>
          </a:r>
          <a:r>
            <a:rPr kumimoji="1" lang="ja-JP" altLang="en-US" sz="1000" b="1">
              <a:solidFill>
                <a:sysClr val="windowText" lastClr="000000"/>
              </a:solidFill>
            </a:rPr>
            <a:t>全月在籍児と</a:t>
          </a:r>
          <a:r>
            <a:rPr kumimoji="1" lang="en-US" altLang="ja-JP" sz="1000" b="1">
              <a:solidFill>
                <a:sysClr val="windowText" lastClr="000000"/>
              </a:solidFill>
            </a:rPr>
            <a:t>【</a:t>
          </a:r>
          <a:r>
            <a:rPr kumimoji="1" lang="ja-JP" altLang="en-US" sz="1000" b="1">
              <a:solidFill>
                <a:sysClr val="windowText" lastClr="000000"/>
              </a:solidFill>
            </a:rPr>
            <a:t>様式</a:t>
          </a:r>
          <a:r>
            <a:rPr kumimoji="1" lang="en-US" altLang="ja-JP" sz="1000" b="1">
              <a:solidFill>
                <a:sysClr val="windowText" lastClr="000000"/>
              </a:solidFill>
            </a:rPr>
            <a:t>4】</a:t>
          </a:r>
          <a:r>
            <a:rPr kumimoji="1" lang="ja-JP" altLang="en-US" sz="1000" b="1">
              <a:solidFill>
                <a:sysClr val="windowText" lastClr="000000"/>
              </a:solidFill>
            </a:rPr>
            <a:t>月途中入退園・転出入児等の合計額が自動計算されます。</a:t>
          </a:r>
          <a:r>
            <a:rPr kumimoji="1" lang="ja-JP" altLang="en-US" sz="1000" b="1" u="sng">
              <a:solidFill>
                <a:srgbClr val="FF0000"/>
              </a:solidFill>
            </a:rPr>
            <a:t>金額に誤りがないか必ず確認してください。</a:t>
          </a:r>
          <a:r>
            <a:rPr kumimoji="1" lang="en-US" altLang="ja-JP" sz="1000" b="1" u="sng">
              <a:solidFill>
                <a:srgbClr val="FF0000"/>
              </a:solidFill>
            </a:rPr>
            <a:t>【</a:t>
          </a:r>
          <a:r>
            <a:rPr kumimoji="1" lang="ja-JP" altLang="en-US" sz="1000" b="1" u="sng">
              <a:solidFill>
                <a:srgbClr val="FF0000"/>
              </a:solidFill>
            </a:rPr>
            <a:t>様式</a:t>
          </a:r>
          <a:r>
            <a:rPr kumimoji="1" lang="en-US" altLang="ja-JP" sz="1000" b="1" u="sng">
              <a:solidFill>
                <a:srgbClr val="FF0000"/>
              </a:solidFill>
            </a:rPr>
            <a:t>4】</a:t>
          </a:r>
          <a:r>
            <a:rPr kumimoji="1" lang="ja-JP" altLang="en-US" sz="1000" b="1" u="sng">
              <a:solidFill>
                <a:srgbClr val="FF0000"/>
              </a:solidFill>
            </a:rPr>
            <a:t>が複数枚にわたる等によりシートを複製した場合、自動計算されませんので手計算した金額を入力</a:t>
          </a:r>
          <a:r>
            <a:rPr kumimoji="1" lang="ja-JP" altLang="en-US" sz="1000" b="1">
              <a:solidFill>
                <a:sysClr val="windowText" lastClr="000000"/>
              </a:solidFill>
            </a:rPr>
            <a:t>してください。</a:t>
          </a:r>
          <a:endParaRPr kumimoji="1" lang="en-US" altLang="ja-JP" sz="1000" b="1">
            <a:solidFill>
              <a:sysClr val="windowText" lastClr="000000"/>
            </a:solidFill>
          </a:endParaRPr>
        </a:p>
      </xdr:txBody>
    </xdr:sp>
    <xdr:clientData/>
  </xdr:twoCellAnchor>
  <xdr:twoCellAnchor>
    <xdr:from>
      <xdr:col>1</xdr:col>
      <xdr:colOff>91440</xdr:colOff>
      <xdr:row>6</xdr:row>
      <xdr:rowOff>137160</xdr:rowOff>
    </xdr:from>
    <xdr:to>
      <xdr:col>16</xdr:col>
      <xdr:colOff>106680</xdr:colOff>
      <xdr:row>9</xdr:row>
      <xdr:rowOff>0</xdr:rowOff>
    </xdr:to>
    <xdr:sp macro="" textlink="">
      <xdr:nvSpPr>
        <xdr:cNvPr id="11" name="角丸四角形吹き出し 10"/>
        <xdr:cNvSpPr/>
      </xdr:nvSpPr>
      <xdr:spPr>
        <a:xfrm>
          <a:off x="266700" y="1729740"/>
          <a:ext cx="2644140" cy="548640"/>
        </a:xfrm>
        <a:prstGeom prst="wedgeRoundRectCallout">
          <a:avLst>
            <a:gd name="adj1" fmla="val -22568"/>
            <a:gd name="adj2" fmla="val -77338"/>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900" b="1">
              <a:solidFill>
                <a:schemeClr val="tx1"/>
              </a:solidFill>
            </a:rPr>
            <a:t>年度は年間通して令和</a:t>
          </a:r>
          <a:r>
            <a:rPr kumimoji="1" lang="en-US" altLang="ja-JP" sz="900" b="1">
              <a:solidFill>
                <a:schemeClr val="tx1"/>
              </a:solidFill>
            </a:rPr>
            <a:t>5</a:t>
          </a:r>
          <a:r>
            <a:rPr kumimoji="1" lang="ja-JP" altLang="en-US" sz="900" b="1">
              <a:solidFill>
                <a:schemeClr val="tx1"/>
              </a:solidFill>
            </a:rPr>
            <a:t>年度です。</a:t>
          </a:r>
          <a:endParaRPr kumimoji="1" lang="en-US" altLang="ja-JP" sz="900" b="1">
            <a:solidFill>
              <a:schemeClr val="tx1"/>
            </a:solidFill>
          </a:endParaRPr>
        </a:p>
        <a:p>
          <a:pPr algn="l"/>
          <a:r>
            <a:rPr kumimoji="1" lang="ja-JP" altLang="en-US" sz="900" b="1">
              <a:solidFill>
                <a:schemeClr val="tx1"/>
              </a:solidFill>
            </a:rPr>
            <a:t>例）「令和</a:t>
          </a:r>
          <a:r>
            <a:rPr kumimoji="1" lang="en-US" altLang="ja-JP" sz="900" b="1">
              <a:solidFill>
                <a:schemeClr val="tx1"/>
              </a:solidFill>
            </a:rPr>
            <a:t>6</a:t>
          </a:r>
          <a:r>
            <a:rPr kumimoji="1" lang="ja-JP" altLang="en-US" sz="900" b="1">
              <a:solidFill>
                <a:schemeClr val="tx1"/>
              </a:solidFill>
            </a:rPr>
            <a:t>年</a:t>
          </a:r>
          <a:r>
            <a:rPr kumimoji="1" lang="en-US" altLang="ja-JP" sz="900" b="1">
              <a:solidFill>
                <a:schemeClr val="tx1"/>
              </a:solidFill>
            </a:rPr>
            <a:t>1</a:t>
          </a:r>
          <a:r>
            <a:rPr kumimoji="1" lang="ja-JP" altLang="en-US" sz="900" b="1">
              <a:solidFill>
                <a:schemeClr val="tx1"/>
              </a:solidFill>
            </a:rPr>
            <a:t>月分」＝「令和</a:t>
          </a:r>
          <a:r>
            <a:rPr kumimoji="1" lang="en-US" altLang="ja-JP" sz="900" b="1">
              <a:solidFill>
                <a:schemeClr val="tx1"/>
              </a:solidFill>
            </a:rPr>
            <a:t>5</a:t>
          </a:r>
          <a:r>
            <a:rPr kumimoji="1" lang="ja-JP" altLang="en-US" sz="900" b="1">
              <a:solidFill>
                <a:schemeClr val="tx1"/>
              </a:solidFill>
            </a:rPr>
            <a:t>年度</a:t>
          </a:r>
          <a:r>
            <a:rPr kumimoji="1" lang="en-US" altLang="ja-JP" sz="900" b="1">
              <a:solidFill>
                <a:schemeClr val="tx1"/>
              </a:solidFill>
            </a:rPr>
            <a:t>1</a:t>
          </a:r>
          <a:r>
            <a:rPr kumimoji="1" lang="ja-JP" altLang="en-US" sz="900" b="1">
              <a:solidFill>
                <a:schemeClr val="tx1"/>
              </a:solidFill>
            </a:rPr>
            <a:t>月分」</a:t>
          </a:r>
          <a:endParaRPr kumimoji="1" lang="en-US" altLang="ja-JP" sz="900" b="1">
            <a:solidFill>
              <a:schemeClr val="tx1"/>
            </a:solidFill>
          </a:endParaRPr>
        </a:p>
        <a:p>
          <a:pPr algn="l"/>
          <a:endParaRPr kumimoji="1" lang="ja-JP" alt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160020</xdr:colOff>
      <xdr:row>8</xdr:row>
      <xdr:rowOff>68580</xdr:rowOff>
    </xdr:from>
    <xdr:to>
      <xdr:col>20</xdr:col>
      <xdr:colOff>53340</xdr:colOff>
      <xdr:row>15</xdr:row>
      <xdr:rowOff>190500</xdr:rowOff>
    </xdr:to>
    <xdr:sp macro="" textlink="">
      <xdr:nvSpPr>
        <xdr:cNvPr id="2" name="角丸四角形吹き出し 1"/>
        <xdr:cNvSpPr/>
      </xdr:nvSpPr>
      <xdr:spPr>
        <a:xfrm>
          <a:off x="2423160" y="1851660"/>
          <a:ext cx="1668780" cy="1722120"/>
        </a:xfrm>
        <a:prstGeom prst="wedgeRoundRectCallout">
          <a:avLst>
            <a:gd name="adj1" fmla="val 45699"/>
            <a:gd name="adj2" fmla="val -56569"/>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kumimoji="1" lang="ja-JP" altLang="en-US" sz="1000" b="1">
              <a:solidFill>
                <a:sysClr val="windowText" lastClr="000000"/>
              </a:solidFill>
              <a:effectLst/>
              <a:latin typeface="+mn-lt"/>
              <a:ea typeface="+mn-ea"/>
              <a:cs typeface="+mn-cs"/>
            </a:rPr>
            <a:t>全月在籍している児童について</a:t>
          </a:r>
          <a:r>
            <a:rPr kumimoji="1" lang="ja-JP"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１日～月末</a:t>
          </a:r>
          <a:r>
            <a:rPr kumimoji="1" lang="ja-JP" altLang="en-US"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を入力して下さい。月途中入退園</a:t>
          </a:r>
          <a:r>
            <a:rPr kumimoji="1" lang="ja-JP" altLang="en-US" sz="1000" b="1">
              <a:solidFill>
                <a:sysClr val="windowText" lastClr="000000"/>
              </a:solidFill>
              <a:effectLst/>
              <a:latin typeface="+mn-lt"/>
              <a:ea typeface="+mn-ea"/>
              <a:cs typeface="+mn-cs"/>
            </a:rPr>
            <a:t>・市町村転出入</a:t>
          </a:r>
          <a:r>
            <a:rPr kumimoji="1" lang="ja-JP" altLang="ja-JP" sz="1000" b="1">
              <a:solidFill>
                <a:sysClr val="windowText" lastClr="000000"/>
              </a:solidFill>
              <a:effectLst/>
              <a:latin typeface="+mn-lt"/>
              <a:ea typeface="+mn-ea"/>
              <a:cs typeface="+mn-cs"/>
            </a:rPr>
            <a:t>の方については、別シートで入力して下さい。</a:t>
          </a:r>
          <a:endParaRPr lang="ja-JP" altLang="ja-JP" sz="1000" b="1">
            <a:solidFill>
              <a:sysClr val="windowText" lastClr="000000"/>
            </a:solidFill>
            <a:effectLst/>
          </a:endParaRPr>
        </a:p>
      </xdr:txBody>
    </xdr:sp>
    <xdr:clientData/>
  </xdr:twoCellAnchor>
  <xdr:twoCellAnchor>
    <xdr:from>
      <xdr:col>20</xdr:col>
      <xdr:colOff>60960</xdr:colOff>
      <xdr:row>14</xdr:row>
      <xdr:rowOff>68580</xdr:rowOff>
    </xdr:from>
    <xdr:to>
      <xdr:col>30</xdr:col>
      <xdr:colOff>45720</xdr:colOff>
      <xdr:row>19</xdr:row>
      <xdr:rowOff>91440</xdr:rowOff>
    </xdr:to>
    <xdr:sp macro="" textlink="">
      <xdr:nvSpPr>
        <xdr:cNvPr id="3" name="角丸四角形吹き出し 2"/>
        <xdr:cNvSpPr/>
      </xdr:nvSpPr>
      <xdr:spPr>
        <a:xfrm>
          <a:off x="4099560" y="3223260"/>
          <a:ext cx="1668780" cy="1165860"/>
        </a:xfrm>
        <a:prstGeom prst="wedgeRoundRectCallout">
          <a:avLst>
            <a:gd name="adj1" fmla="val -2247"/>
            <a:gd name="adj2" fmla="val -178660"/>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kumimoji="1" lang="ja-JP" altLang="en-US" sz="1000" b="1">
              <a:solidFill>
                <a:sysClr val="windowText" lastClr="000000"/>
              </a:solidFill>
              <a:effectLst/>
              <a:latin typeface="+mn-lt"/>
              <a:ea typeface="+mn-ea"/>
              <a:cs typeface="+mn-cs"/>
            </a:rPr>
            <a:t>標準的な利用時間を入力してください</a:t>
          </a:r>
          <a:r>
            <a:rPr kumimoji="1" lang="ja-JP"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全児童同じ時間でかまいません。</a:t>
          </a:r>
          <a:endParaRPr kumimoji="1" lang="en-US" altLang="ja-JP" sz="1000" b="1">
            <a:solidFill>
              <a:sysClr val="windowText" lastClr="000000"/>
            </a:solidFill>
            <a:effectLst/>
            <a:latin typeface="+mn-lt"/>
            <a:ea typeface="+mn-ea"/>
            <a:cs typeface="+mn-cs"/>
          </a:endParaRPr>
        </a:p>
      </xdr:txBody>
    </xdr:sp>
    <xdr:clientData/>
  </xdr:twoCellAnchor>
  <xdr:twoCellAnchor>
    <xdr:from>
      <xdr:col>31</xdr:col>
      <xdr:colOff>76200</xdr:colOff>
      <xdr:row>18</xdr:row>
      <xdr:rowOff>38100</xdr:rowOff>
    </xdr:from>
    <xdr:to>
      <xdr:col>46</xdr:col>
      <xdr:colOff>0</xdr:colOff>
      <xdr:row>22</xdr:row>
      <xdr:rowOff>30480</xdr:rowOff>
    </xdr:to>
    <xdr:sp macro="" textlink="">
      <xdr:nvSpPr>
        <xdr:cNvPr id="5" name="角丸四角形吹き出し 4"/>
        <xdr:cNvSpPr/>
      </xdr:nvSpPr>
      <xdr:spPr>
        <a:xfrm>
          <a:off x="5974080" y="4107180"/>
          <a:ext cx="2217420" cy="906780"/>
        </a:xfrm>
        <a:prstGeom prst="wedgeRoundRectCallout">
          <a:avLst>
            <a:gd name="adj1" fmla="val -7072"/>
            <a:gd name="adj2" fmla="val -347381"/>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kumimoji="1" lang="ja-JP" altLang="en-US" sz="1000" b="1">
              <a:solidFill>
                <a:sysClr val="windowText" lastClr="000000"/>
              </a:solidFill>
              <a:effectLst/>
              <a:latin typeface="+mn-lt"/>
              <a:ea typeface="+mn-ea"/>
              <a:cs typeface="+mn-cs"/>
            </a:rPr>
            <a:t>当該年度に入園料を徴収した児童は「有」を選択して、金額を入力してください。</a:t>
          </a:r>
          <a:endParaRPr kumimoji="1" lang="en-US" altLang="ja-JP" sz="1000" b="1">
            <a:solidFill>
              <a:sysClr val="windowText" lastClr="000000"/>
            </a:solidFill>
            <a:effectLst/>
            <a:latin typeface="+mn-lt"/>
            <a:ea typeface="+mn-ea"/>
            <a:cs typeface="+mn-cs"/>
          </a:endParaRPr>
        </a:p>
        <a:p>
          <a:endParaRPr kumimoji="1" lang="en-US" altLang="ja-JP" sz="1000" b="1">
            <a:solidFill>
              <a:srgbClr val="FF0000"/>
            </a:solidFill>
            <a:effectLst/>
            <a:latin typeface="+mn-lt"/>
            <a:ea typeface="+mn-ea"/>
            <a:cs typeface="+mn-cs"/>
          </a:endParaRPr>
        </a:p>
      </xdr:txBody>
    </xdr:sp>
    <xdr:clientData/>
  </xdr:twoCellAnchor>
  <xdr:twoCellAnchor>
    <xdr:from>
      <xdr:col>51</xdr:col>
      <xdr:colOff>38100</xdr:colOff>
      <xdr:row>8</xdr:row>
      <xdr:rowOff>114300</xdr:rowOff>
    </xdr:from>
    <xdr:to>
      <xdr:col>64</xdr:col>
      <xdr:colOff>7620</xdr:colOff>
      <xdr:row>12</xdr:row>
      <xdr:rowOff>167640</xdr:rowOff>
    </xdr:to>
    <xdr:sp macro="" textlink="">
      <xdr:nvSpPr>
        <xdr:cNvPr id="6" name="角丸四角形吹き出し 5"/>
        <xdr:cNvSpPr/>
      </xdr:nvSpPr>
      <xdr:spPr>
        <a:xfrm>
          <a:off x="9014460" y="1897380"/>
          <a:ext cx="1950720" cy="967740"/>
        </a:xfrm>
        <a:prstGeom prst="wedgeRoundRectCallout">
          <a:avLst>
            <a:gd name="adj1" fmla="val -23658"/>
            <a:gd name="adj2" fmla="val -63982"/>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kumimoji="1" lang="ja-JP" altLang="en-US" sz="1000" b="1">
              <a:solidFill>
                <a:sysClr val="windowText" lastClr="000000"/>
              </a:solidFill>
              <a:effectLst/>
              <a:latin typeface="+mn-lt"/>
              <a:ea typeface="+mn-ea"/>
              <a:cs typeface="+mn-cs"/>
            </a:rPr>
            <a:t>色なしセルは自動計算されますので、入力しないでください。</a:t>
          </a:r>
          <a:endParaRPr kumimoji="1" lang="en-US" altLang="ja-JP" sz="1000" b="1">
            <a:solidFill>
              <a:sysClr val="windowText" lastClr="000000"/>
            </a:solidFill>
            <a:effectLst/>
            <a:latin typeface="+mn-lt"/>
            <a:ea typeface="+mn-ea"/>
            <a:cs typeface="+mn-cs"/>
          </a:endParaRPr>
        </a:p>
      </xdr:txBody>
    </xdr:sp>
    <xdr:clientData/>
  </xdr:twoCellAnchor>
  <xdr:twoCellAnchor>
    <xdr:from>
      <xdr:col>32</xdr:col>
      <xdr:colOff>114300</xdr:colOff>
      <xdr:row>23</xdr:row>
      <xdr:rowOff>121920</xdr:rowOff>
    </xdr:from>
    <xdr:to>
      <xdr:col>56</xdr:col>
      <xdr:colOff>15240</xdr:colOff>
      <xdr:row>25</xdr:row>
      <xdr:rowOff>38100</xdr:rowOff>
    </xdr:to>
    <xdr:sp macro="" textlink="">
      <xdr:nvSpPr>
        <xdr:cNvPr id="7" name="角丸四角形吹き出し 6"/>
        <xdr:cNvSpPr/>
      </xdr:nvSpPr>
      <xdr:spPr>
        <a:xfrm>
          <a:off x="6225540" y="5334000"/>
          <a:ext cx="3596640" cy="381000"/>
        </a:xfrm>
        <a:prstGeom prst="wedgeRoundRectCallout">
          <a:avLst>
            <a:gd name="adj1" fmla="val -16640"/>
            <a:gd name="adj2" fmla="val -104383"/>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kumimoji="1" lang="en-US" altLang="ja-JP" sz="1000" b="1">
              <a:solidFill>
                <a:sysClr val="windowText" lastClr="000000"/>
              </a:solidFill>
              <a:effectLst/>
              <a:latin typeface="+mn-lt"/>
              <a:ea typeface="+mn-ea"/>
              <a:cs typeface="+mn-cs"/>
            </a:rPr>
            <a:t>No,21</a:t>
          </a:r>
          <a:r>
            <a:rPr kumimoji="1" lang="ja-JP" altLang="en-US" sz="1000" b="1">
              <a:solidFill>
                <a:sysClr val="windowText" lastClr="000000"/>
              </a:solidFill>
              <a:effectLst/>
              <a:latin typeface="+mn-lt"/>
              <a:ea typeface="+mn-ea"/>
              <a:cs typeface="+mn-cs"/>
            </a:rPr>
            <a:t>以降は、次ページへ入力していってください。</a:t>
          </a:r>
          <a:endParaRPr kumimoji="1" lang="en-US" altLang="ja-JP" sz="1000" b="1">
            <a:solidFill>
              <a:sysClr val="windowText" lastClr="000000"/>
            </a:solidFill>
            <a:effectLst/>
            <a:latin typeface="+mn-lt"/>
            <a:ea typeface="+mn-ea"/>
            <a:cs typeface="+mn-cs"/>
          </a:endParaRPr>
        </a:p>
      </xdr:txBody>
    </xdr:sp>
    <xdr:clientData/>
  </xdr:twoCellAnchor>
  <xdr:twoCellAnchor>
    <xdr:from>
      <xdr:col>0</xdr:col>
      <xdr:colOff>198120</xdr:colOff>
      <xdr:row>9</xdr:row>
      <xdr:rowOff>106680</xdr:rowOff>
    </xdr:from>
    <xdr:to>
      <xdr:col>4</xdr:col>
      <xdr:colOff>0</xdr:colOff>
      <xdr:row>15</xdr:row>
      <xdr:rowOff>114300</xdr:rowOff>
    </xdr:to>
    <xdr:sp macro="" textlink="">
      <xdr:nvSpPr>
        <xdr:cNvPr id="8" name="角丸四角形吹き出し 7"/>
        <xdr:cNvSpPr/>
      </xdr:nvSpPr>
      <xdr:spPr>
        <a:xfrm>
          <a:off x="198120" y="2118360"/>
          <a:ext cx="830580" cy="1379220"/>
        </a:xfrm>
        <a:prstGeom prst="wedgeRoundRectCallout">
          <a:avLst>
            <a:gd name="adj1" fmla="val -18468"/>
            <a:gd name="adj2" fmla="val -75915"/>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ja-JP" altLang="en-US" sz="1000" b="1">
              <a:solidFill>
                <a:sysClr val="windowText" lastClr="000000"/>
              </a:solidFill>
              <a:effectLst/>
            </a:rPr>
            <a:t>歳児を選択肢から選び入力してください。</a:t>
          </a:r>
          <a:endParaRPr lang="ja-JP" altLang="ja-JP" sz="1000" b="1">
            <a:solidFill>
              <a:sysClr val="windowText" lastClr="000000"/>
            </a:solidFill>
            <a:effectLst/>
          </a:endParaRPr>
        </a:p>
      </xdr:txBody>
    </xdr:sp>
    <xdr:clientData/>
  </xdr:twoCellAnchor>
  <xdr:twoCellAnchor>
    <xdr:from>
      <xdr:col>5</xdr:col>
      <xdr:colOff>7620</xdr:colOff>
      <xdr:row>14</xdr:row>
      <xdr:rowOff>144780</xdr:rowOff>
    </xdr:from>
    <xdr:to>
      <xdr:col>10</xdr:col>
      <xdr:colOff>137160</xdr:colOff>
      <xdr:row>17</xdr:row>
      <xdr:rowOff>38100</xdr:rowOff>
    </xdr:to>
    <xdr:sp macro="" textlink="">
      <xdr:nvSpPr>
        <xdr:cNvPr id="9" name="角丸四角形吹き出し 8"/>
        <xdr:cNvSpPr/>
      </xdr:nvSpPr>
      <xdr:spPr>
        <a:xfrm>
          <a:off x="1257300" y="3299460"/>
          <a:ext cx="1143000" cy="579120"/>
        </a:xfrm>
        <a:prstGeom prst="wedgeRoundRectCallout">
          <a:avLst>
            <a:gd name="adj1" fmla="val -33147"/>
            <a:gd name="adj2" fmla="val -61550"/>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ja-JP" altLang="en-US" sz="1000" b="1">
              <a:solidFill>
                <a:sysClr val="windowText" lastClr="000000"/>
              </a:solidFill>
              <a:effectLst/>
            </a:rPr>
            <a:t>クラス名の入力は任意です。</a:t>
          </a:r>
          <a:endParaRPr lang="en-US" altLang="ja-JP" sz="1000" b="1">
            <a:solidFill>
              <a:sysClr val="windowText" lastClr="000000"/>
            </a:solidFill>
            <a:effectLst/>
          </a:endParaRPr>
        </a:p>
      </xdr:txBody>
    </xdr:sp>
    <xdr:clientData/>
  </xdr:twoCellAnchor>
  <xdr:twoCellAnchor>
    <xdr:from>
      <xdr:col>26</xdr:col>
      <xdr:colOff>45720</xdr:colOff>
      <xdr:row>9</xdr:row>
      <xdr:rowOff>76200</xdr:rowOff>
    </xdr:from>
    <xdr:to>
      <xdr:col>35</xdr:col>
      <xdr:colOff>83820</xdr:colOff>
      <xdr:row>14</xdr:row>
      <xdr:rowOff>30480</xdr:rowOff>
    </xdr:to>
    <xdr:sp macro="" textlink="">
      <xdr:nvSpPr>
        <xdr:cNvPr id="10" name="角丸四角形吹き出し 9"/>
        <xdr:cNvSpPr/>
      </xdr:nvSpPr>
      <xdr:spPr>
        <a:xfrm>
          <a:off x="5090160" y="2087880"/>
          <a:ext cx="1592580" cy="1097280"/>
        </a:xfrm>
        <a:prstGeom prst="wedgeRoundRectCallout">
          <a:avLst>
            <a:gd name="adj1" fmla="val 2581"/>
            <a:gd name="adj2" fmla="val -79205"/>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ja-JP" altLang="en-US" sz="1000" b="1">
              <a:solidFill>
                <a:sysClr val="windowText" lastClr="000000"/>
              </a:solidFill>
              <a:effectLst/>
            </a:rPr>
            <a:t>保育料に給食費が含まれる場合はそれを除いた金額を入力してください。</a:t>
          </a:r>
          <a:endParaRPr lang="ja-JP" altLang="ja-JP" sz="1000" b="1">
            <a:solidFill>
              <a:sysClr val="windowText" lastClr="000000"/>
            </a:solidFill>
            <a:effectLst/>
          </a:endParaRPr>
        </a:p>
      </xdr:txBody>
    </xdr:sp>
    <xdr:clientData/>
  </xdr:twoCellAnchor>
  <xdr:twoCellAnchor>
    <xdr:from>
      <xdr:col>1</xdr:col>
      <xdr:colOff>167640</xdr:colOff>
      <xdr:row>18</xdr:row>
      <xdr:rowOff>144780</xdr:rowOff>
    </xdr:from>
    <xdr:to>
      <xdr:col>9</xdr:col>
      <xdr:colOff>182880</xdr:colOff>
      <xdr:row>22</xdr:row>
      <xdr:rowOff>83820</xdr:rowOff>
    </xdr:to>
    <xdr:sp macro="" textlink="">
      <xdr:nvSpPr>
        <xdr:cNvPr id="11" name="角丸四角形吹き出し 10"/>
        <xdr:cNvSpPr/>
      </xdr:nvSpPr>
      <xdr:spPr>
        <a:xfrm>
          <a:off x="373380" y="4213860"/>
          <a:ext cx="1882140" cy="853440"/>
        </a:xfrm>
        <a:prstGeom prst="wedgeRoundRectCallout">
          <a:avLst>
            <a:gd name="adj1" fmla="val 36165"/>
            <a:gd name="adj2" fmla="val -36319"/>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休学児童については記載する必要はありません。</a:t>
          </a:r>
        </a:p>
      </xdr:txBody>
    </xdr:sp>
    <xdr:clientData/>
  </xdr:twoCellAnchor>
  <xdr:twoCellAnchor>
    <xdr:from>
      <xdr:col>4</xdr:col>
      <xdr:colOff>30480</xdr:colOff>
      <xdr:row>8</xdr:row>
      <xdr:rowOff>152400</xdr:rowOff>
    </xdr:from>
    <xdr:to>
      <xdr:col>9</xdr:col>
      <xdr:colOff>129540</xdr:colOff>
      <xdr:row>13</xdr:row>
      <xdr:rowOff>160020</xdr:rowOff>
    </xdr:to>
    <xdr:sp macro="" textlink="">
      <xdr:nvSpPr>
        <xdr:cNvPr id="12" name="角丸四角形吹き出し 11"/>
        <xdr:cNvSpPr/>
      </xdr:nvSpPr>
      <xdr:spPr>
        <a:xfrm>
          <a:off x="1097280" y="1935480"/>
          <a:ext cx="1143000" cy="1150620"/>
        </a:xfrm>
        <a:prstGeom prst="wedgeRoundRectCallout">
          <a:avLst>
            <a:gd name="adj1" fmla="val -50481"/>
            <a:gd name="adj2" fmla="val -64617"/>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ja-JP" altLang="en-US" sz="1000" b="1">
              <a:solidFill>
                <a:sysClr val="windowText" lastClr="000000"/>
              </a:solidFill>
              <a:effectLst/>
            </a:rPr>
            <a:t>認定区分を選択肢から選び入力してください。</a:t>
          </a:r>
          <a:endParaRPr lang="ja-JP" altLang="ja-JP" sz="1000" b="1">
            <a:solidFill>
              <a:sysClr val="windowText" lastClr="000000"/>
            </a:solidFill>
            <a:effectLst/>
          </a:endParaRPr>
        </a:p>
      </xdr:txBody>
    </xdr:sp>
    <xdr:clientData/>
  </xdr:twoCellAnchor>
  <xdr:twoCellAnchor>
    <xdr:from>
      <xdr:col>35</xdr:col>
      <xdr:colOff>53340</xdr:colOff>
      <xdr:row>28</xdr:row>
      <xdr:rowOff>15240</xdr:rowOff>
    </xdr:from>
    <xdr:to>
      <xdr:col>53</xdr:col>
      <xdr:colOff>7620</xdr:colOff>
      <xdr:row>29</xdr:row>
      <xdr:rowOff>190500</xdr:rowOff>
    </xdr:to>
    <xdr:sp macro="" textlink="">
      <xdr:nvSpPr>
        <xdr:cNvPr id="13" name="角丸四角形吹き出し 12"/>
        <xdr:cNvSpPr/>
      </xdr:nvSpPr>
      <xdr:spPr>
        <a:xfrm>
          <a:off x="6652260" y="6400800"/>
          <a:ext cx="2667000" cy="403860"/>
        </a:xfrm>
        <a:prstGeom prst="wedgeRoundRectCallout">
          <a:avLst>
            <a:gd name="adj1" fmla="val -62195"/>
            <a:gd name="adj2" fmla="val -10261"/>
            <a:gd name="adj3" fmla="val 16667"/>
          </a:avLst>
        </a:prstGeom>
        <a:solidFill>
          <a:schemeClr val="bg1"/>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ja-JP" altLang="en-US" sz="1000" b="1">
              <a:solidFill>
                <a:sysClr val="windowText" lastClr="000000"/>
              </a:solidFill>
              <a:effectLst/>
            </a:rPr>
            <a:t>自動集計されますので入力不要です。</a:t>
          </a:r>
          <a:endParaRPr lang="ja-JP" altLang="ja-JP" sz="1000" b="1">
            <a:solidFill>
              <a:sysClr val="windowText" lastClr="000000"/>
            </a:solidFill>
            <a:effectLst/>
          </a:endParaRPr>
        </a:p>
      </xdr:txBody>
    </xdr:sp>
    <xdr:clientData/>
  </xdr:twoCellAnchor>
  <xdr:twoCellAnchor>
    <xdr:from>
      <xdr:col>6</xdr:col>
      <xdr:colOff>144780</xdr:colOff>
      <xdr:row>0</xdr:row>
      <xdr:rowOff>213360</xdr:rowOff>
    </xdr:from>
    <xdr:to>
      <xdr:col>12</xdr:col>
      <xdr:colOff>106680</xdr:colOff>
      <xdr:row>3</xdr:row>
      <xdr:rowOff>7620</xdr:rowOff>
    </xdr:to>
    <xdr:sp macro="" textlink="">
      <xdr:nvSpPr>
        <xdr:cNvPr id="14" name="テキスト ボックス 13"/>
        <xdr:cNvSpPr txBox="1"/>
      </xdr:nvSpPr>
      <xdr:spPr>
        <a:xfrm>
          <a:off x="1615440" y="213360"/>
          <a:ext cx="1135380" cy="48006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記入例</a:t>
          </a:r>
        </a:p>
      </xdr:txBody>
    </xdr:sp>
    <xdr:clientData/>
  </xdr:twoCellAnchor>
  <xdr:twoCellAnchor>
    <xdr:from>
      <xdr:col>37</xdr:col>
      <xdr:colOff>106680</xdr:colOff>
      <xdr:row>12</xdr:row>
      <xdr:rowOff>190500</xdr:rowOff>
    </xdr:from>
    <xdr:to>
      <xdr:col>63</xdr:col>
      <xdr:colOff>76200</xdr:colOff>
      <xdr:row>17</xdr:row>
      <xdr:rowOff>99060</xdr:rowOff>
    </xdr:to>
    <xdr:sp macro="" textlink="">
      <xdr:nvSpPr>
        <xdr:cNvPr id="15" name="角丸四角形吹き出し 14"/>
        <xdr:cNvSpPr/>
      </xdr:nvSpPr>
      <xdr:spPr>
        <a:xfrm>
          <a:off x="6995160" y="2887980"/>
          <a:ext cx="3863340" cy="1051560"/>
        </a:xfrm>
        <a:prstGeom prst="wedgeRoundRectCallout">
          <a:avLst>
            <a:gd name="adj1" fmla="val -33125"/>
            <a:gd name="adj2" fmla="val -153112"/>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kumimoji="1" lang="ja-JP" altLang="en-US" sz="1000" b="1">
              <a:solidFill>
                <a:sysClr val="windowText" lastClr="000000"/>
              </a:solidFill>
              <a:effectLst/>
              <a:latin typeface="+mn-lt"/>
              <a:ea typeface="+mn-ea"/>
              <a:cs typeface="+mn-cs"/>
            </a:rPr>
            <a:t>今年度在籍予定の月数を入力してください。</a:t>
          </a:r>
          <a:endParaRPr kumimoji="1" lang="en-US" altLang="ja-JP" sz="1000" b="1">
            <a:solidFill>
              <a:sysClr val="windowText" lastClr="000000"/>
            </a:solidFill>
            <a:effectLst/>
            <a:latin typeface="+mn-lt"/>
            <a:ea typeface="+mn-ea"/>
            <a:cs typeface="+mn-cs"/>
          </a:endParaRPr>
        </a:p>
        <a:p>
          <a:r>
            <a:rPr kumimoji="1" lang="ja-JP" altLang="en-US" sz="1000" b="1">
              <a:solidFill>
                <a:sysClr val="windowText" lastClr="000000"/>
              </a:solidFill>
              <a:effectLst/>
              <a:latin typeface="+mn-lt"/>
              <a:ea typeface="+mn-ea"/>
              <a:cs typeface="+mn-cs"/>
            </a:rPr>
            <a:t>例）</a:t>
          </a:r>
          <a:endParaRPr kumimoji="1" lang="en-US" altLang="ja-JP" sz="1000" b="1">
            <a:solidFill>
              <a:sysClr val="windowText" lastClr="000000"/>
            </a:solidFill>
            <a:effectLst/>
            <a:latin typeface="+mn-lt"/>
            <a:ea typeface="+mn-ea"/>
            <a:cs typeface="+mn-cs"/>
          </a:endParaRPr>
        </a:p>
        <a:p>
          <a:r>
            <a:rPr kumimoji="1" lang="ja-JP" altLang="en-US" sz="1000" b="1">
              <a:solidFill>
                <a:sysClr val="windowText" lastClr="000000"/>
              </a:solidFill>
              <a:effectLst/>
              <a:latin typeface="+mn-lt"/>
              <a:ea typeface="+mn-ea"/>
              <a:cs typeface="+mn-cs"/>
            </a:rPr>
            <a:t>・</a:t>
          </a:r>
          <a:r>
            <a:rPr kumimoji="1" lang="en-US" altLang="ja-JP" sz="1000" b="1">
              <a:solidFill>
                <a:sysClr val="windowText" lastClr="000000"/>
              </a:solidFill>
              <a:effectLst/>
              <a:latin typeface="+mn-lt"/>
              <a:ea typeface="+mn-ea"/>
              <a:cs typeface="+mn-cs"/>
            </a:rPr>
            <a:t>4</a:t>
          </a:r>
          <a:r>
            <a:rPr kumimoji="1" lang="ja-JP" altLang="en-US" sz="1000" b="1">
              <a:solidFill>
                <a:sysClr val="windowText" lastClr="000000"/>
              </a:solidFill>
              <a:effectLst/>
              <a:latin typeface="+mn-lt"/>
              <a:ea typeface="+mn-ea"/>
              <a:cs typeface="+mn-cs"/>
            </a:rPr>
            <a:t>月</a:t>
          </a:r>
          <a:r>
            <a:rPr kumimoji="1" lang="en-US" altLang="ja-JP" sz="1000" b="1">
              <a:solidFill>
                <a:sysClr val="windowText" lastClr="000000"/>
              </a:solidFill>
              <a:effectLst/>
              <a:latin typeface="+mn-lt"/>
              <a:ea typeface="+mn-ea"/>
              <a:cs typeface="+mn-cs"/>
            </a:rPr>
            <a:t>1</a:t>
          </a:r>
          <a:r>
            <a:rPr kumimoji="1" lang="ja-JP" altLang="en-US" sz="1000" b="1">
              <a:solidFill>
                <a:sysClr val="windowText" lastClr="000000"/>
              </a:solidFill>
              <a:effectLst/>
              <a:latin typeface="+mn-lt"/>
              <a:ea typeface="+mn-ea"/>
              <a:cs typeface="+mn-cs"/>
            </a:rPr>
            <a:t>日に入園し、年度末まで在籍する場合→</a:t>
          </a:r>
          <a:r>
            <a:rPr kumimoji="1" lang="en-US" altLang="ja-JP" sz="1000" b="1">
              <a:solidFill>
                <a:sysClr val="windowText" lastClr="000000"/>
              </a:solidFill>
              <a:effectLst/>
              <a:latin typeface="+mn-lt"/>
              <a:ea typeface="+mn-ea"/>
              <a:cs typeface="+mn-cs"/>
            </a:rPr>
            <a:t>12</a:t>
          </a:r>
          <a:r>
            <a:rPr kumimoji="1" lang="ja-JP" altLang="en-US" sz="1000" b="1">
              <a:solidFill>
                <a:sysClr val="windowText" lastClr="000000"/>
              </a:solidFill>
              <a:effectLst/>
              <a:latin typeface="+mn-lt"/>
              <a:ea typeface="+mn-ea"/>
              <a:cs typeface="+mn-cs"/>
            </a:rPr>
            <a:t>月</a:t>
          </a:r>
          <a:endParaRPr kumimoji="1" lang="en-US" altLang="ja-JP" sz="1000" b="1">
            <a:solidFill>
              <a:sysClr val="windowText" lastClr="000000"/>
            </a:solidFill>
            <a:effectLst/>
            <a:latin typeface="+mn-lt"/>
            <a:ea typeface="+mn-ea"/>
            <a:cs typeface="+mn-cs"/>
          </a:endParaRPr>
        </a:p>
        <a:p>
          <a:r>
            <a:rPr kumimoji="1" lang="ja-JP" altLang="en-US" sz="1000" b="1">
              <a:solidFill>
                <a:sysClr val="windowText" lastClr="000000"/>
              </a:solidFill>
              <a:effectLst/>
              <a:latin typeface="+mn-lt"/>
              <a:ea typeface="+mn-ea"/>
              <a:cs typeface="+mn-cs"/>
            </a:rPr>
            <a:t>・</a:t>
          </a:r>
          <a:r>
            <a:rPr kumimoji="1" lang="en-US" altLang="ja-JP" sz="1000" b="1">
              <a:solidFill>
                <a:sysClr val="windowText" lastClr="000000"/>
              </a:solidFill>
              <a:effectLst/>
              <a:latin typeface="+mn-lt"/>
              <a:ea typeface="+mn-ea"/>
              <a:cs typeface="+mn-cs"/>
            </a:rPr>
            <a:t>10</a:t>
          </a:r>
          <a:r>
            <a:rPr kumimoji="1" lang="ja-JP" altLang="en-US" sz="1000" b="1">
              <a:solidFill>
                <a:sysClr val="windowText" lastClr="000000"/>
              </a:solidFill>
              <a:effectLst/>
              <a:latin typeface="+mn-lt"/>
              <a:ea typeface="+mn-ea"/>
              <a:cs typeface="+mn-cs"/>
            </a:rPr>
            <a:t>月</a:t>
          </a:r>
          <a:r>
            <a:rPr kumimoji="1" lang="en-US" altLang="ja-JP" sz="1000" b="1">
              <a:solidFill>
                <a:sysClr val="windowText" lastClr="000000"/>
              </a:solidFill>
              <a:effectLst/>
              <a:latin typeface="+mn-lt"/>
              <a:ea typeface="+mn-ea"/>
              <a:cs typeface="+mn-cs"/>
            </a:rPr>
            <a:t>1</a:t>
          </a:r>
          <a:r>
            <a:rPr kumimoji="1" lang="ja-JP" altLang="en-US" sz="1000" b="1">
              <a:solidFill>
                <a:sysClr val="windowText" lastClr="000000"/>
              </a:solidFill>
              <a:effectLst/>
              <a:latin typeface="+mn-lt"/>
              <a:ea typeface="+mn-ea"/>
              <a:cs typeface="+mn-cs"/>
            </a:rPr>
            <a:t>日に入園し、年度末まで在籍する場合→</a:t>
          </a:r>
          <a:r>
            <a:rPr kumimoji="1" lang="en-US" altLang="ja-JP" sz="1000" b="1">
              <a:solidFill>
                <a:sysClr val="windowText" lastClr="000000"/>
              </a:solidFill>
              <a:effectLst/>
              <a:latin typeface="+mn-lt"/>
              <a:ea typeface="+mn-ea"/>
              <a:cs typeface="+mn-cs"/>
            </a:rPr>
            <a:t>6</a:t>
          </a:r>
          <a:r>
            <a:rPr kumimoji="1" lang="ja-JP" altLang="en-US" sz="1000" b="1">
              <a:solidFill>
                <a:sysClr val="windowText" lastClr="000000"/>
              </a:solidFill>
              <a:effectLst/>
              <a:latin typeface="+mn-lt"/>
              <a:ea typeface="+mn-ea"/>
              <a:cs typeface="+mn-cs"/>
            </a:rPr>
            <a:t>月</a:t>
          </a:r>
          <a:endParaRPr kumimoji="1" lang="en-US" altLang="ja-JP" sz="1000" b="1">
            <a:solidFill>
              <a:sysClr val="windowText" lastClr="000000"/>
            </a:solidFill>
            <a:effectLst/>
            <a:latin typeface="+mn-lt"/>
            <a:ea typeface="+mn-ea"/>
            <a:cs typeface="+mn-cs"/>
          </a:endParaRPr>
        </a:p>
      </xdr:txBody>
    </xdr:sp>
    <xdr:clientData/>
  </xdr:twoCellAnchor>
  <xdr:twoCellAnchor>
    <xdr:from>
      <xdr:col>10</xdr:col>
      <xdr:colOff>22860</xdr:colOff>
      <xdr:row>19</xdr:row>
      <xdr:rowOff>198120</xdr:rowOff>
    </xdr:from>
    <xdr:to>
      <xdr:col>31</xdr:col>
      <xdr:colOff>29136</xdr:colOff>
      <xdr:row>24</xdr:row>
      <xdr:rowOff>160916</xdr:rowOff>
    </xdr:to>
    <xdr:sp macro="" textlink="">
      <xdr:nvSpPr>
        <xdr:cNvPr id="16" name="角丸四角形吹き出し 15"/>
        <xdr:cNvSpPr/>
      </xdr:nvSpPr>
      <xdr:spPr>
        <a:xfrm>
          <a:off x="2324100" y="4495800"/>
          <a:ext cx="3641016" cy="1105796"/>
        </a:xfrm>
        <a:prstGeom prst="wedgeRoundRectCallout">
          <a:avLst>
            <a:gd name="adj1" fmla="val 36165"/>
            <a:gd name="adj2" fmla="val -36319"/>
            <a:gd name="adj3" fmla="val 16667"/>
          </a:avLst>
        </a:prstGeom>
        <a:solidFill>
          <a:schemeClr val="bg1"/>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b="1">
              <a:solidFill>
                <a:sysClr val="windowText" lastClr="000000"/>
              </a:solidFill>
            </a:rPr>
            <a:t>着色セルのみに入力してください。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それ以外のセルは自動計算のため入力不要です。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7619</xdr:colOff>
      <xdr:row>23</xdr:row>
      <xdr:rowOff>68580</xdr:rowOff>
    </xdr:from>
    <xdr:to>
      <xdr:col>58</xdr:col>
      <xdr:colOff>161364</xdr:colOff>
      <xdr:row>27</xdr:row>
      <xdr:rowOff>98612</xdr:rowOff>
    </xdr:to>
    <xdr:sp macro="" textlink="">
      <xdr:nvSpPr>
        <xdr:cNvPr id="2" name="角丸四角形吹き出し 1"/>
        <xdr:cNvSpPr/>
      </xdr:nvSpPr>
      <xdr:spPr>
        <a:xfrm>
          <a:off x="5601595" y="5868745"/>
          <a:ext cx="3605157" cy="1105796"/>
        </a:xfrm>
        <a:prstGeom prst="wedgeRoundRectCallout">
          <a:avLst>
            <a:gd name="adj1" fmla="val 36165"/>
            <a:gd name="adj2" fmla="val -36319"/>
            <a:gd name="adj3" fmla="val 16667"/>
          </a:avLst>
        </a:prstGeom>
        <a:solidFill>
          <a:schemeClr val="bg1"/>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b="1">
              <a:solidFill>
                <a:sysClr val="windowText" lastClr="000000"/>
              </a:solidFill>
            </a:rPr>
            <a:t>着色セルのみに入力してください。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それ以外のセルは自動計算のため入力不要です。</a:t>
          </a:r>
        </a:p>
      </xdr:txBody>
    </xdr:sp>
    <xdr:clientData/>
  </xdr:twoCellAnchor>
  <xdr:twoCellAnchor>
    <xdr:from>
      <xdr:col>7</xdr:col>
      <xdr:colOff>106680</xdr:colOff>
      <xdr:row>15</xdr:row>
      <xdr:rowOff>198120</xdr:rowOff>
    </xdr:from>
    <xdr:to>
      <xdr:col>22</xdr:col>
      <xdr:colOff>45720</xdr:colOff>
      <xdr:row>25</xdr:row>
      <xdr:rowOff>243840</xdr:rowOff>
    </xdr:to>
    <xdr:sp macro="" textlink="">
      <xdr:nvSpPr>
        <xdr:cNvPr id="3" name="角丸四角形吹き出し 2"/>
        <xdr:cNvSpPr/>
      </xdr:nvSpPr>
      <xdr:spPr>
        <a:xfrm>
          <a:off x="1455420" y="3810000"/>
          <a:ext cx="2049780" cy="2712720"/>
        </a:xfrm>
        <a:prstGeom prst="wedgeRoundRectCallout">
          <a:avLst>
            <a:gd name="adj1" fmla="val 79542"/>
            <a:gd name="adj2" fmla="val -84073"/>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kumimoji="1" lang="ja-JP" altLang="en-US" sz="1000" b="1">
              <a:solidFill>
                <a:sysClr val="windowText" lastClr="000000"/>
              </a:solidFill>
              <a:effectLst/>
              <a:latin typeface="+mn-lt"/>
              <a:ea typeface="+mn-ea"/>
              <a:cs typeface="+mn-cs"/>
            </a:rPr>
            <a:t>標準的な利用時間を入力してください</a:t>
          </a:r>
          <a:r>
            <a:rPr kumimoji="1" lang="ja-JP"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全児童同じ時間でかまいません。</a:t>
          </a:r>
          <a:endParaRPr kumimoji="1" lang="en-US" altLang="ja-JP" sz="1000" b="1">
            <a:solidFill>
              <a:sysClr val="windowText" lastClr="000000"/>
            </a:solidFill>
            <a:effectLst/>
            <a:latin typeface="+mn-lt"/>
            <a:ea typeface="+mn-ea"/>
            <a:cs typeface="+mn-cs"/>
          </a:endParaRPr>
        </a:p>
        <a:p>
          <a:r>
            <a:rPr kumimoji="1" lang="ja-JP" altLang="ja-JP" sz="1100" b="1">
              <a:solidFill>
                <a:schemeClr val="tx1"/>
              </a:solidFill>
              <a:effectLst/>
              <a:latin typeface="+mn-lt"/>
              <a:ea typeface="+mn-ea"/>
              <a:cs typeface="+mn-cs"/>
            </a:rPr>
            <a:t>月途中入退園・市町村転出入の児童については、個別に実際の提供期間を記入してください。</a:t>
          </a:r>
          <a:endParaRPr lang="ja-JP" altLang="ja-JP" sz="1000">
            <a:solidFill>
              <a:schemeClr val="tx1"/>
            </a:solidFill>
            <a:effectLst/>
          </a:endParaRPr>
        </a:p>
        <a:p>
          <a:r>
            <a:rPr kumimoji="1" lang="ja-JP" altLang="ja-JP" sz="1100" b="1">
              <a:solidFill>
                <a:schemeClr val="tx1"/>
              </a:solidFill>
              <a:effectLst/>
              <a:latin typeface="+mn-lt"/>
              <a:ea typeface="+mn-ea"/>
              <a:cs typeface="+mn-cs"/>
            </a:rPr>
            <a:t>例）</a:t>
          </a:r>
          <a:endParaRPr lang="ja-JP" altLang="ja-JP" sz="1000">
            <a:solidFill>
              <a:schemeClr val="tx1"/>
            </a:solidFill>
            <a:effectLst/>
          </a:endParaRPr>
        </a:p>
        <a:p>
          <a:r>
            <a:rPr kumimoji="1" lang="ja-JP" altLang="ja-JP" sz="1100" b="1">
              <a:solidFill>
                <a:schemeClr val="tx1"/>
              </a:solidFill>
              <a:effectLst/>
              <a:latin typeface="+mn-lt"/>
              <a:ea typeface="+mn-ea"/>
              <a:cs typeface="+mn-cs"/>
            </a:rPr>
            <a:t>入園日・転入日～月末</a:t>
          </a:r>
          <a:endParaRPr lang="ja-JP" altLang="ja-JP" sz="1000">
            <a:solidFill>
              <a:schemeClr val="tx1"/>
            </a:solidFill>
            <a:effectLst/>
          </a:endParaRPr>
        </a:p>
        <a:p>
          <a:r>
            <a:rPr kumimoji="1" lang="en-US" altLang="ja-JP" sz="1100" b="1">
              <a:solidFill>
                <a:schemeClr val="tx1"/>
              </a:solidFill>
              <a:effectLst/>
              <a:latin typeface="+mn-lt"/>
              <a:ea typeface="+mn-ea"/>
              <a:cs typeface="+mn-cs"/>
            </a:rPr>
            <a:t>1</a:t>
          </a:r>
          <a:r>
            <a:rPr kumimoji="1" lang="ja-JP" altLang="ja-JP" sz="1100" b="1">
              <a:solidFill>
                <a:schemeClr val="tx1"/>
              </a:solidFill>
              <a:effectLst/>
              <a:latin typeface="+mn-lt"/>
              <a:ea typeface="+mn-ea"/>
              <a:cs typeface="+mn-cs"/>
            </a:rPr>
            <a:t>日～退園日・転出日</a:t>
          </a:r>
          <a:endParaRPr lang="ja-JP" altLang="ja-JP" sz="1000">
            <a:solidFill>
              <a:schemeClr val="tx1"/>
            </a:solidFill>
            <a:effectLst/>
          </a:endParaRPr>
        </a:p>
        <a:p>
          <a:endParaRPr kumimoji="1" lang="en-US" altLang="ja-JP" sz="1000" b="1">
            <a:solidFill>
              <a:sysClr val="windowText" lastClr="000000"/>
            </a:solidFill>
            <a:effectLst/>
            <a:latin typeface="+mn-lt"/>
            <a:ea typeface="+mn-ea"/>
            <a:cs typeface="+mn-cs"/>
          </a:endParaRPr>
        </a:p>
      </xdr:txBody>
    </xdr:sp>
    <xdr:clientData/>
  </xdr:twoCellAnchor>
  <xdr:twoCellAnchor>
    <xdr:from>
      <xdr:col>45</xdr:col>
      <xdr:colOff>15240</xdr:colOff>
      <xdr:row>18</xdr:row>
      <xdr:rowOff>83820</xdr:rowOff>
    </xdr:from>
    <xdr:to>
      <xdr:col>66</xdr:col>
      <xdr:colOff>91440</xdr:colOff>
      <xdr:row>20</xdr:row>
      <xdr:rowOff>259080</xdr:rowOff>
    </xdr:to>
    <xdr:sp macro="" textlink="">
      <xdr:nvSpPr>
        <xdr:cNvPr id="5" name="角丸四角形吹き出し 4"/>
        <xdr:cNvSpPr/>
      </xdr:nvSpPr>
      <xdr:spPr>
        <a:xfrm>
          <a:off x="6949440" y="4495800"/>
          <a:ext cx="3512820" cy="708660"/>
        </a:xfrm>
        <a:prstGeom prst="wedgeRoundRectCallout">
          <a:avLst>
            <a:gd name="adj1" fmla="val -69204"/>
            <a:gd name="adj2" fmla="val -254237"/>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kumimoji="1" lang="ja-JP" altLang="en-US" sz="1000" b="1">
              <a:solidFill>
                <a:sysClr val="windowText" lastClr="000000"/>
              </a:solidFill>
              <a:effectLst/>
              <a:latin typeface="+mn-lt"/>
              <a:ea typeface="+mn-ea"/>
              <a:cs typeface="+mn-cs"/>
            </a:rPr>
            <a:t>当該年度に入園料を徴収した児童は「有」を選択して、金額を入力してください。</a:t>
          </a:r>
          <a:endParaRPr kumimoji="1" lang="en-US" altLang="ja-JP" sz="1000" b="1">
            <a:solidFill>
              <a:sysClr val="windowText" lastClr="000000"/>
            </a:solidFill>
            <a:effectLst/>
            <a:latin typeface="+mn-lt"/>
            <a:ea typeface="+mn-ea"/>
            <a:cs typeface="+mn-cs"/>
          </a:endParaRPr>
        </a:p>
      </xdr:txBody>
    </xdr:sp>
    <xdr:clientData/>
  </xdr:twoCellAnchor>
  <xdr:twoCellAnchor>
    <xdr:from>
      <xdr:col>67</xdr:col>
      <xdr:colOff>45720</xdr:colOff>
      <xdr:row>13</xdr:row>
      <xdr:rowOff>190500</xdr:rowOff>
    </xdr:from>
    <xdr:to>
      <xdr:col>89</xdr:col>
      <xdr:colOff>99060</xdr:colOff>
      <xdr:row>25</xdr:row>
      <xdr:rowOff>121920</xdr:rowOff>
    </xdr:to>
    <xdr:sp macro="" textlink="">
      <xdr:nvSpPr>
        <xdr:cNvPr id="6" name="角丸四角形吹き出し 5"/>
        <xdr:cNvSpPr/>
      </xdr:nvSpPr>
      <xdr:spPr>
        <a:xfrm>
          <a:off x="10677861" y="3301253"/>
          <a:ext cx="3450964" cy="3158714"/>
        </a:xfrm>
        <a:prstGeom prst="wedgeRoundRectCallout">
          <a:avLst>
            <a:gd name="adj1" fmla="val -7786"/>
            <a:gd name="adj2" fmla="val -58177"/>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a:solidFill>
                <a:sysClr val="windowText" lastClr="000000"/>
              </a:solidFill>
              <a:effectLst/>
              <a:latin typeface="+mn-lt"/>
              <a:ea typeface="+mn-ea"/>
              <a:cs typeface="+mn-cs"/>
            </a:rPr>
            <a:t>退園・転出の場合は豊中市か</a:t>
          </a:r>
          <a:r>
            <a:rPr kumimoji="1" lang="ja-JP" altLang="ja-JP" sz="1050" b="1" baseline="0">
              <a:solidFill>
                <a:sysClr val="windowText" lastClr="000000"/>
              </a:solidFill>
              <a:effectLst/>
              <a:latin typeface="+mn-lt"/>
              <a:ea typeface="+mn-ea"/>
              <a:cs typeface="+mn-cs"/>
            </a:rPr>
            <a:t>ら支払われた</a:t>
          </a:r>
          <a:r>
            <a:rPr kumimoji="1" lang="ja-JP" altLang="en-US" sz="1050" b="1" baseline="0">
              <a:solidFill>
                <a:sysClr val="windowText" lastClr="000000"/>
              </a:solidFill>
              <a:effectLst/>
              <a:latin typeface="+mn-lt"/>
              <a:ea typeface="+mn-ea"/>
              <a:cs typeface="+mn-cs"/>
            </a:rPr>
            <a:t>前月分受入済　</a:t>
          </a:r>
          <a:r>
            <a:rPr kumimoji="1" lang="ja-JP" altLang="ja-JP" sz="1050" b="1" baseline="0">
              <a:solidFill>
                <a:sysClr val="windowText" lastClr="000000"/>
              </a:solidFill>
              <a:effectLst/>
              <a:latin typeface="+mn-lt"/>
              <a:ea typeface="+mn-ea"/>
              <a:cs typeface="+mn-cs"/>
            </a:rPr>
            <a:t>施設等利用費を入力してください</a:t>
          </a:r>
          <a:r>
            <a:rPr kumimoji="1" lang="ja-JP" altLang="ja-JP" sz="1050" b="1">
              <a:solidFill>
                <a:sysClr val="windowText" lastClr="000000"/>
              </a:solidFill>
              <a:effectLst/>
              <a:latin typeface="+mn-lt"/>
              <a:ea typeface="+mn-ea"/>
              <a:cs typeface="+mn-cs"/>
            </a:rPr>
            <a:t>。</a:t>
          </a:r>
          <a:endParaRPr kumimoji="1" lang="en-US" altLang="ja-JP" sz="105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a:solidFill>
                <a:sysClr val="windowText" lastClr="000000"/>
              </a:solidFill>
              <a:effectLst/>
              <a:latin typeface="+mn-lt"/>
              <a:ea typeface="+mn-ea"/>
              <a:cs typeface="+mn-cs"/>
            </a:rPr>
            <a:t>例）児童</a:t>
          </a:r>
          <a:r>
            <a:rPr kumimoji="1" lang="en-US" altLang="ja-JP" sz="1050" b="1">
              <a:solidFill>
                <a:sysClr val="windowText" lastClr="000000"/>
              </a:solidFill>
              <a:effectLst/>
              <a:latin typeface="+mn-lt"/>
              <a:ea typeface="+mn-ea"/>
              <a:cs typeface="+mn-cs"/>
            </a:rPr>
            <a:t>C</a:t>
          </a:r>
          <a:r>
            <a:rPr kumimoji="1" lang="ja-JP" altLang="en-US" sz="1050" b="1">
              <a:solidFill>
                <a:sysClr val="windowText" lastClr="000000"/>
              </a:solidFill>
              <a:effectLst/>
              <a:latin typeface="+mn-lt"/>
              <a:ea typeface="+mn-ea"/>
              <a:cs typeface="+mn-cs"/>
            </a:rPr>
            <a:t>を例にすると、</a:t>
          </a:r>
          <a:r>
            <a:rPr kumimoji="1" lang="en-US" altLang="ja-JP" sz="1050" b="1">
              <a:solidFill>
                <a:sysClr val="windowText" lastClr="000000"/>
              </a:solidFill>
              <a:effectLst/>
              <a:latin typeface="+mn-lt"/>
              <a:ea typeface="+mn-ea"/>
              <a:cs typeface="+mn-cs"/>
            </a:rPr>
            <a:t>4</a:t>
          </a:r>
          <a:r>
            <a:rPr kumimoji="1" lang="ja-JP" altLang="en-US" sz="1050" b="1">
              <a:solidFill>
                <a:sysClr val="windowText" lastClr="000000"/>
              </a:solidFill>
              <a:effectLst/>
              <a:latin typeface="+mn-lt"/>
              <a:ea typeface="+mn-ea"/>
              <a:cs typeface="+mn-cs"/>
            </a:rPr>
            <a:t>月分請求書提出時は施設等利用費</a:t>
          </a:r>
          <a:r>
            <a:rPr kumimoji="1" lang="en-US" altLang="ja-JP" sz="1050" b="1">
              <a:solidFill>
                <a:sysClr val="windowText" lastClr="000000"/>
              </a:solidFill>
              <a:effectLst/>
              <a:latin typeface="+mn-lt"/>
              <a:ea typeface="+mn-ea"/>
              <a:cs typeface="+mn-cs"/>
            </a:rPr>
            <a:t>20,000</a:t>
          </a:r>
          <a:r>
            <a:rPr kumimoji="1" lang="ja-JP" altLang="en-US" sz="1050" b="1">
              <a:solidFill>
                <a:sysClr val="windowText" lastClr="000000"/>
              </a:solidFill>
              <a:effectLst/>
              <a:latin typeface="+mn-lt"/>
              <a:ea typeface="+mn-ea"/>
              <a:cs typeface="+mn-cs"/>
            </a:rPr>
            <a:t>円として市から支払いを受けたが、</a:t>
          </a:r>
          <a:r>
            <a:rPr kumimoji="1" lang="en-US" altLang="ja-JP" sz="1050" b="1">
              <a:solidFill>
                <a:sysClr val="windowText" lastClr="000000"/>
              </a:solidFill>
              <a:effectLst/>
              <a:latin typeface="+mn-lt"/>
              <a:ea typeface="+mn-ea"/>
              <a:cs typeface="+mn-cs"/>
            </a:rPr>
            <a:t>4</a:t>
          </a:r>
          <a:r>
            <a:rPr kumimoji="1" lang="ja-JP" altLang="en-US" sz="1050" b="1">
              <a:solidFill>
                <a:sysClr val="windowText" lastClr="000000"/>
              </a:solidFill>
              <a:effectLst/>
              <a:latin typeface="+mn-lt"/>
              <a:ea typeface="+mn-ea"/>
              <a:cs typeface="+mn-cs"/>
            </a:rPr>
            <a:t>月途中退園したことにより、保育料および上限額が日割り計算され、本来市から支払われるべき額は</a:t>
          </a:r>
          <a:r>
            <a:rPr kumimoji="1" lang="en-US" altLang="ja-JP" sz="1050" b="1">
              <a:solidFill>
                <a:sysClr val="windowText" lastClr="000000"/>
              </a:solidFill>
              <a:effectLst/>
              <a:latin typeface="+mn-lt"/>
              <a:ea typeface="+mn-ea"/>
              <a:cs typeface="+mn-cs"/>
            </a:rPr>
            <a:t>11,565</a:t>
          </a:r>
          <a:r>
            <a:rPr kumimoji="1" lang="ja-JP" altLang="en-US" sz="1050" b="1">
              <a:solidFill>
                <a:sysClr val="windowText" lastClr="000000"/>
              </a:solidFill>
              <a:effectLst/>
              <a:latin typeface="+mn-lt"/>
              <a:ea typeface="+mn-ea"/>
              <a:cs typeface="+mn-cs"/>
            </a:rPr>
            <a:t>円となった。</a:t>
          </a:r>
          <a:endParaRPr kumimoji="1" lang="en-US" altLang="ja-JP" sz="105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a:solidFill>
                <a:sysClr val="windowText" lastClr="000000"/>
              </a:solidFill>
              <a:effectLst/>
              <a:latin typeface="+mn-lt"/>
              <a:ea typeface="+mn-ea"/>
              <a:cs typeface="+mn-cs"/>
            </a:rPr>
            <a:t>よって、</a:t>
          </a:r>
          <a:r>
            <a:rPr kumimoji="1" lang="en-US" altLang="ja-JP" sz="1050" b="1">
              <a:solidFill>
                <a:sysClr val="windowText" lastClr="000000"/>
              </a:solidFill>
              <a:effectLst/>
              <a:latin typeface="+mn-lt"/>
              <a:ea typeface="+mn-ea"/>
              <a:cs typeface="+mn-cs"/>
            </a:rPr>
            <a:t>8,435</a:t>
          </a:r>
          <a:r>
            <a:rPr kumimoji="1" lang="ja-JP" altLang="en-US" sz="1050" b="1">
              <a:solidFill>
                <a:sysClr val="windowText" lastClr="000000"/>
              </a:solidFill>
              <a:effectLst/>
              <a:latin typeface="+mn-lt"/>
              <a:ea typeface="+mn-ea"/>
              <a:cs typeface="+mn-cs"/>
            </a:rPr>
            <a:t>円を</a:t>
          </a:r>
          <a:r>
            <a:rPr kumimoji="1" lang="en-US" altLang="ja-JP" sz="1050" b="1">
              <a:solidFill>
                <a:sysClr val="windowText" lastClr="000000"/>
              </a:solidFill>
              <a:effectLst/>
              <a:latin typeface="+mn-lt"/>
              <a:ea typeface="+mn-ea"/>
              <a:cs typeface="+mn-cs"/>
            </a:rPr>
            <a:t>5</a:t>
          </a:r>
          <a:r>
            <a:rPr kumimoji="1" lang="ja-JP" altLang="en-US" sz="1050" b="1">
              <a:solidFill>
                <a:sysClr val="windowText" lastClr="000000"/>
              </a:solidFill>
              <a:effectLst/>
              <a:latin typeface="+mn-lt"/>
              <a:ea typeface="+mn-ea"/>
              <a:cs typeface="+mn-cs"/>
            </a:rPr>
            <a:t>月分請求書提出時この例のように前月調整分として相殺する。</a:t>
          </a:r>
          <a:endParaRPr lang="ja-JP" altLang="ja-JP" sz="1050">
            <a:solidFill>
              <a:sysClr val="windowText" lastClr="000000"/>
            </a:solidFill>
            <a:effectLst/>
          </a:endParaRPr>
        </a:p>
        <a:p>
          <a:endParaRPr kumimoji="1" lang="en-US" altLang="ja-JP" sz="1050" b="1">
            <a:solidFill>
              <a:sysClr val="windowText" lastClr="000000"/>
            </a:solidFill>
            <a:effectLst/>
            <a:latin typeface="+mn-lt"/>
            <a:ea typeface="+mn-ea"/>
            <a:cs typeface="+mn-cs"/>
          </a:endParaRPr>
        </a:p>
        <a:p>
          <a:r>
            <a:rPr kumimoji="1" lang="ja-JP" altLang="en-US" sz="1050" b="1">
              <a:solidFill>
                <a:sysClr val="windowText" lastClr="000000"/>
              </a:solidFill>
              <a:effectLst/>
              <a:latin typeface="+mn-lt"/>
              <a:ea typeface="+mn-ea"/>
              <a:cs typeface="+mn-cs"/>
            </a:rPr>
            <a:t>入園・転入の場合は０円と入力してください。</a:t>
          </a:r>
          <a:endParaRPr kumimoji="1" lang="en-US" altLang="ja-JP" sz="1050" b="1">
            <a:solidFill>
              <a:sysClr val="windowText" lastClr="000000"/>
            </a:solidFill>
            <a:effectLst/>
            <a:latin typeface="+mn-lt"/>
            <a:ea typeface="+mn-ea"/>
            <a:cs typeface="+mn-cs"/>
          </a:endParaRPr>
        </a:p>
      </xdr:txBody>
    </xdr:sp>
    <xdr:clientData/>
  </xdr:twoCellAnchor>
  <xdr:twoCellAnchor>
    <xdr:from>
      <xdr:col>29</xdr:col>
      <xdr:colOff>106680</xdr:colOff>
      <xdr:row>14</xdr:row>
      <xdr:rowOff>7620</xdr:rowOff>
    </xdr:from>
    <xdr:to>
      <xdr:col>44</xdr:col>
      <xdr:colOff>91440</xdr:colOff>
      <xdr:row>22</xdr:row>
      <xdr:rowOff>99060</xdr:rowOff>
    </xdr:to>
    <xdr:sp macro="" textlink="">
      <xdr:nvSpPr>
        <xdr:cNvPr id="7" name="角丸四角形吹き出し 6"/>
        <xdr:cNvSpPr/>
      </xdr:nvSpPr>
      <xdr:spPr>
        <a:xfrm>
          <a:off x="4732468" y="3387314"/>
          <a:ext cx="2216972" cy="2242970"/>
        </a:xfrm>
        <a:prstGeom prst="wedgeRoundRectCallout">
          <a:avLst>
            <a:gd name="adj1" fmla="val -18169"/>
            <a:gd name="adj2" fmla="val -63910"/>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kumimoji="1" lang="ja-JP" altLang="en-US" sz="1000" b="1">
              <a:solidFill>
                <a:sysClr val="windowText" lastClr="000000"/>
              </a:solidFill>
              <a:effectLst/>
              <a:latin typeface="+mn-lt"/>
              <a:ea typeface="+mn-ea"/>
              <a:cs typeface="+mn-cs"/>
            </a:rPr>
            <a:t>月途中入退園場合は実際の保育料を、</a:t>
          </a:r>
          <a:endParaRPr kumimoji="1" lang="en-US" altLang="ja-JP" sz="1000" b="1">
            <a:solidFill>
              <a:sysClr val="windowText" lastClr="000000"/>
            </a:solidFill>
            <a:effectLst/>
            <a:latin typeface="+mn-lt"/>
            <a:ea typeface="+mn-ea"/>
            <a:cs typeface="+mn-cs"/>
          </a:endParaRPr>
        </a:p>
        <a:p>
          <a:r>
            <a:rPr kumimoji="1" lang="ja-JP" altLang="en-US" sz="1000" b="1" u="sng">
              <a:solidFill>
                <a:srgbClr val="FF0000"/>
              </a:solidFill>
              <a:effectLst/>
              <a:latin typeface="+mn-lt"/>
              <a:ea typeface="+mn-ea"/>
              <a:cs typeface="+mn-cs"/>
            </a:rPr>
            <a:t>市町村転出入の場合</a:t>
          </a:r>
          <a:r>
            <a:rPr kumimoji="1" lang="ja-JP" altLang="en-US" sz="1000" b="1">
              <a:solidFill>
                <a:srgbClr val="FF0000"/>
              </a:solidFill>
              <a:effectLst/>
              <a:latin typeface="+mn-lt"/>
              <a:ea typeface="+mn-ea"/>
              <a:cs typeface="+mn-cs"/>
            </a:rPr>
            <a:t>は</a:t>
          </a:r>
          <a:endParaRPr kumimoji="1" lang="en-US" altLang="ja-JP" sz="1000" b="1">
            <a:solidFill>
              <a:srgbClr val="FF0000"/>
            </a:solidFill>
            <a:effectLst/>
            <a:latin typeface="+mn-lt"/>
            <a:ea typeface="+mn-ea"/>
            <a:cs typeface="+mn-cs"/>
          </a:endParaRPr>
        </a:p>
        <a:p>
          <a:r>
            <a:rPr kumimoji="1" lang="ja-JP" altLang="en-US" sz="1000" b="1">
              <a:solidFill>
                <a:srgbClr val="FF0000"/>
              </a:solidFill>
              <a:effectLst/>
              <a:latin typeface="+mn-lt"/>
              <a:ea typeface="+mn-ea"/>
              <a:cs typeface="+mn-cs"/>
            </a:rPr>
            <a:t>日割りの保育料</a:t>
          </a:r>
          <a:r>
            <a:rPr kumimoji="1" lang="ja-JP" altLang="en-US" sz="1000" b="1">
              <a:solidFill>
                <a:schemeClr val="tx1"/>
              </a:solidFill>
              <a:effectLst/>
              <a:latin typeface="+mn-lt"/>
              <a:ea typeface="+mn-ea"/>
              <a:cs typeface="+mn-cs"/>
            </a:rPr>
            <a:t>を入力してください。（</a:t>
          </a:r>
          <a:r>
            <a:rPr kumimoji="1" lang="ja-JP" altLang="en-US" sz="1000" b="1">
              <a:solidFill>
                <a:srgbClr val="FF0000"/>
              </a:solidFill>
              <a:effectLst/>
              <a:latin typeface="+mn-lt"/>
              <a:ea typeface="+mn-ea"/>
              <a:cs typeface="+mn-cs"/>
            </a:rPr>
            <a:t>小数点以下切り捨て</a:t>
          </a:r>
          <a:r>
            <a:rPr kumimoji="1" lang="ja-JP" altLang="en-US" sz="1000" b="1">
              <a:solidFill>
                <a:schemeClr val="tx1"/>
              </a:solidFill>
              <a:effectLst/>
              <a:latin typeface="+mn-lt"/>
              <a:ea typeface="+mn-ea"/>
              <a:cs typeface="+mn-cs"/>
            </a:rPr>
            <a:t>）</a:t>
          </a:r>
          <a:endParaRPr kumimoji="1" lang="en-US" altLang="ja-JP" sz="1000" b="1">
            <a:solidFill>
              <a:schemeClr val="tx1"/>
            </a:solidFill>
            <a:effectLst/>
            <a:latin typeface="+mn-lt"/>
            <a:ea typeface="+mn-ea"/>
            <a:cs typeface="+mn-cs"/>
          </a:endParaRPr>
        </a:p>
        <a:p>
          <a:r>
            <a:rPr kumimoji="1" lang="ja-JP" altLang="en-US" sz="1000" b="1">
              <a:solidFill>
                <a:schemeClr val="tx1"/>
              </a:solidFill>
              <a:effectLst/>
              <a:latin typeface="+mn-lt"/>
              <a:ea typeface="+mn-ea"/>
              <a:cs typeface="+mn-cs"/>
            </a:rPr>
            <a:t>例）月額保育料</a:t>
          </a:r>
          <a:r>
            <a:rPr kumimoji="1" lang="en-US" altLang="ja-JP" sz="1000" b="1">
              <a:solidFill>
                <a:schemeClr val="tx1"/>
              </a:solidFill>
              <a:effectLst/>
              <a:latin typeface="+mn-lt"/>
              <a:ea typeface="+mn-ea"/>
              <a:cs typeface="+mn-cs"/>
            </a:rPr>
            <a:t>20,000</a:t>
          </a:r>
          <a:r>
            <a:rPr kumimoji="1" lang="ja-JP" altLang="en-US" sz="1000" b="1">
              <a:solidFill>
                <a:schemeClr val="tx1"/>
              </a:solidFill>
              <a:effectLst/>
              <a:latin typeface="+mn-lt"/>
              <a:ea typeface="+mn-ea"/>
              <a:cs typeface="+mn-cs"/>
            </a:rPr>
            <a:t>円、</a:t>
          </a:r>
          <a:r>
            <a:rPr kumimoji="1" lang="en-US" altLang="ja-JP" sz="1000" b="1">
              <a:solidFill>
                <a:schemeClr val="tx1"/>
              </a:solidFill>
              <a:effectLst/>
              <a:latin typeface="+mn-lt"/>
              <a:ea typeface="+mn-ea"/>
              <a:cs typeface="+mn-cs"/>
            </a:rPr>
            <a:t>g=9</a:t>
          </a:r>
          <a:r>
            <a:rPr kumimoji="1" lang="ja-JP" altLang="en-US" sz="1000" b="1">
              <a:solidFill>
                <a:schemeClr val="tx1"/>
              </a:solidFill>
              <a:effectLst/>
              <a:latin typeface="+mn-lt"/>
              <a:ea typeface="+mn-ea"/>
              <a:cs typeface="+mn-cs"/>
            </a:rPr>
            <a:t>、</a:t>
          </a:r>
          <a:r>
            <a:rPr kumimoji="1" lang="en-US" altLang="ja-JP" sz="1000" b="1">
              <a:solidFill>
                <a:schemeClr val="tx1"/>
              </a:solidFill>
              <a:effectLst/>
              <a:latin typeface="+mn-lt"/>
              <a:ea typeface="+mn-ea"/>
              <a:cs typeface="+mn-cs"/>
            </a:rPr>
            <a:t>h=20</a:t>
          </a:r>
          <a:r>
            <a:rPr kumimoji="1" lang="ja-JP" altLang="en-US" sz="1000" b="1">
              <a:solidFill>
                <a:schemeClr val="tx1"/>
              </a:solidFill>
              <a:effectLst/>
              <a:latin typeface="+mn-lt"/>
              <a:ea typeface="+mn-ea"/>
              <a:cs typeface="+mn-cs"/>
            </a:rPr>
            <a:t>の場合</a:t>
          </a:r>
          <a:endParaRPr kumimoji="1" lang="en-US" altLang="ja-JP" sz="1000" b="1">
            <a:solidFill>
              <a:schemeClr val="tx1"/>
            </a:solidFill>
            <a:effectLst/>
            <a:latin typeface="+mn-lt"/>
            <a:ea typeface="+mn-ea"/>
            <a:cs typeface="+mn-cs"/>
          </a:endParaRPr>
        </a:p>
        <a:p>
          <a:r>
            <a:rPr kumimoji="1" lang="en-US" altLang="ja-JP" sz="1000" b="1">
              <a:solidFill>
                <a:schemeClr val="tx1"/>
              </a:solidFill>
              <a:effectLst/>
              <a:latin typeface="+mn-lt"/>
              <a:ea typeface="+mn-ea"/>
              <a:cs typeface="+mn-cs"/>
            </a:rPr>
            <a:t>20,000</a:t>
          </a:r>
          <a:r>
            <a:rPr kumimoji="1" lang="ja-JP" altLang="en-US" sz="1000" b="1">
              <a:solidFill>
                <a:schemeClr val="tx1"/>
              </a:solidFill>
              <a:effectLst/>
              <a:latin typeface="+mn-lt"/>
              <a:ea typeface="+mn-ea"/>
              <a:cs typeface="+mn-cs"/>
            </a:rPr>
            <a:t>円</a:t>
          </a:r>
          <a:r>
            <a:rPr kumimoji="1" lang="en-US" altLang="ja-JP" sz="1000" b="1">
              <a:solidFill>
                <a:schemeClr val="tx1"/>
              </a:solidFill>
              <a:effectLst/>
              <a:latin typeface="+mn-lt"/>
              <a:ea typeface="+mn-ea"/>
              <a:cs typeface="+mn-cs"/>
            </a:rPr>
            <a:t>×9</a:t>
          </a:r>
          <a:r>
            <a:rPr kumimoji="1" lang="ja-JP" altLang="en-US" sz="1000" b="1">
              <a:solidFill>
                <a:schemeClr val="tx1"/>
              </a:solidFill>
              <a:effectLst/>
              <a:latin typeface="+mn-lt"/>
              <a:ea typeface="+mn-ea"/>
              <a:cs typeface="+mn-cs"/>
            </a:rPr>
            <a:t>日</a:t>
          </a:r>
          <a:r>
            <a:rPr kumimoji="1" lang="en-US" altLang="ja-JP" sz="1000" b="1">
              <a:solidFill>
                <a:schemeClr val="tx1"/>
              </a:solidFill>
              <a:effectLst/>
              <a:latin typeface="+mn-lt"/>
              <a:ea typeface="+mn-ea"/>
              <a:cs typeface="+mn-cs"/>
            </a:rPr>
            <a:t>/20</a:t>
          </a:r>
          <a:r>
            <a:rPr kumimoji="1" lang="ja-JP" altLang="en-US" sz="1000" b="1">
              <a:solidFill>
                <a:schemeClr val="tx1"/>
              </a:solidFill>
              <a:effectLst/>
              <a:latin typeface="+mn-lt"/>
              <a:ea typeface="+mn-ea"/>
              <a:cs typeface="+mn-cs"/>
            </a:rPr>
            <a:t>日＝</a:t>
          </a:r>
          <a:r>
            <a:rPr kumimoji="1" lang="en-US" altLang="ja-JP" sz="1000" b="1">
              <a:solidFill>
                <a:schemeClr val="tx1"/>
              </a:solidFill>
              <a:effectLst/>
              <a:latin typeface="+mn-lt"/>
              <a:ea typeface="+mn-ea"/>
              <a:cs typeface="+mn-cs"/>
            </a:rPr>
            <a:t>9,000</a:t>
          </a:r>
          <a:r>
            <a:rPr kumimoji="1" lang="ja-JP" altLang="en-US" sz="1000" b="1">
              <a:solidFill>
                <a:schemeClr val="tx1"/>
              </a:solidFill>
              <a:effectLst/>
              <a:latin typeface="+mn-lt"/>
              <a:ea typeface="+mn-ea"/>
              <a:cs typeface="+mn-cs"/>
            </a:rPr>
            <a:t>⇒</a:t>
          </a:r>
          <a:r>
            <a:rPr kumimoji="1" lang="en-US" altLang="ja-JP" sz="1000" b="1">
              <a:solidFill>
                <a:schemeClr val="tx1"/>
              </a:solidFill>
              <a:effectLst/>
              <a:latin typeface="+mn-lt"/>
              <a:ea typeface="+mn-ea"/>
              <a:cs typeface="+mn-cs"/>
            </a:rPr>
            <a:t>a=9,090</a:t>
          </a:r>
        </a:p>
        <a:p>
          <a:endParaRPr kumimoji="1" lang="en-US" altLang="ja-JP" sz="1000" b="1">
            <a:solidFill>
              <a:sysClr val="windowText" lastClr="000000"/>
            </a:solidFill>
            <a:effectLst/>
            <a:latin typeface="+mn-lt"/>
            <a:ea typeface="+mn-ea"/>
            <a:cs typeface="+mn-cs"/>
          </a:endParaRPr>
        </a:p>
      </xdr:txBody>
    </xdr:sp>
    <xdr:clientData/>
  </xdr:twoCellAnchor>
  <xdr:twoCellAnchor>
    <xdr:from>
      <xdr:col>1</xdr:col>
      <xdr:colOff>38100</xdr:colOff>
      <xdr:row>14</xdr:row>
      <xdr:rowOff>182880</xdr:rowOff>
    </xdr:from>
    <xdr:to>
      <xdr:col>4</xdr:col>
      <xdr:colOff>160020</xdr:colOff>
      <xdr:row>19</xdr:row>
      <xdr:rowOff>35859</xdr:rowOff>
    </xdr:to>
    <xdr:sp macro="" textlink="">
      <xdr:nvSpPr>
        <xdr:cNvPr id="8" name="角丸四角形吹き出し 7"/>
        <xdr:cNvSpPr/>
      </xdr:nvSpPr>
      <xdr:spPr>
        <a:xfrm>
          <a:off x="280147" y="3562574"/>
          <a:ext cx="821167" cy="1197685"/>
        </a:xfrm>
        <a:prstGeom prst="wedgeRoundRectCallout">
          <a:avLst>
            <a:gd name="adj1" fmla="val -23973"/>
            <a:gd name="adj2" fmla="val -79230"/>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ja-JP" altLang="en-US" sz="1000" b="1">
              <a:solidFill>
                <a:sysClr val="windowText" lastClr="000000"/>
              </a:solidFill>
              <a:effectLst/>
            </a:rPr>
            <a:t>歳児を選択して入力してください。</a:t>
          </a:r>
          <a:endParaRPr lang="ja-JP" altLang="ja-JP" sz="1000" b="1">
            <a:solidFill>
              <a:sysClr val="windowText" lastClr="000000"/>
            </a:solidFill>
            <a:effectLst/>
          </a:endParaRPr>
        </a:p>
      </xdr:txBody>
    </xdr:sp>
    <xdr:clientData/>
  </xdr:twoCellAnchor>
  <xdr:twoCellAnchor>
    <xdr:from>
      <xdr:col>4</xdr:col>
      <xdr:colOff>99060</xdr:colOff>
      <xdr:row>13</xdr:row>
      <xdr:rowOff>91440</xdr:rowOff>
    </xdr:from>
    <xdr:to>
      <xdr:col>18</xdr:col>
      <xdr:colOff>76200</xdr:colOff>
      <xdr:row>15</xdr:row>
      <xdr:rowOff>137160</xdr:rowOff>
    </xdr:to>
    <xdr:sp macro="" textlink="">
      <xdr:nvSpPr>
        <xdr:cNvPr id="9" name="角丸四角形吹き出し 8"/>
        <xdr:cNvSpPr/>
      </xdr:nvSpPr>
      <xdr:spPr>
        <a:xfrm>
          <a:off x="975360" y="3169920"/>
          <a:ext cx="1889760" cy="579120"/>
        </a:xfrm>
        <a:prstGeom prst="wedgeRoundRectCallout">
          <a:avLst>
            <a:gd name="adj1" fmla="val -31131"/>
            <a:gd name="adj2" fmla="val -95760"/>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ja-JP" altLang="en-US" sz="1000" b="1">
              <a:solidFill>
                <a:sysClr val="windowText" lastClr="000000"/>
              </a:solidFill>
              <a:effectLst/>
            </a:rPr>
            <a:t>クラス名の入力は任意です。</a:t>
          </a:r>
          <a:endParaRPr lang="en-US" altLang="ja-JP" sz="1000" b="1">
            <a:solidFill>
              <a:sysClr val="windowText" lastClr="000000"/>
            </a:solidFill>
            <a:effectLst/>
          </a:endParaRPr>
        </a:p>
        <a:p>
          <a:endParaRPr lang="ja-JP" altLang="ja-JP" sz="1000" b="1">
            <a:solidFill>
              <a:sysClr val="windowText" lastClr="000000"/>
            </a:solidFill>
            <a:effectLst/>
          </a:endParaRPr>
        </a:p>
      </xdr:txBody>
    </xdr:sp>
    <xdr:clientData/>
  </xdr:twoCellAnchor>
  <xdr:twoCellAnchor>
    <xdr:from>
      <xdr:col>23</xdr:col>
      <xdr:colOff>83820</xdr:colOff>
      <xdr:row>13</xdr:row>
      <xdr:rowOff>243840</xdr:rowOff>
    </xdr:from>
    <xdr:to>
      <xdr:col>29</xdr:col>
      <xdr:colOff>68580</xdr:colOff>
      <xdr:row>20</xdr:row>
      <xdr:rowOff>68580</xdr:rowOff>
    </xdr:to>
    <xdr:sp macro="" textlink="">
      <xdr:nvSpPr>
        <xdr:cNvPr id="10" name="角丸四角形吹き出し 9"/>
        <xdr:cNvSpPr/>
      </xdr:nvSpPr>
      <xdr:spPr>
        <a:xfrm>
          <a:off x="3695700" y="3322320"/>
          <a:ext cx="944880" cy="1691640"/>
        </a:xfrm>
        <a:prstGeom prst="wedgeRoundRectCallout">
          <a:avLst>
            <a:gd name="adj1" fmla="val 77096"/>
            <a:gd name="adj2" fmla="val -78287"/>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ja-JP" altLang="en-US" sz="1000" b="1">
              <a:solidFill>
                <a:sysClr val="windowText" lastClr="000000"/>
              </a:solidFill>
              <a:effectLst/>
            </a:rPr>
            <a:t>保育料に給食費が含まれる場合はそれを除いた金額を入力してください。</a:t>
          </a:r>
          <a:endParaRPr lang="ja-JP" altLang="ja-JP" sz="1000" b="1">
            <a:solidFill>
              <a:sysClr val="windowText" lastClr="000000"/>
            </a:solidFill>
            <a:effectLst/>
          </a:endParaRPr>
        </a:p>
      </xdr:txBody>
    </xdr:sp>
    <xdr:clientData/>
  </xdr:twoCellAnchor>
  <xdr:twoCellAnchor>
    <xdr:from>
      <xdr:col>49</xdr:col>
      <xdr:colOff>8965</xdr:colOff>
      <xdr:row>11</xdr:row>
      <xdr:rowOff>134471</xdr:rowOff>
    </xdr:from>
    <xdr:to>
      <xdr:col>67</xdr:col>
      <xdr:colOff>98612</xdr:colOff>
      <xdr:row>17</xdr:row>
      <xdr:rowOff>143436</xdr:rowOff>
    </xdr:to>
    <xdr:sp macro="" textlink="">
      <xdr:nvSpPr>
        <xdr:cNvPr id="11" name="角丸四角形吹き出し 10"/>
        <xdr:cNvSpPr/>
      </xdr:nvSpPr>
      <xdr:spPr>
        <a:xfrm>
          <a:off x="7628965" y="2707342"/>
          <a:ext cx="3101788" cy="1622612"/>
        </a:xfrm>
        <a:prstGeom prst="wedgeRoundRectCallout">
          <a:avLst>
            <a:gd name="adj1" fmla="val 36471"/>
            <a:gd name="adj2" fmla="val -71826"/>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kumimoji="1" lang="ja-JP" altLang="en-US" sz="1000" b="1">
              <a:solidFill>
                <a:srgbClr val="FF0000"/>
              </a:solidFill>
              <a:effectLst/>
              <a:latin typeface="+mn-lt"/>
              <a:ea typeface="+mn-ea"/>
              <a:cs typeface="+mn-cs"/>
            </a:rPr>
            <a:t>開所日であるかどうかにかかわらず、その月の平日の日数を入力してください。</a:t>
          </a:r>
          <a:r>
            <a:rPr kumimoji="1" lang="ja-JP" altLang="en-US" sz="1000" b="1">
              <a:solidFill>
                <a:schemeClr val="tx1"/>
              </a:solidFill>
              <a:effectLst/>
              <a:latin typeface="+mn-lt"/>
              <a:ea typeface="+mn-ea"/>
              <a:cs typeface="+mn-cs"/>
            </a:rPr>
            <a:t>（夏休みなど長期休業日を含む月も同様）</a:t>
          </a:r>
          <a:endParaRPr kumimoji="1" lang="en-US" altLang="ja-JP" sz="1000" b="1">
            <a:solidFill>
              <a:schemeClr val="tx1"/>
            </a:solidFill>
            <a:effectLst/>
            <a:latin typeface="+mn-lt"/>
            <a:ea typeface="+mn-ea"/>
            <a:cs typeface="+mn-cs"/>
          </a:endParaRPr>
        </a:p>
        <a:p>
          <a:r>
            <a:rPr kumimoji="1" lang="ja-JP" altLang="en-US" sz="1000" b="1">
              <a:solidFill>
                <a:schemeClr val="tx1"/>
              </a:solidFill>
              <a:effectLst/>
              <a:latin typeface="+mn-lt"/>
              <a:ea typeface="+mn-ea"/>
              <a:cs typeface="+mn-cs"/>
            </a:rPr>
            <a:t>平日とは・・日曜日、土曜日、国民の祝日、</a:t>
          </a:r>
          <a:r>
            <a:rPr kumimoji="1" lang="en-US" altLang="ja-JP" sz="1000" b="1">
              <a:solidFill>
                <a:schemeClr val="tx1"/>
              </a:solidFill>
              <a:effectLst/>
              <a:latin typeface="+mn-lt"/>
              <a:ea typeface="+mn-ea"/>
              <a:cs typeface="+mn-cs"/>
            </a:rPr>
            <a:t>1</a:t>
          </a:r>
          <a:r>
            <a:rPr kumimoji="1" lang="ja-JP" altLang="en-US" sz="1000" b="1">
              <a:solidFill>
                <a:schemeClr val="tx1"/>
              </a:solidFill>
              <a:effectLst/>
              <a:latin typeface="+mn-lt"/>
              <a:ea typeface="+mn-ea"/>
              <a:cs typeface="+mn-cs"/>
            </a:rPr>
            <a:t>月</a:t>
          </a:r>
          <a:r>
            <a:rPr kumimoji="1" lang="en-US" altLang="ja-JP" sz="1000" b="1">
              <a:solidFill>
                <a:schemeClr val="tx1"/>
              </a:solidFill>
              <a:effectLst/>
              <a:latin typeface="+mn-lt"/>
              <a:ea typeface="+mn-ea"/>
              <a:cs typeface="+mn-cs"/>
            </a:rPr>
            <a:t>2</a:t>
          </a:r>
          <a:r>
            <a:rPr kumimoji="1" lang="ja-JP" altLang="en-US" sz="1000" b="1">
              <a:solidFill>
                <a:schemeClr val="tx1"/>
              </a:solidFill>
              <a:effectLst/>
              <a:latin typeface="+mn-lt"/>
              <a:ea typeface="+mn-ea"/>
              <a:cs typeface="+mn-cs"/>
            </a:rPr>
            <a:t>日、</a:t>
          </a:r>
          <a:r>
            <a:rPr kumimoji="1" lang="en-US" altLang="ja-JP" sz="1000" b="1">
              <a:solidFill>
                <a:schemeClr val="tx1"/>
              </a:solidFill>
              <a:effectLst/>
              <a:latin typeface="+mn-lt"/>
              <a:ea typeface="+mn-ea"/>
              <a:cs typeface="+mn-cs"/>
            </a:rPr>
            <a:t>1</a:t>
          </a:r>
          <a:r>
            <a:rPr kumimoji="1" lang="ja-JP" altLang="en-US" sz="1000" b="1">
              <a:solidFill>
                <a:schemeClr val="tx1"/>
              </a:solidFill>
              <a:effectLst/>
              <a:latin typeface="+mn-lt"/>
              <a:ea typeface="+mn-ea"/>
              <a:cs typeface="+mn-cs"/>
            </a:rPr>
            <a:t>月</a:t>
          </a:r>
          <a:r>
            <a:rPr kumimoji="1" lang="en-US" altLang="ja-JP" sz="1000" b="1">
              <a:solidFill>
                <a:schemeClr val="tx1"/>
              </a:solidFill>
              <a:effectLst/>
              <a:latin typeface="+mn-lt"/>
              <a:ea typeface="+mn-ea"/>
              <a:cs typeface="+mn-cs"/>
            </a:rPr>
            <a:t>3</a:t>
          </a:r>
          <a:r>
            <a:rPr kumimoji="1" lang="ja-JP" altLang="en-US" sz="1000" b="1">
              <a:solidFill>
                <a:schemeClr val="tx1"/>
              </a:solidFill>
              <a:effectLst/>
              <a:latin typeface="+mn-lt"/>
              <a:ea typeface="+mn-ea"/>
              <a:cs typeface="+mn-cs"/>
            </a:rPr>
            <a:t>日及び</a:t>
          </a:r>
          <a:r>
            <a:rPr kumimoji="1" lang="en-US" altLang="ja-JP" sz="1000" b="1">
              <a:solidFill>
                <a:schemeClr val="tx1"/>
              </a:solidFill>
              <a:effectLst/>
              <a:latin typeface="+mn-lt"/>
              <a:ea typeface="+mn-ea"/>
              <a:cs typeface="+mn-cs"/>
            </a:rPr>
            <a:t>12</a:t>
          </a:r>
          <a:r>
            <a:rPr kumimoji="1" lang="ja-JP" altLang="en-US" sz="1000" b="1">
              <a:solidFill>
                <a:schemeClr val="tx1"/>
              </a:solidFill>
              <a:effectLst/>
              <a:latin typeface="+mn-lt"/>
              <a:ea typeface="+mn-ea"/>
              <a:cs typeface="+mn-cs"/>
            </a:rPr>
            <a:t>月</a:t>
          </a:r>
          <a:r>
            <a:rPr kumimoji="1" lang="en-US" altLang="ja-JP" sz="1000" b="1">
              <a:solidFill>
                <a:schemeClr val="tx1"/>
              </a:solidFill>
              <a:effectLst/>
              <a:latin typeface="+mn-lt"/>
              <a:ea typeface="+mn-ea"/>
              <a:cs typeface="+mn-cs"/>
            </a:rPr>
            <a:t>29</a:t>
          </a:r>
          <a:r>
            <a:rPr kumimoji="1" lang="ja-JP" altLang="en-US" sz="1000" b="1">
              <a:solidFill>
                <a:schemeClr val="tx1"/>
              </a:solidFill>
              <a:effectLst/>
              <a:latin typeface="+mn-lt"/>
              <a:ea typeface="+mn-ea"/>
              <a:cs typeface="+mn-cs"/>
            </a:rPr>
            <a:t>日から</a:t>
          </a:r>
          <a:r>
            <a:rPr kumimoji="1" lang="en-US" altLang="ja-JP" sz="1000" b="1">
              <a:solidFill>
                <a:schemeClr val="tx1"/>
              </a:solidFill>
              <a:effectLst/>
              <a:latin typeface="+mn-lt"/>
              <a:ea typeface="+mn-ea"/>
              <a:cs typeface="+mn-cs"/>
            </a:rPr>
            <a:t>12</a:t>
          </a:r>
          <a:r>
            <a:rPr kumimoji="1" lang="ja-JP" altLang="en-US" sz="1000" b="1">
              <a:solidFill>
                <a:schemeClr val="tx1"/>
              </a:solidFill>
              <a:effectLst/>
              <a:latin typeface="+mn-lt"/>
              <a:ea typeface="+mn-ea"/>
              <a:cs typeface="+mn-cs"/>
            </a:rPr>
            <a:t>月</a:t>
          </a:r>
          <a:r>
            <a:rPr kumimoji="1" lang="en-US" altLang="ja-JP" sz="1000" b="1">
              <a:solidFill>
                <a:schemeClr val="tx1"/>
              </a:solidFill>
              <a:effectLst/>
              <a:latin typeface="+mn-lt"/>
              <a:ea typeface="+mn-ea"/>
              <a:cs typeface="+mn-cs"/>
            </a:rPr>
            <a:t>31</a:t>
          </a:r>
          <a:r>
            <a:rPr kumimoji="1" lang="ja-JP" altLang="en-US" sz="1000" b="1">
              <a:solidFill>
                <a:schemeClr val="tx1"/>
              </a:solidFill>
              <a:effectLst/>
              <a:latin typeface="+mn-lt"/>
              <a:ea typeface="+mn-ea"/>
              <a:cs typeface="+mn-cs"/>
            </a:rPr>
            <a:t>日までの日以外の日</a:t>
          </a:r>
        </a:p>
        <a:p>
          <a:endParaRPr kumimoji="1" lang="en-US" altLang="ja-JP" sz="1000" b="1">
            <a:solidFill>
              <a:schemeClr val="tx1"/>
            </a:solidFill>
            <a:effectLst/>
            <a:latin typeface="+mn-lt"/>
            <a:ea typeface="+mn-ea"/>
            <a:cs typeface="+mn-cs"/>
          </a:endParaRPr>
        </a:p>
      </xdr:txBody>
    </xdr:sp>
    <xdr:clientData/>
  </xdr:twoCellAnchor>
  <xdr:twoCellAnchor>
    <xdr:from>
      <xdr:col>1</xdr:col>
      <xdr:colOff>99060</xdr:colOff>
      <xdr:row>22</xdr:row>
      <xdr:rowOff>0</xdr:rowOff>
    </xdr:from>
    <xdr:to>
      <xdr:col>7</xdr:col>
      <xdr:colOff>76200</xdr:colOff>
      <xdr:row>26</xdr:row>
      <xdr:rowOff>83820</xdr:rowOff>
    </xdr:to>
    <xdr:sp macro="" textlink="">
      <xdr:nvSpPr>
        <xdr:cNvPr id="12" name="角丸四角形吹き出し 11"/>
        <xdr:cNvSpPr/>
      </xdr:nvSpPr>
      <xdr:spPr>
        <a:xfrm>
          <a:off x="266700" y="5478780"/>
          <a:ext cx="1158240" cy="1150620"/>
        </a:xfrm>
        <a:prstGeom prst="wedgeRoundRectCallout">
          <a:avLst>
            <a:gd name="adj1" fmla="val -6481"/>
            <a:gd name="adj2" fmla="val -88458"/>
            <a:gd name="adj3" fmla="val 16667"/>
          </a:avLst>
        </a:prstGeom>
        <a:solidFill>
          <a:srgbClr val="92D05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ja-JP" altLang="en-US" sz="1000" b="1">
              <a:solidFill>
                <a:sysClr val="windowText" lastClr="000000"/>
              </a:solidFill>
              <a:effectLst/>
            </a:rPr>
            <a:t>認定区分を選択肢から選び入力してください。</a:t>
          </a:r>
          <a:endParaRPr lang="ja-JP" altLang="ja-JP" sz="1000" b="1">
            <a:solidFill>
              <a:sysClr val="windowText" lastClr="000000"/>
            </a:solidFill>
            <a:effectLst/>
          </a:endParaRPr>
        </a:p>
      </xdr:txBody>
    </xdr:sp>
    <xdr:clientData/>
  </xdr:twoCellAnchor>
  <xdr:twoCellAnchor>
    <xdr:from>
      <xdr:col>0</xdr:col>
      <xdr:colOff>91440</xdr:colOff>
      <xdr:row>1</xdr:row>
      <xdr:rowOff>0</xdr:rowOff>
    </xdr:from>
    <xdr:to>
      <xdr:col>9</xdr:col>
      <xdr:colOff>91440</xdr:colOff>
      <xdr:row>4</xdr:row>
      <xdr:rowOff>15240</xdr:rowOff>
    </xdr:to>
    <xdr:sp macro="" textlink="">
      <xdr:nvSpPr>
        <xdr:cNvPr id="14" name="テキスト ボックス 13"/>
        <xdr:cNvSpPr txBox="1"/>
      </xdr:nvSpPr>
      <xdr:spPr>
        <a:xfrm>
          <a:off x="91440" y="251460"/>
          <a:ext cx="1607820" cy="67818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記入例</a:t>
          </a:r>
        </a:p>
      </xdr:txBody>
    </xdr:sp>
    <xdr:clientData/>
  </xdr:twoCellAnchor>
  <xdr:twoCellAnchor>
    <xdr:from>
      <xdr:col>70</xdr:col>
      <xdr:colOff>91440</xdr:colOff>
      <xdr:row>31</xdr:row>
      <xdr:rowOff>106680</xdr:rowOff>
    </xdr:from>
    <xdr:to>
      <xdr:col>89</xdr:col>
      <xdr:colOff>76200</xdr:colOff>
      <xdr:row>34</xdr:row>
      <xdr:rowOff>160020</xdr:rowOff>
    </xdr:to>
    <xdr:sp macro="" textlink="">
      <xdr:nvSpPr>
        <xdr:cNvPr id="15" name="角丸四角形吹き出し 14"/>
        <xdr:cNvSpPr/>
      </xdr:nvSpPr>
      <xdr:spPr>
        <a:xfrm>
          <a:off x="11041380" y="7955280"/>
          <a:ext cx="2964180" cy="754380"/>
        </a:xfrm>
        <a:prstGeom prst="wedgeRoundRectCallout">
          <a:avLst>
            <a:gd name="adj1" fmla="val -61145"/>
            <a:gd name="adj2" fmla="val -34099"/>
            <a:gd name="adj3" fmla="val 16667"/>
          </a:avLst>
        </a:prstGeom>
        <a:solidFill>
          <a:schemeClr val="bg1"/>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kumimoji="1" lang="ja-JP" altLang="en-US" sz="1000" b="1">
              <a:solidFill>
                <a:sysClr val="windowText" lastClr="000000"/>
              </a:solidFill>
              <a:effectLst/>
              <a:latin typeface="+mn-lt"/>
              <a:ea typeface="+mn-ea"/>
              <a:cs typeface="+mn-cs"/>
            </a:rPr>
            <a:t>精算事由において「その他」を選択した場合は入力してください。</a:t>
          </a:r>
          <a:endParaRPr kumimoji="1" lang="en-US" altLang="ja-JP" sz="1000" b="1">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
  <sheetViews>
    <sheetView tabSelected="1" view="pageBreakPreview" topLeftCell="A4" zoomScaleNormal="100" zoomScaleSheetLayoutView="100" workbookViewId="0">
      <selection activeCell="N12" sqref="N12"/>
    </sheetView>
  </sheetViews>
  <sheetFormatPr defaultColWidth="2.09765625" defaultRowHeight="18"/>
  <cols>
    <col min="1" max="36" width="2.296875" style="2" customWidth="1"/>
    <col min="37" max="16384" width="2.09765625" style="2"/>
  </cols>
  <sheetData>
    <row r="1" spans="1:35" ht="19.8">
      <c r="A1" s="163" t="s">
        <v>102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row>
    <row r="2" spans="1:35" ht="32.4">
      <c r="A2" s="167"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5" ht="1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35" ht="22.2">
      <c r="A4" s="168" t="s">
        <v>90</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row>
    <row r="6" spans="1:35">
      <c r="C6" s="2" t="s">
        <v>32</v>
      </c>
      <c r="E6" s="165">
        <v>6</v>
      </c>
      <c r="F6" s="165"/>
      <c r="G6" s="2" t="s">
        <v>33</v>
      </c>
      <c r="I6" s="165"/>
      <c r="J6" s="165"/>
      <c r="K6" s="2" t="s">
        <v>34</v>
      </c>
    </row>
    <row r="8" spans="1:35">
      <c r="R8" s="166" t="s">
        <v>32</v>
      </c>
      <c r="S8" s="166"/>
      <c r="T8" s="170"/>
      <c r="U8" s="170"/>
      <c r="V8" s="2" t="s">
        <v>39</v>
      </c>
      <c r="W8" s="18" t="s">
        <v>38</v>
      </c>
      <c r="X8" s="165"/>
      <c r="Y8" s="165"/>
      <c r="Z8" s="165"/>
      <c r="AA8" s="169" t="s">
        <v>37</v>
      </c>
      <c r="AB8" s="169"/>
      <c r="AC8" s="165"/>
      <c r="AD8" s="165"/>
      <c r="AE8" s="2" t="s">
        <v>36</v>
      </c>
      <c r="AF8" s="165">
        <v>1</v>
      </c>
      <c r="AG8" s="165"/>
      <c r="AH8" s="2" t="s">
        <v>35</v>
      </c>
    </row>
    <row r="10" spans="1:35">
      <c r="C10" s="2" t="s">
        <v>40</v>
      </c>
    </row>
    <row r="12" spans="1:35" ht="27.6" customHeight="1">
      <c r="O12" s="2" t="s">
        <v>41</v>
      </c>
      <c r="T12" s="147"/>
      <c r="U12" s="147"/>
      <c r="V12" s="147"/>
      <c r="W12" s="147"/>
      <c r="X12" s="147"/>
      <c r="Y12" s="147"/>
      <c r="Z12" s="147"/>
      <c r="AA12" s="147"/>
      <c r="AB12" s="147"/>
      <c r="AC12" s="147"/>
      <c r="AD12" s="147"/>
      <c r="AE12" s="147"/>
      <c r="AF12" s="147"/>
      <c r="AG12" s="147"/>
      <c r="AH12" s="147"/>
    </row>
    <row r="13" spans="1:35" ht="27.6" customHeight="1">
      <c r="O13" s="2" t="s">
        <v>42</v>
      </c>
      <c r="T13" s="164"/>
      <c r="U13" s="164"/>
      <c r="V13" s="164"/>
      <c r="W13" s="164"/>
      <c r="X13" s="164"/>
      <c r="Y13" s="164"/>
      <c r="Z13" s="164"/>
      <c r="AA13" s="164"/>
      <c r="AB13" s="164"/>
      <c r="AC13" s="164"/>
      <c r="AD13" s="164"/>
      <c r="AE13" s="164"/>
      <c r="AF13" s="164"/>
      <c r="AG13" s="164"/>
      <c r="AH13" s="164"/>
    </row>
    <row r="14" spans="1:35" ht="27.6" customHeight="1">
      <c r="O14" s="2" t="s">
        <v>43</v>
      </c>
      <c r="T14" s="164"/>
      <c r="U14" s="164"/>
      <c r="V14" s="164"/>
      <c r="W14" s="164"/>
      <c r="X14" s="164"/>
      <c r="Y14" s="164"/>
      <c r="Z14" s="164"/>
      <c r="AA14" s="164"/>
      <c r="AB14" s="164"/>
      <c r="AC14" s="164"/>
      <c r="AD14" s="164"/>
      <c r="AE14" s="164"/>
      <c r="AF14" s="164"/>
      <c r="AG14" s="164"/>
      <c r="AH14" s="164"/>
    </row>
    <row r="15" spans="1:35" ht="27.6" customHeight="1">
      <c r="O15" s="2" t="s">
        <v>44</v>
      </c>
      <c r="T15" s="164"/>
      <c r="U15" s="164"/>
      <c r="V15" s="164"/>
      <c r="W15" s="164"/>
      <c r="X15" s="164"/>
      <c r="Y15" s="164"/>
      <c r="Z15" s="164"/>
      <c r="AA15" s="164"/>
      <c r="AB15" s="164"/>
      <c r="AC15" s="164"/>
      <c r="AD15" s="164"/>
      <c r="AE15" s="164"/>
      <c r="AF15" s="164"/>
      <c r="AG15" s="164"/>
      <c r="AH15" s="164"/>
    </row>
    <row r="16" spans="1:35" ht="27.6" customHeight="1">
      <c r="O16" s="3" t="s">
        <v>162</v>
      </c>
      <c r="P16" s="140"/>
      <c r="Q16" s="140"/>
      <c r="R16" s="140"/>
      <c r="S16" s="140"/>
      <c r="T16" s="164"/>
      <c r="U16" s="164"/>
      <c r="V16" s="164"/>
      <c r="W16" s="164"/>
      <c r="X16" s="164"/>
      <c r="Y16" s="164"/>
      <c r="Z16" s="164"/>
      <c r="AA16" s="164"/>
      <c r="AB16" s="164"/>
      <c r="AC16" s="164"/>
      <c r="AD16" s="164"/>
      <c r="AE16" s="164"/>
      <c r="AF16" s="164"/>
      <c r="AG16" s="147"/>
      <c r="AH16" s="147"/>
    </row>
    <row r="19" spans="4:34">
      <c r="F19" s="2" t="s">
        <v>45</v>
      </c>
      <c r="Q19" s="171">
        <f>【様式3】全月在籍児!BG28+'【様式4】月途中入退所・転出入児等 '!CF30</f>
        <v>0</v>
      </c>
      <c r="R19" s="171"/>
      <c r="S19" s="171"/>
      <c r="T19" s="171"/>
      <c r="U19" s="171"/>
      <c r="V19" s="171"/>
      <c r="W19" s="171"/>
      <c r="X19" s="171"/>
      <c r="Y19" s="171"/>
    </row>
    <row r="20" spans="4:34">
      <c r="Q20" s="172"/>
      <c r="R20" s="172"/>
      <c r="S20" s="172"/>
      <c r="T20" s="172"/>
      <c r="U20" s="172"/>
      <c r="V20" s="172"/>
      <c r="W20" s="172"/>
      <c r="X20" s="172"/>
      <c r="Y20" s="172"/>
      <c r="Z20" s="2" t="s">
        <v>46</v>
      </c>
    </row>
    <row r="22" spans="4:34">
      <c r="R22" s="2" t="s">
        <v>47</v>
      </c>
    </row>
    <row r="24" spans="4:34">
      <c r="F24" s="2" t="s">
        <v>48</v>
      </c>
    </row>
    <row r="26" spans="4:34">
      <c r="D26" s="161" t="s">
        <v>49</v>
      </c>
      <c r="E26" s="161"/>
      <c r="F26" s="161"/>
      <c r="G26" s="161"/>
      <c r="H26" s="161"/>
      <c r="I26" s="16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row>
    <row r="27" spans="4:34">
      <c r="D27" s="161" t="s">
        <v>50</v>
      </c>
      <c r="E27" s="161"/>
      <c r="F27" s="161"/>
      <c r="G27" s="161"/>
      <c r="H27" s="161"/>
      <c r="I27" s="16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row>
    <row r="28" spans="4:34">
      <c r="D28" s="162" t="s">
        <v>51</v>
      </c>
      <c r="E28" s="161"/>
      <c r="F28" s="161"/>
      <c r="G28" s="161"/>
      <c r="H28" s="161"/>
      <c r="I28" s="161"/>
      <c r="J28" s="142"/>
      <c r="K28" s="143"/>
      <c r="L28" s="143"/>
      <c r="M28" s="143"/>
      <c r="N28" s="143"/>
      <c r="O28" s="143"/>
      <c r="P28" s="143"/>
      <c r="Q28" s="143"/>
      <c r="R28" s="143"/>
      <c r="S28" s="143"/>
      <c r="T28" s="143"/>
      <c r="U28" s="143"/>
      <c r="V28" s="143"/>
      <c r="W28" s="143"/>
      <c r="X28" s="143"/>
      <c r="Y28" s="155" t="s">
        <v>53</v>
      </c>
      <c r="Z28" s="155"/>
      <c r="AA28" s="156"/>
      <c r="AB28" s="142"/>
      <c r="AC28" s="143"/>
      <c r="AD28" s="143"/>
      <c r="AE28" s="143"/>
      <c r="AF28" s="155" t="s">
        <v>56</v>
      </c>
      <c r="AG28" s="155"/>
      <c r="AH28" s="156"/>
    </row>
    <row r="29" spans="4:34">
      <c r="D29" s="161"/>
      <c r="E29" s="161"/>
      <c r="F29" s="161"/>
      <c r="G29" s="161"/>
      <c r="H29" s="161"/>
      <c r="I29" s="161"/>
      <c r="J29" s="144"/>
      <c r="K29" s="145"/>
      <c r="L29" s="145"/>
      <c r="M29" s="145"/>
      <c r="N29" s="145"/>
      <c r="O29" s="145"/>
      <c r="P29" s="145"/>
      <c r="Q29" s="145"/>
      <c r="R29" s="145"/>
      <c r="S29" s="145"/>
      <c r="T29" s="145"/>
      <c r="U29" s="145"/>
      <c r="V29" s="145"/>
      <c r="W29" s="145"/>
      <c r="X29" s="145"/>
      <c r="Y29" s="157" t="s">
        <v>54</v>
      </c>
      <c r="Z29" s="157"/>
      <c r="AA29" s="158"/>
      <c r="AB29" s="144"/>
      <c r="AC29" s="145"/>
      <c r="AD29" s="145"/>
      <c r="AE29" s="145"/>
      <c r="AF29" s="157"/>
      <c r="AG29" s="157"/>
      <c r="AH29" s="158"/>
    </row>
    <row r="30" spans="4:34">
      <c r="D30" s="161"/>
      <c r="E30" s="161"/>
      <c r="F30" s="161"/>
      <c r="G30" s="161"/>
      <c r="H30" s="161"/>
      <c r="I30" s="161"/>
      <c r="J30" s="146"/>
      <c r="K30" s="147"/>
      <c r="L30" s="147"/>
      <c r="M30" s="147"/>
      <c r="N30" s="147"/>
      <c r="O30" s="147"/>
      <c r="P30" s="147"/>
      <c r="Q30" s="147"/>
      <c r="R30" s="147"/>
      <c r="S30" s="147"/>
      <c r="T30" s="147"/>
      <c r="U30" s="147"/>
      <c r="V30" s="147"/>
      <c r="W30" s="147"/>
      <c r="X30" s="147"/>
      <c r="Y30" s="159" t="s">
        <v>55</v>
      </c>
      <c r="Z30" s="159"/>
      <c r="AA30" s="160"/>
      <c r="AB30" s="146"/>
      <c r="AC30" s="147"/>
      <c r="AD30" s="147"/>
      <c r="AE30" s="147"/>
      <c r="AF30" s="159"/>
      <c r="AG30" s="159"/>
      <c r="AH30" s="160"/>
    </row>
    <row r="31" spans="4:34">
      <c r="D31" s="161"/>
      <c r="E31" s="161"/>
      <c r="F31" s="161"/>
      <c r="G31" s="161"/>
      <c r="H31" s="161"/>
      <c r="I31" s="161"/>
      <c r="J31" s="148" t="s">
        <v>57</v>
      </c>
      <c r="K31" s="149"/>
      <c r="L31" s="149"/>
      <c r="M31" s="149"/>
      <c r="N31" s="149"/>
      <c r="O31" s="149"/>
      <c r="P31" s="149"/>
      <c r="Q31" s="149"/>
      <c r="R31" s="149"/>
      <c r="S31" s="149"/>
      <c r="T31" s="149"/>
      <c r="U31" s="149"/>
      <c r="V31" s="149"/>
      <c r="W31" s="150"/>
      <c r="X31" s="64"/>
      <c r="Y31" s="65"/>
      <c r="Z31" s="65"/>
      <c r="AA31" s="66"/>
      <c r="AB31" s="152" t="s">
        <v>59</v>
      </c>
      <c r="AC31" s="153"/>
      <c r="AD31" s="153"/>
      <c r="AE31" s="154"/>
      <c r="AF31" s="64"/>
      <c r="AG31" s="65"/>
      <c r="AH31" s="66"/>
    </row>
    <row r="32" spans="4:34">
      <c r="D32" s="141" t="s">
        <v>52</v>
      </c>
      <c r="E32" s="141"/>
      <c r="F32" s="141"/>
      <c r="G32" s="141"/>
      <c r="H32" s="141"/>
      <c r="I32" s="141"/>
      <c r="J32" s="148" t="s">
        <v>60</v>
      </c>
      <c r="K32" s="149"/>
      <c r="L32" s="149"/>
      <c r="M32" s="149"/>
      <c r="N32" s="149"/>
      <c r="O32" s="149"/>
      <c r="P32" s="149"/>
      <c r="Q32" s="149"/>
      <c r="R32" s="149"/>
      <c r="S32" s="149"/>
      <c r="T32" s="149"/>
      <c r="U32" s="149"/>
      <c r="V32" s="149"/>
      <c r="W32" s="150"/>
      <c r="X32" s="148" t="s">
        <v>58</v>
      </c>
      <c r="Y32" s="149"/>
      <c r="Z32" s="149"/>
      <c r="AA32" s="150"/>
      <c r="AB32" s="64"/>
      <c r="AC32" s="65"/>
      <c r="AD32" s="65"/>
      <c r="AE32" s="65"/>
      <c r="AF32" s="65"/>
      <c r="AG32" s="65"/>
      <c r="AH32" s="66"/>
    </row>
  </sheetData>
  <mergeCells count="34">
    <mergeCell ref="T15:AH15"/>
    <mergeCell ref="T16:AF16"/>
    <mergeCell ref="AG16:AH16"/>
    <mergeCell ref="Q19:Y20"/>
    <mergeCell ref="T14:AH14"/>
    <mergeCell ref="A1:AI1"/>
    <mergeCell ref="T13:AH13"/>
    <mergeCell ref="AC8:AD8"/>
    <mergeCell ref="R8:S8"/>
    <mergeCell ref="I6:J6"/>
    <mergeCell ref="AF8:AG8"/>
    <mergeCell ref="A2:AH2"/>
    <mergeCell ref="A4:AH4"/>
    <mergeCell ref="E6:F6"/>
    <mergeCell ref="AA8:AB8"/>
    <mergeCell ref="X8:Z8"/>
    <mergeCell ref="T8:U8"/>
    <mergeCell ref="T12:AH12"/>
    <mergeCell ref="D32:I32"/>
    <mergeCell ref="J28:X30"/>
    <mergeCell ref="X32:AA32"/>
    <mergeCell ref="J27:AH27"/>
    <mergeCell ref="J26:AH26"/>
    <mergeCell ref="AB31:AE31"/>
    <mergeCell ref="J32:W32"/>
    <mergeCell ref="Y28:AA28"/>
    <mergeCell ref="Y29:AA29"/>
    <mergeCell ref="Y30:AA30"/>
    <mergeCell ref="J31:W31"/>
    <mergeCell ref="D26:I26"/>
    <mergeCell ref="D27:I27"/>
    <mergeCell ref="D28:I31"/>
    <mergeCell ref="AB28:AE30"/>
    <mergeCell ref="AF28:AH3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
  <sheetViews>
    <sheetView topLeftCell="A13" zoomScaleNormal="100" zoomScaleSheetLayoutView="100" workbookViewId="0">
      <selection activeCell="AR28" sqref="AR28"/>
    </sheetView>
  </sheetViews>
  <sheetFormatPr defaultColWidth="2.09765625" defaultRowHeight="18"/>
  <cols>
    <col min="1" max="36" width="2.296875" style="2" customWidth="1"/>
    <col min="37" max="16384" width="2.09765625" style="2"/>
  </cols>
  <sheetData>
    <row r="1" spans="1:39" ht="19.8">
      <c r="AF1" s="163" t="s">
        <v>102</v>
      </c>
      <c r="AG1" s="177"/>
      <c r="AH1" s="177"/>
      <c r="AI1" s="177"/>
      <c r="AJ1" s="137"/>
      <c r="AK1" s="138"/>
      <c r="AL1" s="138"/>
      <c r="AM1" s="138"/>
    </row>
    <row r="2" spans="1:39" ht="32.4">
      <c r="A2" s="167"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36"/>
      <c r="AJ2" s="136"/>
      <c r="AK2" s="136"/>
      <c r="AL2" s="136"/>
      <c r="AM2" s="136"/>
    </row>
    <row r="3" spans="1:39" ht="1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39" ht="22.2">
      <c r="A4" s="168" t="s">
        <v>90</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row>
    <row r="6" spans="1:39">
      <c r="C6" s="2" t="s">
        <v>32</v>
      </c>
      <c r="E6" s="174">
        <v>5</v>
      </c>
      <c r="F6" s="174"/>
      <c r="G6" s="2" t="s">
        <v>33</v>
      </c>
      <c r="I6" s="174">
        <v>5</v>
      </c>
      <c r="J6" s="174"/>
      <c r="K6" s="2" t="s">
        <v>34</v>
      </c>
    </row>
    <row r="8" spans="1:39">
      <c r="R8" s="166" t="s">
        <v>32</v>
      </c>
      <c r="S8" s="166"/>
      <c r="T8" s="176">
        <v>5</v>
      </c>
      <c r="U8" s="176"/>
      <c r="V8" s="2" t="s">
        <v>39</v>
      </c>
      <c r="W8" s="18" t="s">
        <v>38</v>
      </c>
      <c r="X8" s="174">
        <v>2023</v>
      </c>
      <c r="Y8" s="174"/>
      <c r="Z8" s="174"/>
      <c r="AA8" s="169" t="s">
        <v>37</v>
      </c>
      <c r="AB8" s="169"/>
      <c r="AC8" s="174">
        <v>5</v>
      </c>
      <c r="AD8" s="174"/>
      <c r="AE8" s="2" t="s">
        <v>36</v>
      </c>
      <c r="AF8" s="174">
        <v>1</v>
      </c>
      <c r="AG8" s="174"/>
      <c r="AH8" s="2" t="s">
        <v>35</v>
      </c>
    </row>
    <row r="10" spans="1:39">
      <c r="C10" s="2" t="s">
        <v>40</v>
      </c>
    </row>
    <row r="12" spans="1:39" ht="27.6" customHeight="1">
      <c r="O12" s="2" t="s">
        <v>41</v>
      </c>
      <c r="T12" s="175" t="s">
        <v>65</v>
      </c>
      <c r="U12" s="175"/>
      <c r="V12" s="175"/>
      <c r="W12" s="175"/>
      <c r="X12" s="175"/>
      <c r="Y12" s="175"/>
      <c r="Z12" s="175"/>
      <c r="AA12" s="175"/>
      <c r="AB12" s="175"/>
      <c r="AC12" s="175"/>
      <c r="AD12" s="175"/>
      <c r="AE12" s="175"/>
      <c r="AF12" s="175"/>
      <c r="AG12" s="175"/>
      <c r="AH12" s="175"/>
    </row>
    <row r="13" spans="1:39" ht="27.6" customHeight="1">
      <c r="O13" s="2" t="s">
        <v>42</v>
      </c>
      <c r="T13" s="173" t="s">
        <v>66</v>
      </c>
      <c r="U13" s="173"/>
      <c r="V13" s="173"/>
      <c r="W13" s="173"/>
      <c r="X13" s="173"/>
      <c r="Y13" s="173"/>
      <c r="Z13" s="173"/>
      <c r="AA13" s="173"/>
      <c r="AB13" s="173"/>
      <c r="AC13" s="173"/>
      <c r="AD13" s="173"/>
      <c r="AE13" s="173"/>
      <c r="AF13" s="173"/>
      <c r="AG13" s="173"/>
      <c r="AH13" s="173"/>
    </row>
    <row r="14" spans="1:39" ht="27.6" customHeight="1">
      <c r="O14" s="2" t="s">
        <v>43</v>
      </c>
      <c r="T14" s="173" t="s">
        <v>65</v>
      </c>
      <c r="U14" s="173"/>
      <c r="V14" s="173"/>
      <c r="W14" s="173"/>
      <c r="X14" s="173"/>
      <c r="Y14" s="173"/>
      <c r="Z14" s="173"/>
      <c r="AA14" s="173"/>
      <c r="AB14" s="173"/>
      <c r="AC14" s="173"/>
      <c r="AD14" s="173"/>
      <c r="AE14" s="173"/>
      <c r="AF14" s="173"/>
      <c r="AG14" s="173"/>
      <c r="AH14" s="173"/>
    </row>
    <row r="15" spans="1:39" ht="27.6" customHeight="1">
      <c r="O15" s="2" t="s">
        <v>44</v>
      </c>
      <c r="T15" s="173" t="s">
        <v>67</v>
      </c>
      <c r="U15" s="173"/>
      <c r="V15" s="173"/>
      <c r="W15" s="173"/>
      <c r="X15" s="173"/>
      <c r="Y15" s="173"/>
      <c r="Z15" s="173"/>
      <c r="AA15" s="173"/>
      <c r="AB15" s="173"/>
      <c r="AC15" s="173"/>
      <c r="AD15" s="173"/>
      <c r="AE15" s="173"/>
      <c r="AF15" s="173"/>
      <c r="AG15" s="173"/>
      <c r="AH15" s="173"/>
    </row>
    <row r="16" spans="1:39" ht="27.6" customHeight="1">
      <c r="O16" s="3" t="s">
        <v>161</v>
      </c>
      <c r="T16" s="173" t="s">
        <v>163</v>
      </c>
      <c r="U16" s="173"/>
      <c r="V16" s="173"/>
      <c r="W16" s="173"/>
      <c r="X16" s="173"/>
      <c r="Y16" s="173"/>
      <c r="Z16" s="173"/>
      <c r="AA16" s="173"/>
      <c r="AB16" s="173"/>
      <c r="AC16" s="173"/>
      <c r="AD16" s="173"/>
      <c r="AE16" s="173"/>
      <c r="AF16" s="173"/>
      <c r="AG16" s="178"/>
      <c r="AH16" s="178"/>
    </row>
    <row r="17" spans="4:34" ht="19.2" customHeight="1">
      <c r="T17" s="134"/>
      <c r="U17" s="134"/>
      <c r="V17" s="134"/>
      <c r="W17" s="134"/>
      <c r="X17" s="134"/>
      <c r="Y17" s="134"/>
      <c r="Z17" s="134"/>
      <c r="AA17" s="134"/>
      <c r="AB17" s="134"/>
      <c r="AC17" s="134"/>
      <c r="AD17" s="134"/>
      <c r="AE17" s="134"/>
      <c r="AF17" s="134"/>
      <c r="AG17" s="135"/>
      <c r="AH17" s="135"/>
    </row>
    <row r="19" spans="4:34">
      <c r="F19" s="2" t="s">
        <v>45</v>
      </c>
      <c r="Q19" s="198">
        <f>'【様式3(記入例)】全月在籍児'!BG28+'【様式4(記入例)】月途中入退所・転出入児等'!CF30</f>
        <v>52255</v>
      </c>
      <c r="R19" s="198"/>
      <c r="S19" s="198"/>
      <c r="T19" s="198"/>
      <c r="U19" s="198"/>
      <c r="V19" s="198"/>
      <c r="W19" s="198"/>
      <c r="X19" s="198"/>
      <c r="Y19" s="198"/>
    </row>
    <row r="20" spans="4:34">
      <c r="Q20" s="199"/>
      <c r="R20" s="199"/>
      <c r="S20" s="199"/>
      <c r="T20" s="199"/>
      <c r="U20" s="199"/>
      <c r="V20" s="199"/>
      <c r="W20" s="199"/>
      <c r="X20" s="199"/>
      <c r="Y20" s="199"/>
      <c r="Z20" s="2" t="s">
        <v>46</v>
      </c>
    </row>
    <row r="22" spans="4:34">
      <c r="R22" s="2" t="s">
        <v>47</v>
      </c>
    </row>
    <row r="26" spans="4:34">
      <c r="F26" s="2" t="s">
        <v>48</v>
      </c>
    </row>
    <row r="28" spans="4:34">
      <c r="D28" s="161" t="s">
        <v>49</v>
      </c>
      <c r="E28" s="161"/>
      <c r="F28" s="161"/>
      <c r="G28" s="161"/>
      <c r="H28" s="161"/>
      <c r="I28" s="161"/>
      <c r="J28" s="191" t="s">
        <v>68</v>
      </c>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row>
    <row r="29" spans="4:34">
      <c r="D29" s="161" t="s">
        <v>50</v>
      </c>
      <c r="E29" s="161"/>
      <c r="F29" s="161"/>
      <c r="G29" s="161"/>
      <c r="H29" s="161"/>
      <c r="I29" s="161"/>
      <c r="J29" s="191" t="s">
        <v>69</v>
      </c>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row>
    <row r="30" spans="4:34">
      <c r="D30" s="162" t="s">
        <v>51</v>
      </c>
      <c r="E30" s="161"/>
      <c r="F30" s="161"/>
      <c r="G30" s="161"/>
      <c r="H30" s="161"/>
      <c r="I30" s="161"/>
      <c r="J30" s="185" t="s">
        <v>70</v>
      </c>
      <c r="K30" s="186"/>
      <c r="L30" s="186"/>
      <c r="M30" s="186"/>
      <c r="N30" s="186"/>
      <c r="O30" s="186"/>
      <c r="P30" s="186"/>
      <c r="Q30" s="186"/>
      <c r="R30" s="186"/>
      <c r="S30" s="186"/>
      <c r="T30" s="186"/>
      <c r="U30" s="186"/>
      <c r="V30" s="186"/>
      <c r="W30" s="186"/>
      <c r="X30" s="186"/>
      <c r="Y30" s="192" t="s">
        <v>53</v>
      </c>
      <c r="Z30" s="192"/>
      <c r="AA30" s="193"/>
      <c r="AB30" s="185" t="s">
        <v>71</v>
      </c>
      <c r="AC30" s="186"/>
      <c r="AD30" s="186"/>
      <c r="AE30" s="186"/>
      <c r="AF30" s="192" t="s">
        <v>56</v>
      </c>
      <c r="AG30" s="192"/>
      <c r="AH30" s="193"/>
    </row>
    <row r="31" spans="4:34">
      <c r="D31" s="161"/>
      <c r="E31" s="161"/>
      <c r="F31" s="161"/>
      <c r="G31" s="161"/>
      <c r="H31" s="161"/>
      <c r="I31" s="161"/>
      <c r="J31" s="187"/>
      <c r="K31" s="188"/>
      <c r="L31" s="188"/>
      <c r="M31" s="188"/>
      <c r="N31" s="188"/>
      <c r="O31" s="188"/>
      <c r="P31" s="188"/>
      <c r="Q31" s="188"/>
      <c r="R31" s="188"/>
      <c r="S31" s="188"/>
      <c r="T31" s="188"/>
      <c r="U31" s="188"/>
      <c r="V31" s="188"/>
      <c r="W31" s="188"/>
      <c r="X31" s="188"/>
      <c r="Y31" s="194" t="s">
        <v>54</v>
      </c>
      <c r="Z31" s="194"/>
      <c r="AA31" s="195"/>
      <c r="AB31" s="187"/>
      <c r="AC31" s="188"/>
      <c r="AD31" s="188"/>
      <c r="AE31" s="188"/>
      <c r="AF31" s="194"/>
      <c r="AG31" s="194"/>
      <c r="AH31" s="195"/>
    </row>
    <row r="32" spans="4:34">
      <c r="D32" s="161"/>
      <c r="E32" s="161"/>
      <c r="F32" s="161"/>
      <c r="G32" s="161"/>
      <c r="H32" s="161"/>
      <c r="I32" s="161"/>
      <c r="J32" s="189"/>
      <c r="K32" s="190"/>
      <c r="L32" s="190"/>
      <c r="M32" s="190"/>
      <c r="N32" s="190"/>
      <c r="O32" s="190"/>
      <c r="P32" s="190"/>
      <c r="Q32" s="190"/>
      <c r="R32" s="190"/>
      <c r="S32" s="190"/>
      <c r="T32" s="190"/>
      <c r="U32" s="190"/>
      <c r="V32" s="190"/>
      <c r="W32" s="190"/>
      <c r="X32" s="190"/>
      <c r="Y32" s="196" t="s">
        <v>55</v>
      </c>
      <c r="Z32" s="196"/>
      <c r="AA32" s="197"/>
      <c r="AB32" s="189"/>
      <c r="AC32" s="190"/>
      <c r="AD32" s="190"/>
      <c r="AE32" s="190"/>
      <c r="AF32" s="196"/>
      <c r="AG32" s="196"/>
      <c r="AH32" s="197"/>
    </row>
    <row r="33" spans="4:34">
      <c r="D33" s="161"/>
      <c r="E33" s="161"/>
      <c r="F33" s="161"/>
      <c r="G33" s="161"/>
      <c r="H33" s="161"/>
      <c r="I33" s="161"/>
      <c r="J33" s="179" t="s">
        <v>57</v>
      </c>
      <c r="K33" s="180"/>
      <c r="L33" s="180"/>
      <c r="M33" s="180"/>
      <c r="N33" s="180"/>
      <c r="O33" s="180"/>
      <c r="P33" s="180"/>
      <c r="Q33" s="180"/>
      <c r="R33" s="180"/>
      <c r="S33" s="180"/>
      <c r="T33" s="180"/>
      <c r="U33" s="180"/>
      <c r="V33" s="180"/>
      <c r="W33" s="181"/>
      <c r="X33" s="27" t="s">
        <v>72</v>
      </c>
      <c r="Y33" s="28" t="s">
        <v>72</v>
      </c>
      <c r="Z33" s="28" t="s">
        <v>73</v>
      </c>
      <c r="AA33" s="29" t="s">
        <v>72</v>
      </c>
      <c r="AB33" s="182" t="s">
        <v>59</v>
      </c>
      <c r="AC33" s="183"/>
      <c r="AD33" s="183"/>
      <c r="AE33" s="184"/>
      <c r="AF33" s="27" t="s">
        <v>72</v>
      </c>
      <c r="AG33" s="28" t="s">
        <v>72</v>
      </c>
      <c r="AH33" s="29" t="s">
        <v>72</v>
      </c>
    </row>
    <row r="34" spans="4:34">
      <c r="D34" s="141" t="s">
        <v>52</v>
      </c>
      <c r="E34" s="141"/>
      <c r="F34" s="141"/>
      <c r="G34" s="141"/>
      <c r="H34" s="141"/>
      <c r="I34" s="141"/>
      <c r="J34" s="179" t="s">
        <v>60</v>
      </c>
      <c r="K34" s="180"/>
      <c r="L34" s="180"/>
      <c r="M34" s="180"/>
      <c r="N34" s="180"/>
      <c r="O34" s="180"/>
      <c r="P34" s="180"/>
      <c r="Q34" s="180"/>
      <c r="R34" s="180"/>
      <c r="S34" s="180"/>
      <c r="T34" s="180"/>
      <c r="U34" s="180"/>
      <c r="V34" s="180"/>
      <c r="W34" s="181"/>
      <c r="X34" s="179" t="s">
        <v>58</v>
      </c>
      <c r="Y34" s="180"/>
      <c r="Z34" s="180"/>
      <c r="AA34" s="181"/>
      <c r="AB34" s="27" t="s">
        <v>71</v>
      </c>
      <c r="AC34" s="28" t="s">
        <v>74</v>
      </c>
      <c r="AD34" s="28" t="s">
        <v>72</v>
      </c>
      <c r="AE34" s="28" t="s">
        <v>75</v>
      </c>
      <c r="AF34" s="28" t="s">
        <v>72</v>
      </c>
      <c r="AG34" s="28" t="s">
        <v>72</v>
      </c>
      <c r="AH34" s="29" t="s">
        <v>72</v>
      </c>
    </row>
  </sheetData>
  <mergeCells count="34">
    <mergeCell ref="D34:I34"/>
    <mergeCell ref="J34:W34"/>
    <mergeCell ref="X34:AA34"/>
    <mergeCell ref="D30:I33"/>
    <mergeCell ref="J30:X32"/>
    <mergeCell ref="Y30:AA30"/>
    <mergeCell ref="Y31:AA31"/>
    <mergeCell ref="A2:AH2"/>
    <mergeCell ref="AF1:AI1"/>
    <mergeCell ref="T16:AF16"/>
    <mergeCell ref="AG16:AH16"/>
    <mergeCell ref="J33:W33"/>
    <mergeCell ref="AB33:AE33"/>
    <mergeCell ref="AB30:AE32"/>
    <mergeCell ref="D28:I28"/>
    <mergeCell ref="J28:AH28"/>
    <mergeCell ref="D29:I29"/>
    <mergeCell ref="J29:AH29"/>
    <mergeCell ref="AF30:AH32"/>
    <mergeCell ref="Q19:Y20"/>
    <mergeCell ref="Y32:AA32"/>
    <mergeCell ref="A4:AH4"/>
    <mergeCell ref="E6:F6"/>
    <mergeCell ref="I6:J6"/>
    <mergeCell ref="R8:S8"/>
    <mergeCell ref="T8:U8"/>
    <mergeCell ref="X8:Z8"/>
    <mergeCell ref="AA8:AB8"/>
    <mergeCell ref="T15:AH15"/>
    <mergeCell ref="AF8:AG8"/>
    <mergeCell ref="AC8:AD8"/>
    <mergeCell ref="T12:AH12"/>
    <mergeCell ref="T13:AH13"/>
    <mergeCell ref="T14:AH14"/>
  </mergeCells>
  <phoneticPr fontId="1"/>
  <pageMargins left="0.7" right="0.7" top="0.75" bottom="0.75" header="0.3" footer="0.3"/>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99"/>
  <sheetViews>
    <sheetView view="pageBreakPreview" zoomScaleNormal="100" zoomScaleSheetLayoutView="100" workbookViewId="0">
      <selection activeCell="BI1" sqref="BI1:BJ1"/>
    </sheetView>
  </sheetViews>
  <sheetFormatPr defaultColWidth="2.296875" defaultRowHeight="18"/>
  <cols>
    <col min="1" max="1" width="3.19921875" style="2" customWidth="1"/>
    <col min="2" max="3" width="3.796875" style="2" customWidth="1"/>
    <col min="4" max="4" width="3.19921875" style="2" customWidth="1"/>
    <col min="5" max="7" width="2.8984375" style="2" customWidth="1"/>
    <col min="8" max="12" width="2.5" style="2" customWidth="1"/>
    <col min="13" max="14" width="2" style="2" customWidth="1"/>
    <col min="15" max="15" width="2.296875" style="2"/>
    <col min="16" max="16" width="2.59765625" style="2" bestFit="1" customWidth="1"/>
    <col min="17" max="17" width="2.296875" style="2"/>
    <col min="18" max="18" width="2.59765625" style="2" bestFit="1" customWidth="1"/>
    <col min="19" max="19" width="2.296875" style="2"/>
    <col min="20" max="29" width="2.19921875" style="2" customWidth="1"/>
    <col min="30" max="35" width="2.296875" style="2"/>
    <col min="36" max="39" width="1.8984375" style="2" customWidth="1"/>
    <col min="40" max="40" width="2.296875" style="2"/>
    <col min="41" max="42" width="1.796875" style="2" customWidth="1"/>
    <col min="43" max="43" width="2.296875" style="2"/>
    <col min="44" max="47" width="1.69921875" style="2" customWidth="1"/>
    <col min="48" max="48" width="2.296875" style="2"/>
    <col min="49" max="52" width="2.09765625" style="2" customWidth="1"/>
    <col min="53" max="53" width="2.296875" style="2"/>
    <col min="54" max="57" width="2" style="2" customWidth="1"/>
    <col min="58" max="58" width="2.296875" style="2"/>
    <col min="59" max="63" width="1.796875" style="2" customWidth="1"/>
    <col min="64" max="64" width="2.296875" style="2"/>
    <col min="65" max="65" width="2.796875" style="3" bestFit="1" customWidth="1"/>
    <col min="66" max="16384" width="2.296875" style="2"/>
  </cols>
  <sheetData>
    <row r="1" spans="1:65">
      <c r="A1" s="39" t="s">
        <v>152</v>
      </c>
      <c r="B1" s="50"/>
      <c r="C1" s="50"/>
      <c r="D1" s="50"/>
      <c r="E1" s="50"/>
      <c r="F1" s="50"/>
      <c r="G1" s="50"/>
      <c r="H1" s="50"/>
      <c r="I1" s="50"/>
      <c r="J1" s="50"/>
      <c r="K1" s="50"/>
      <c r="L1" s="50"/>
      <c r="M1" s="50"/>
      <c r="N1" s="50"/>
      <c r="O1" s="50"/>
      <c r="P1" s="50"/>
      <c r="Q1" s="50"/>
      <c r="R1" s="50"/>
      <c r="BC1" s="194" t="s">
        <v>24</v>
      </c>
      <c r="BD1" s="195"/>
      <c r="BE1" s="142"/>
      <c r="BF1" s="291"/>
      <c r="BG1" s="2" t="s">
        <v>10</v>
      </c>
      <c r="BI1" s="142"/>
      <c r="BJ1" s="291"/>
      <c r="BK1" s="277" t="s">
        <v>25</v>
      </c>
      <c r="BL1" s="194"/>
    </row>
    <row r="2" spans="1:65">
      <c r="B2" s="197"/>
      <c r="C2" s="202"/>
      <c r="D2" s="197"/>
      <c r="E2" s="202"/>
      <c r="F2" s="197"/>
      <c r="G2" s="202"/>
      <c r="H2" s="197"/>
      <c r="I2" s="202"/>
      <c r="J2" s="197"/>
      <c r="K2" s="202"/>
      <c r="L2" s="197"/>
      <c r="M2" s="202"/>
      <c r="N2" s="197"/>
      <c r="O2" s="205"/>
      <c r="P2" s="202"/>
      <c r="Q2" s="197"/>
      <c r="R2" s="202"/>
      <c r="S2" s="43"/>
      <c r="X2" s="2" t="s">
        <v>85</v>
      </c>
      <c r="AU2" s="2" t="s">
        <v>103</v>
      </c>
      <c r="AX2" s="151"/>
      <c r="AY2" s="151"/>
      <c r="AZ2" s="151"/>
      <c r="BA2" s="151"/>
      <c r="BB2" s="151"/>
      <c r="BC2" s="151"/>
      <c r="BD2" s="151"/>
      <c r="BE2" s="151"/>
      <c r="BF2" s="151"/>
      <c r="BG2" s="151"/>
      <c r="BH2" s="151"/>
      <c r="BI2" s="151"/>
      <c r="BJ2" s="151"/>
      <c r="BK2" s="151"/>
      <c r="BL2" s="151"/>
      <c r="BM2" s="6"/>
    </row>
    <row r="3" spans="1:65" s="4" customFormat="1" ht="18" customHeight="1">
      <c r="B3" s="278" t="s">
        <v>94</v>
      </c>
      <c r="C3" s="278"/>
      <c r="D3" s="279" t="s">
        <v>121</v>
      </c>
      <c r="E3" s="246" t="s">
        <v>95</v>
      </c>
      <c r="F3" s="247"/>
      <c r="G3" s="248"/>
      <c r="H3" s="255" t="s">
        <v>3</v>
      </c>
      <c r="I3" s="256"/>
      <c r="J3" s="256"/>
      <c r="K3" s="256"/>
      <c r="L3" s="257"/>
      <c r="M3" s="259" t="s">
        <v>93</v>
      </c>
      <c r="N3" s="259"/>
      <c r="O3" s="259"/>
      <c r="P3" s="259"/>
      <c r="Q3" s="259"/>
      <c r="R3" s="259"/>
      <c r="S3" s="258"/>
      <c r="T3" s="261" t="s">
        <v>63</v>
      </c>
      <c r="U3" s="261"/>
      <c r="V3" s="261"/>
      <c r="W3" s="261"/>
      <c r="X3" s="261"/>
      <c r="Y3" s="262" t="s">
        <v>64</v>
      </c>
      <c r="Z3" s="263"/>
      <c r="AA3" s="263"/>
      <c r="AB3" s="263"/>
      <c r="AC3" s="264"/>
      <c r="AD3" s="265" t="s">
        <v>6</v>
      </c>
      <c r="AE3" s="266"/>
      <c r="AF3" s="266"/>
      <c r="AG3" s="267"/>
      <c r="AH3" s="271" t="s">
        <v>84</v>
      </c>
      <c r="AI3" s="272"/>
      <c r="AJ3" s="272"/>
      <c r="AK3" s="272"/>
      <c r="AL3" s="272"/>
      <c r="AM3" s="272"/>
      <c r="AN3" s="273"/>
      <c r="AO3" s="274" t="s">
        <v>7</v>
      </c>
      <c r="AP3" s="253"/>
      <c r="AQ3" s="254"/>
      <c r="AR3" s="224" t="s">
        <v>26</v>
      </c>
      <c r="AS3" s="225"/>
      <c r="AT3" s="225"/>
      <c r="AU3" s="225"/>
      <c r="AV3" s="226"/>
      <c r="AW3" s="230" t="s">
        <v>8</v>
      </c>
      <c r="AX3" s="231"/>
      <c r="AY3" s="231"/>
      <c r="AZ3" s="231"/>
      <c r="BA3" s="232"/>
      <c r="BB3" s="236" t="s">
        <v>27</v>
      </c>
      <c r="BC3" s="237"/>
      <c r="BD3" s="237"/>
      <c r="BE3" s="237"/>
      <c r="BF3" s="238"/>
      <c r="BG3" s="230" t="s">
        <v>9</v>
      </c>
      <c r="BH3" s="231"/>
      <c r="BI3" s="231"/>
      <c r="BJ3" s="231"/>
      <c r="BK3" s="231"/>
      <c r="BL3" s="232"/>
      <c r="BM3" s="3"/>
    </row>
    <row r="4" spans="1:65" s="4" customFormat="1" ht="18" customHeight="1">
      <c r="B4" s="278"/>
      <c r="C4" s="278"/>
      <c r="D4" s="278"/>
      <c r="E4" s="249"/>
      <c r="F4" s="250"/>
      <c r="G4" s="251"/>
      <c r="H4" s="255"/>
      <c r="I4" s="256"/>
      <c r="J4" s="256"/>
      <c r="K4" s="256"/>
      <c r="L4" s="257"/>
      <c r="M4" s="259"/>
      <c r="N4" s="259"/>
      <c r="O4" s="259"/>
      <c r="P4" s="259"/>
      <c r="Q4" s="259"/>
      <c r="R4" s="259"/>
      <c r="S4" s="259"/>
      <c r="T4" s="261"/>
      <c r="U4" s="261"/>
      <c r="V4" s="261"/>
      <c r="W4" s="261"/>
      <c r="X4" s="261"/>
      <c r="Y4" s="242" t="s">
        <v>91</v>
      </c>
      <c r="Z4" s="242"/>
      <c r="AA4" s="242"/>
      <c r="AB4" s="242"/>
      <c r="AC4" s="243"/>
      <c r="AD4" s="268"/>
      <c r="AE4" s="269"/>
      <c r="AF4" s="269"/>
      <c r="AG4" s="270"/>
      <c r="AH4" s="218" t="s">
        <v>4</v>
      </c>
      <c r="AI4" s="220"/>
      <c r="AJ4" s="218" t="s">
        <v>5</v>
      </c>
      <c r="AK4" s="219"/>
      <c r="AL4" s="219"/>
      <c r="AM4" s="219"/>
      <c r="AN4" s="220"/>
      <c r="AO4" s="255"/>
      <c r="AP4" s="256"/>
      <c r="AQ4" s="257"/>
      <c r="AR4" s="227"/>
      <c r="AS4" s="228"/>
      <c r="AT4" s="228"/>
      <c r="AU4" s="228"/>
      <c r="AV4" s="229"/>
      <c r="AW4" s="233"/>
      <c r="AX4" s="234"/>
      <c r="AY4" s="234"/>
      <c r="AZ4" s="234"/>
      <c r="BA4" s="235"/>
      <c r="BB4" s="239"/>
      <c r="BC4" s="240"/>
      <c r="BD4" s="240"/>
      <c r="BE4" s="240"/>
      <c r="BF4" s="241"/>
      <c r="BG4" s="233"/>
      <c r="BH4" s="234"/>
      <c r="BI4" s="234"/>
      <c r="BJ4" s="234"/>
      <c r="BK4" s="234"/>
      <c r="BL4" s="235"/>
      <c r="BM4" s="3"/>
    </row>
    <row r="5" spans="1:65" s="4" customFormat="1" ht="16.2" customHeight="1">
      <c r="A5" s="4" t="s">
        <v>137</v>
      </c>
      <c r="B5" s="218" t="s">
        <v>2</v>
      </c>
      <c r="C5" s="220"/>
      <c r="D5" s="54" t="s">
        <v>2</v>
      </c>
      <c r="E5" s="218" t="s">
        <v>96</v>
      </c>
      <c r="F5" s="219"/>
      <c r="G5" s="220"/>
      <c r="H5" s="221"/>
      <c r="I5" s="222"/>
      <c r="J5" s="222"/>
      <c r="K5" s="222"/>
      <c r="L5" s="223"/>
      <c r="M5" s="260"/>
      <c r="N5" s="260"/>
      <c r="O5" s="260"/>
      <c r="P5" s="260"/>
      <c r="Q5" s="260"/>
      <c r="R5" s="260"/>
      <c r="S5" s="260"/>
      <c r="T5" s="261"/>
      <c r="U5" s="261"/>
      <c r="V5" s="261"/>
      <c r="W5" s="261"/>
      <c r="X5" s="261"/>
      <c r="Y5" s="244"/>
      <c r="Z5" s="244"/>
      <c r="AA5" s="244"/>
      <c r="AB5" s="244"/>
      <c r="AC5" s="245"/>
      <c r="AD5" s="221" t="s">
        <v>77</v>
      </c>
      <c r="AE5" s="222"/>
      <c r="AF5" s="222"/>
      <c r="AG5" s="223"/>
      <c r="AH5" s="222" t="s">
        <v>2</v>
      </c>
      <c r="AI5" s="222"/>
      <c r="AJ5" s="218" t="s">
        <v>78</v>
      </c>
      <c r="AK5" s="219"/>
      <c r="AL5" s="219"/>
      <c r="AM5" s="219"/>
      <c r="AN5" s="220"/>
      <c r="AO5" s="218" t="s">
        <v>79</v>
      </c>
      <c r="AP5" s="219"/>
      <c r="AQ5" s="220"/>
      <c r="AR5" s="222" t="s">
        <v>80</v>
      </c>
      <c r="AS5" s="222"/>
      <c r="AT5" s="222"/>
      <c r="AU5" s="222"/>
      <c r="AV5" s="222"/>
      <c r="AW5" s="221" t="s">
        <v>81</v>
      </c>
      <c r="AX5" s="222"/>
      <c r="AY5" s="222"/>
      <c r="AZ5" s="222"/>
      <c r="BA5" s="223"/>
      <c r="BB5" s="234" t="s">
        <v>82</v>
      </c>
      <c r="BC5" s="234"/>
      <c r="BD5" s="234"/>
      <c r="BE5" s="234"/>
      <c r="BF5" s="234"/>
      <c r="BG5" s="233" t="s">
        <v>83</v>
      </c>
      <c r="BH5" s="234"/>
      <c r="BI5" s="234"/>
      <c r="BJ5" s="234"/>
      <c r="BK5" s="234"/>
      <c r="BL5" s="235"/>
      <c r="BM5" s="3"/>
    </row>
    <row r="6" spans="1:65" s="4" customFormat="1" ht="16.2">
      <c r="A6" s="20">
        <v>1</v>
      </c>
      <c r="B6" s="213"/>
      <c r="C6" s="214"/>
      <c r="D6" s="56"/>
      <c r="E6" s="213"/>
      <c r="F6" s="214"/>
      <c r="G6" s="215"/>
      <c r="H6" s="213"/>
      <c r="I6" s="214"/>
      <c r="J6" s="214"/>
      <c r="K6" s="214"/>
      <c r="L6" s="215"/>
      <c r="M6" s="212"/>
      <c r="N6" s="212"/>
      <c r="O6" s="21" t="s">
        <v>10</v>
      </c>
      <c r="P6" s="22"/>
      <c r="Q6" s="21" t="s">
        <v>11</v>
      </c>
      <c r="R6" s="22"/>
      <c r="S6" s="21" t="s">
        <v>12</v>
      </c>
      <c r="T6" s="26"/>
      <c r="U6" s="21" t="s">
        <v>12</v>
      </c>
      <c r="V6" s="25" t="s">
        <v>62</v>
      </c>
      <c r="W6" s="22"/>
      <c r="X6" s="24" t="s">
        <v>12</v>
      </c>
      <c r="Y6" s="217"/>
      <c r="Z6" s="212"/>
      <c r="AA6" s="21" t="s">
        <v>62</v>
      </c>
      <c r="AB6" s="217"/>
      <c r="AC6" s="206"/>
      <c r="AD6" s="209"/>
      <c r="AE6" s="211"/>
      <c r="AF6" s="211"/>
      <c r="AG6" s="23" t="s">
        <v>13</v>
      </c>
      <c r="AH6" s="210"/>
      <c r="AI6" s="206"/>
      <c r="AJ6" s="211"/>
      <c r="AK6" s="211"/>
      <c r="AL6" s="211"/>
      <c r="AM6" s="211"/>
      <c r="AN6" s="21" t="s">
        <v>13</v>
      </c>
      <c r="AO6" s="210"/>
      <c r="AP6" s="212"/>
      <c r="AQ6" s="24" t="s">
        <v>14</v>
      </c>
      <c r="AR6" s="204">
        <f t="shared" ref="AR6:AR25" si="0">IFERROR(ROUNDDOWN(AJ6/AO6,0),0)</f>
        <v>0</v>
      </c>
      <c r="AS6" s="204"/>
      <c r="AT6" s="204"/>
      <c r="AU6" s="204"/>
      <c r="AV6" s="40" t="s">
        <v>13</v>
      </c>
      <c r="AW6" s="203">
        <f t="shared" ref="AW6:AW25" si="1">IFERROR(AD6+AR6,0)</f>
        <v>0</v>
      </c>
      <c r="AX6" s="204"/>
      <c r="AY6" s="204"/>
      <c r="AZ6" s="204"/>
      <c r="BA6" s="41" t="s">
        <v>13</v>
      </c>
      <c r="BB6" s="203">
        <v>25700</v>
      </c>
      <c r="BC6" s="204"/>
      <c r="BD6" s="204"/>
      <c r="BE6" s="204"/>
      <c r="BF6" s="40" t="s">
        <v>13</v>
      </c>
      <c r="BG6" s="203">
        <f t="shared" ref="BG6:BG25" si="2">IF(AW6&lt;BB6,AW6,25700)</f>
        <v>0</v>
      </c>
      <c r="BH6" s="204"/>
      <c r="BI6" s="204"/>
      <c r="BJ6" s="204"/>
      <c r="BK6" s="204"/>
      <c r="BL6" s="41" t="s">
        <v>13</v>
      </c>
      <c r="BM6" s="20">
        <v>1</v>
      </c>
    </row>
    <row r="7" spans="1:65">
      <c r="A7" s="20">
        <v>2</v>
      </c>
      <c r="B7" s="213"/>
      <c r="C7" s="214"/>
      <c r="D7" s="56"/>
      <c r="E7" s="213"/>
      <c r="F7" s="214"/>
      <c r="G7" s="215"/>
      <c r="H7" s="213"/>
      <c r="I7" s="214"/>
      <c r="J7" s="214"/>
      <c r="K7" s="214"/>
      <c r="L7" s="215"/>
      <c r="M7" s="212"/>
      <c r="N7" s="212"/>
      <c r="O7" s="21" t="s">
        <v>10</v>
      </c>
      <c r="P7" s="22"/>
      <c r="Q7" s="21" t="s">
        <v>11</v>
      </c>
      <c r="R7" s="22"/>
      <c r="S7" s="21" t="s">
        <v>12</v>
      </c>
      <c r="T7" s="26"/>
      <c r="U7" s="21" t="s">
        <v>12</v>
      </c>
      <c r="V7" s="25" t="s">
        <v>62</v>
      </c>
      <c r="W7" s="22"/>
      <c r="X7" s="24" t="s">
        <v>12</v>
      </c>
      <c r="Y7" s="212"/>
      <c r="Z7" s="212"/>
      <c r="AA7" s="21" t="s">
        <v>62</v>
      </c>
      <c r="AB7" s="212"/>
      <c r="AC7" s="206"/>
      <c r="AD7" s="209"/>
      <c r="AE7" s="211"/>
      <c r="AF7" s="211"/>
      <c r="AG7" s="23" t="s">
        <v>13</v>
      </c>
      <c r="AH7" s="210"/>
      <c r="AI7" s="206"/>
      <c r="AJ7" s="211"/>
      <c r="AK7" s="211"/>
      <c r="AL7" s="211"/>
      <c r="AM7" s="211"/>
      <c r="AN7" s="21" t="s">
        <v>13</v>
      </c>
      <c r="AO7" s="210"/>
      <c r="AP7" s="212"/>
      <c r="AQ7" s="24" t="s">
        <v>14</v>
      </c>
      <c r="AR7" s="204">
        <f t="shared" si="0"/>
        <v>0</v>
      </c>
      <c r="AS7" s="204"/>
      <c r="AT7" s="204"/>
      <c r="AU7" s="204"/>
      <c r="AV7" s="40" t="s">
        <v>13</v>
      </c>
      <c r="AW7" s="203">
        <f t="shared" si="1"/>
        <v>0</v>
      </c>
      <c r="AX7" s="204"/>
      <c r="AY7" s="204"/>
      <c r="AZ7" s="204"/>
      <c r="BA7" s="41" t="s">
        <v>13</v>
      </c>
      <c r="BB7" s="203">
        <v>25700</v>
      </c>
      <c r="BC7" s="204"/>
      <c r="BD7" s="204"/>
      <c r="BE7" s="204"/>
      <c r="BF7" s="40" t="s">
        <v>13</v>
      </c>
      <c r="BG7" s="203">
        <f t="shared" si="2"/>
        <v>0</v>
      </c>
      <c r="BH7" s="204"/>
      <c r="BI7" s="204"/>
      <c r="BJ7" s="204"/>
      <c r="BK7" s="204"/>
      <c r="BL7" s="41" t="s">
        <v>13</v>
      </c>
      <c r="BM7" s="20">
        <v>2</v>
      </c>
    </row>
    <row r="8" spans="1:65">
      <c r="A8" s="20">
        <v>3</v>
      </c>
      <c r="B8" s="213"/>
      <c r="C8" s="214"/>
      <c r="D8" s="56"/>
      <c r="E8" s="213"/>
      <c r="F8" s="214"/>
      <c r="G8" s="215"/>
      <c r="H8" s="213"/>
      <c r="I8" s="214"/>
      <c r="J8" s="214"/>
      <c r="K8" s="214"/>
      <c r="L8" s="215"/>
      <c r="M8" s="212"/>
      <c r="N8" s="212"/>
      <c r="O8" s="21" t="s">
        <v>10</v>
      </c>
      <c r="P8" s="22"/>
      <c r="Q8" s="21" t="s">
        <v>11</v>
      </c>
      <c r="R8" s="22"/>
      <c r="S8" s="21" t="s">
        <v>12</v>
      </c>
      <c r="T8" s="26"/>
      <c r="U8" s="21" t="s">
        <v>12</v>
      </c>
      <c r="V8" s="25" t="s">
        <v>62</v>
      </c>
      <c r="W8" s="22"/>
      <c r="X8" s="24" t="s">
        <v>12</v>
      </c>
      <c r="Y8" s="212"/>
      <c r="Z8" s="212"/>
      <c r="AA8" s="21" t="s">
        <v>62</v>
      </c>
      <c r="AB8" s="212"/>
      <c r="AC8" s="206"/>
      <c r="AD8" s="209"/>
      <c r="AE8" s="211"/>
      <c r="AF8" s="211"/>
      <c r="AG8" s="23" t="s">
        <v>13</v>
      </c>
      <c r="AH8" s="210"/>
      <c r="AI8" s="206"/>
      <c r="AJ8" s="211"/>
      <c r="AK8" s="211"/>
      <c r="AL8" s="211"/>
      <c r="AM8" s="211"/>
      <c r="AN8" s="21" t="s">
        <v>13</v>
      </c>
      <c r="AO8" s="210"/>
      <c r="AP8" s="212"/>
      <c r="AQ8" s="24" t="s">
        <v>14</v>
      </c>
      <c r="AR8" s="204">
        <f t="shared" si="0"/>
        <v>0</v>
      </c>
      <c r="AS8" s="204"/>
      <c r="AT8" s="204"/>
      <c r="AU8" s="204"/>
      <c r="AV8" s="40" t="s">
        <v>13</v>
      </c>
      <c r="AW8" s="203">
        <f t="shared" si="1"/>
        <v>0</v>
      </c>
      <c r="AX8" s="204"/>
      <c r="AY8" s="204"/>
      <c r="AZ8" s="204"/>
      <c r="BA8" s="41" t="s">
        <v>13</v>
      </c>
      <c r="BB8" s="203">
        <v>25700</v>
      </c>
      <c r="BC8" s="204"/>
      <c r="BD8" s="204"/>
      <c r="BE8" s="204"/>
      <c r="BF8" s="40" t="s">
        <v>13</v>
      </c>
      <c r="BG8" s="203">
        <f t="shared" si="2"/>
        <v>0</v>
      </c>
      <c r="BH8" s="204"/>
      <c r="BI8" s="204"/>
      <c r="BJ8" s="204"/>
      <c r="BK8" s="204"/>
      <c r="BL8" s="41" t="s">
        <v>13</v>
      </c>
      <c r="BM8" s="20">
        <v>3</v>
      </c>
    </row>
    <row r="9" spans="1:65">
      <c r="A9" s="20">
        <v>4</v>
      </c>
      <c r="B9" s="213"/>
      <c r="C9" s="214"/>
      <c r="D9" s="56"/>
      <c r="E9" s="213"/>
      <c r="F9" s="214"/>
      <c r="G9" s="215"/>
      <c r="H9" s="213"/>
      <c r="I9" s="214"/>
      <c r="J9" s="214"/>
      <c r="K9" s="214"/>
      <c r="L9" s="215"/>
      <c r="M9" s="212"/>
      <c r="N9" s="212"/>
      <c r="O9" s="21" t="s">
        <v>10</v>
      </c>
      <c r="P9" s="22"/>
      <c r="Q9" s="21" t="s">
        <v>11</v>
      </c>
      <c r="R9" s="22"/>
      <c r="S9" s="21" t="s">
        <v>12</v>
      </c>
      <c r="T9" s="26"/>
      <c r="U9" s="21" t="s">
        <v>12</v>
      </c>
      <c r="V9" s="25" t="s">
        <v>62</v>
      </c>
      <c r="W9" s="22"/>
      <c r="X9" s="24" t="s">
        <v>12</v>
      </c>
      <c r="Y9" s="212"/>
      <c r="Z9" s="212"/>
      <c r="AA9" s="21" t="s">
        <v>62</v>
      </c>
      <c r="AB9" s="212"/>
      <c r="AC9" s="206"/>
      <c r="AD9" s="209"/>
      <c r="AE9" s="211"/>
      <c r="AF9" s="211"/>
      <c r="AG9" s="23" t="s">
        <v>13</v>
      </c>
      <c r="AH9" s="210"/>
      <c r="AI9" s="206"/>
      <c r="AJ9" s="211"/>
      <c r="AK9" s="211"/>
      <c r="AL9" s="211"/>
      <c r="AM9" s="211"/>
      <c r="AN9" s="21" t="s">
        <v>13</v>
      </c>
      <c r="AO9" s="210"/>
      <c r="AP9" s="212"/>
      <c r="AQ9" s="24" t="s">
        <v>14</v>
      </c>
      <c r="AR9" s="204">
        <f t="shared" si="0"/>
        <v>0</v>
      </c>
      <c r="AS9" s="204"/>
      <c r="AT9" s="204"/>
      <c r="AU9" s="204"/>
      <c r="AV9" s="40" t="s">
        <v>13</v>
      </c>
      <c r="AW9" s="203">
        <f t="shared" si="1"/>
        <v>0</v>
      </c>
      <c r="AX9" s="204"/>
      <c r="AY9" s="204"/>
      <c r="AZ9" s="204"/>
      <c r="BA9" s="41" t="s">
        <v>13</v>
      </c>
      <c r="BB9" s="203">
        <v>25700</v>
      </c>
      <c r="BC9" s="204"/>
      <c r="BD9" s="204"/>
      <c r="BE9" s="204"/>
      <c r="BF9" s="40" t="s">
        <v>13</v>
      </c>
      <c r="BG9" s="203">
        <f t="shared" si="2"/>
        <v>0</v>
      </c>
      <c r="BH9" s="204"/>
      <c r="BI9" s="204"/>
      <c r="BJ9" s="204"/>
      <c r="BK9" s="204"/>
      <c r="BL9" s="41" t="s">
        <v>13</v>
      </c>
      <c r="BM9" s="20">
        <v>4</v>
      </c>
    </row>
    <row r="10" spans="1:65">
      <c r="A10" s="20">
        <v>5</v>
      </c>
      <c r="B10" s="213"/>
      <c r="C10" s="214"/>
      <c r="D10" s="56"/>
      <c r="E10" s="213"/>
      <c r="F10" s="214"/>
      <c r="G10" s="215"/>
      <c r="H10" s="213"/>
      <c r="I10" s="214"/>
      <c r="J10" s="214"/>
      <c r="K10" s="214"/>
      <c r="L10" s="215"/>
      <c r="M10" s="212"/>
      <c r="N10" s="212"/>
      <c r="O10" s="21" t="s">
        <v>10</v>
      </c>
      <c r="P10" s="22"/>
      <c r="Q10" s="21" t="s">
        <v>11</v>
      </c>
      <c r="R10" s="22"/>
      <c r="S10" s="21" t="s">
        <v>12</v>
      </c>
      <c r="T10" s="26"/>
      <c r="U10" s="21" t="s">
        <v>12</v>
      </c>
      <c r="V10" s="25" t="s">
        <v>62</v>
      </c>
      <c r="W10" s="22"/>
      <c r="X10" s="24" t="s">
        <v>12</v>
      </c>
      <c r="Y10" s="217"/>
      <c r="Z10" s="212"/>
      <c r="AA10" s="21" t="s">
        <v>62</v>
      </c>
      <c r="AB10" s="217"/>
      <c r="AC10" s="206"/>
      <c r="AD10" s="209"/>
      <c r="AE10" s="211"/>
      <c r="AF10" s="211"/>
      <c r="AG10" s="23" t="s">
        <v>13</v>
      </c>
      <c r="AH10" s="210"/>
      <c r="AI10" s="206"/>
      <c r="AJ10" s="211"/>
      <c r="AK10" s="211"/>
      <c r="AL10" s="211"/>
      <c r="AM10" s="211"/>
      <c r="AN10" s="21" t="s">
        <v>13</v>
      </c>
      <c r="AO10" s="210"/>
      <c r="AP10" s="212"/>
      <c r="AQ10" s="24" t="s">
        <v>14</v>
      </c>
      <c r="AR10" s="204">
        <f t="shared" si="0"/>
        <v>0</v>
      </c>
      <c r="AS10" s="204"/>
      <c r="AT10" s="204"/>
      <c r="AU10" s="204"/>
      <c r="AV10" s="40" t="s">
        <v>13</v>
      </c>
      <c r="AW10" s="203">
        <f t="shared" si="1"/>
        <v>0</v>
      </c>
      <c r="AX10" s="204"/>
      <c r="AY10" s="204"/>
      <c r="AZ10" s="204"/>
      <c r="BA10" s="41" t="s">
        <v>13</v>
      </c>
      <c r="BB10" s="203">
        <v>25700</v>
      </c>
      <c r="BC10" s="204"/>
      <c r="BD10" s="204"/>
      <c r="BE10" s="204"/>
      <c r="BF10" s="40" t="s">
        <v>13</v>
      </c>
      <c r="BG10" s="203">
        <f t="shared" si="2"/>
        <v>0</v>
      </c>
      <c r="BH10" s="204"/>
      <c r="BI10" s="204"/>
      <c r="BJ10" s="204"/>
      <c r="BK10" s="204"/>
      <c r="BL10" s="41" t="s">
        <v>13</v>
      </c>
      <c r="BM10" s="20">
        <v>5</v>
      </c>
    </row>
    <row r="11" spans="1:65">
      <c r="A11" s="20">
        <v>6</v>
      </c>
      <c r="B11" s="213"/>
      <c r="C11" s="214"/>
      <c r="D11" s="56"/>
      <c r="E11" s="213"/>
      <c r="F11" s="214"/>
      <c r="G11" s="215"/>
      <c r="H11" s="213"/>
      <c r="I11" s="214"/>
      <c r="J11" s="214"/>
      <c r="K11" s="214"/>
      <c r="L11" s="215"/>
      <c r="M11" s="212"/>
      <c r="N11" s="212"/>
      <c r="O11" s="21" t="s">
        <v>10</v>
      </c>
      <c r="P11" s="22"/>
      <c r="Q11" s="21" t="s">
        <v>11</v>
      </c>
      <c r="R11" s="22"/>
      <c r="S11" s="21" t="s">
        <v>12</v>
      </c>
      <c r="T11" s="26"/>
      <c r="U11" s="21" t="s">
        <v>12</v>
      </c>
      <c r="V11" s="25" t="s">
        <v>62</v>
      </c>
      <c r="W11" s="22"/>
      <c r="X11" s="24" t="s">
        <v>12</v>
      </c>
      <c r="Y11" s="212"/>
      <c r="Z11" s="212"/>
      <c r="AA11" s="21" t="s">
        <v>62</v>
      </c>
      <c r="AB11" s="212"/>
      <c r="AC11" s="206"/>
      <c r="AD11" s="209"/>
      <c r="AE11" s="211"/>
      <c r="AF11" s="211"/>
      <c r="AG11" s="23" t="s">
        <v>13</v>
      </c>
      <c r="AH11" s="210"/>
      <c r="AI11" s="206"/>
      <c r="AJ11" s="211"/>
      <c r="AK11" s="211"/>
      <c r="AL11" s="211"/>
      <c r="AM11" s="211"/>
      <c r="AN11" s="21" t="s">
        <v>13</v>
      </c>
      <c r="AO11" s="210"/>
      <c r="AP11" s="212"/>
      <c r="AQ11" s="24" t="s">
        <v>14</v>
      </c>
      <c r="AR11" s="204">
        <f t="shared" si="0"/>
        <v>0</v>
      </c>
      <c r="AS11" s="204"/>
      <c r="AT11" s="204"/>
      <c r="AU11" s="204"/>
      <c r="AV11" s="40" t="s">
        <v>13</v>
      </c>
      <c r="AW11" s="203">
        <f t="shared" si="1"/>
        <v>0</v>
      </c>
      <c r="AX11" s="204"/>
      <c r="AY11" s="204"/>
      <c r="AZ11" s="204"/>
      <c r="BA11" s="41" t="s">
        <v>13</v>
      </c>
      <c r="BB11" s="203">
        <v>25700</v>
      </c>
      <c r="BC11" s="204"/>
      <c r="BD11" s="204"/>
      <c r="BE11" s="204"/>
      <c r="BF11" s="40" t="s">
        <v>13</v>
      </c>
      <c r="BG11" s="203">
        <f t="shared" si="2"/>
        <v>0</v>
      </c>
      <c r="BH11" s="204"/>
      <c r="BI11" s="204"/>
      <c r="BJ11" s="204"/>
      <c r="BK11" s="204"/>
      <c r="BL11" s="41" t="s">
        <v>13</v>
      </c>
      <c r="BM11" s="20">
        <v>6</v>
      </c>
    </row>
    <row r="12" spans="1:65">
      <c r="A12" s="20">
        <v>7</v>
      </c>
      <c r="B12" s="213"/>
      <c r="C12" s="214"/>
      <c r="D12" s="56"/>
      <c r="E12" s="213"/>
      <c r="F12" s="214"/>
      <c r="G12" s="215"/>
      <c r="H12" s="213"/>
      <c r="I12" s="214"/>
      <c r="J12" s="214"/>
      <c r="K12" s="214"/>
      <c r="L12" s="215"/>
      <c r="M12" s="212"/>
      <c r="N12" s="212"/>
      <c r="O12" s="21" t="s">
        <v>10</v>
      </c>
      <c r="P12" s="22"/>
      <c r="Q12" s="21" t="s">
        <v>11</v>
      </c>
      <c r="R12" s="22"/>
      <c r="S12" s="21" t="s">
        <v>12</v>
      </c>
      <c r="T12" s="26"/>
      <c r="U12" s="21" t="s">
        <v>12</v>
      </c>
      <c r="V12" s="25" t="s">
        <v>62</v>
      </c>
      <c r="W12" s="22"/>
      <c r="X12" s="24" t="s">
        <v>12</v>
      </c>
      <c r="Y12" s="212"/>
      <c r="Z12" s="212"/>
      <c r="AA12" s="21" t="s">
        <v>62</v>
      </c>
      <c r="AB12" s="212"/>
      <c r="AC12" s="206"/>
      <c r="AD12" s="209"/>
      <c r="AE12" s="211"/>
      <c r="AF12" s="211"/>
      <c r="AG12" s="23" t="s">
        <v>13</v>
      </c>
      <c r="AH12" s="210"/>
      <c r="AI12" s="206"/>
      <c r="AJ12" s="211"/>
      <c r="AK12" s="211"/>
      <c r="AL12" s="211"/>
      <c r="AM12" s="211"/>
      <c r="AN12" s="21" t="s">
        <v>13</v>
      </c>
      <c r="AO12" s="210"/>
      <c r="AP12" s="212"/>
      <c r="AQ12" s="24" t="s">
        <v>14</v>
      </c>
      <c r="AR12" s="204">
        <f t="shared" si="0"/>
        <v>0</v>
      </c>
      <c r="AS12" s="204"/>
      <c r="AT12" s="204"/>
      <c r="AU12" s="204"/>
      <c r="AV12" s="40" t="s">
        <v>13</v>
      </c>
      <c r="AW12" s="203">
        <f t="shared" si="1"/>
        <v>0</v>
      </c>
      <c r="AX12" s="204"/>
      <c r="AY12" s="204"/>
      <c r="AZ12" s="204"/>
      <c r="BA12" s="41" t="s">
        <v>13</v>
      </c>
      <c r="BB12" s="203">
        <v>25700</v>
      </c>
      <c r="BC12" s="204"/>
      <c r="BD12" s="204"/>
      <c r="BE12" s="204"/>
      <c r="BF12" s="40" t="s">
        <v>13</v>
      </c>
      <c r="BG12" s="203">
        <f t="shared" si="2"/>
        <v>0</v>
      </c>
      <c r="BH12" s="204"/>
      <c r="BI12" s="204"/>
      <c r="BJ12" s="204"/>
      <c r="BK12" s="204"/>
      <c r="BL12" s="41" t="s">
        <v>13</v>
      </c>
      <c r="BM12" s="20">
        <v>7</v>
      </c>
    </row>
    <row r="13" spans="1:65">
      <c r="A13" s="20">
        <v>8</v>
      </c>
      <c r="B13" s="213"/>
      <c r="C13" s="214"/>
      <c r="D13" s="56"/>
      <c r="E13" s="213"/>
      <c r="F13" s="214"/>
      <c r="G13" s="215"/>
      <c r="H13" s="213"/>
      <c r="I13" s="214"/>
      <c r="J13" s="214"/>
      <c r="K13" s="214"/>
      <c r="L13" s="215"/>
      <c r="M13" s="212"/>
      <c r="N13" s="212"/>
      <c r="O13" s="21" t="s">
        <v>10</v>
      </c>
      <c r="P13" s="22"/>
      <c r="Q13" s="21" t="s">
        <v>11</v>
      </c>
      <c r="R13" s="22"/>
      <c r="S13" s="21" t="s">
        <v>12</v>
      </c>
      <c r="T13" s="26"/>
      <c r="U13" s="21" t="s">
        <v>12</v>
      </c>
      <c r="V13" s="25" t="s">
        <v>62</v>
      </c>
      <c r="W13" s="22"/>
      <c r="X13" s="24" t="s">
        <v>12</v>
      </c>
      <c r="Y13" s="212"/>
      <c r="Z13" s="212"/>
      <c r="AA13" s="21" t="s">
        <v>62</v>
      </c>
      <c r="AB13" s="212"/>
      <c r="AC13" s="206"/>
      <c r="AD13" s="209"/>
      <c r="AE13" s="211"/>
      <c r="AF13" s="211"/>
      <c r="AG13" s="23" t="s">
        <v>13</v>
      </c>
      <c r="AH13" s="210"/>
      <c r="AI13" s="206"/>
      <c r="AJ13" s="211"/>
      <c r="AK13" s="211"/>
      <c r="AL13" s="211"/>
      <c r="AM13" s="211"/>
      <c r="AN13" s="21" t="s">
        <v>13</v>
      </c>
      <c r="AO13" s="210"/>
      <c r="AP13" s="212"/>
      <c r="AQ13" s="24" t="s">
        <v>14</v>
      </c>
      <c r="AR13" s="204">
        <f t="shared" si="0"/>
        <v>0</v>
      </c>
      <c r="AS13" s="204"/>
      <c r="AT13" s="204"/>
      <c r="AU13" s="204"/>
      <c r="AV13" s="40" t="s">
        <v>13</v>
      </c>
      <c r="AW13" s="203">
        <f t="shared" si="1"/>
        <v>0</v>
      </c>
      <c r="AX13" s="204"/>
      <c r="AY13" s="204"/>
      <c r="AZ13" s="204"/>
      <c r="BA13" s="41" t="s">
        <v>13</v>
      </c>
      <c r="BB13" s="203">
        <v>25700</v>
      </c>
      <c r="BC13" s="204"/>
      <c r="BD13" s="204"/>
      <c r="BE13" s="204"/>
      <c r="BF13" s="40" t="s">
        <v>13</v>
      </c>
      <c r="BG13" s="203">
        <f t="shared" si="2"/>
        <v>0</v>
      </c>
      <c r="BH13" s="204"/>
      <c r="BI13" s="204"/>
      <c r="BJ13" s="204"/>
      <c r="BK13" s="204"/>
      <c r="BL13" s="41" t="s">
        <v>13</v>
      </c>
      <c r="BM13" s="20">
        <v>8</v>
      </c>
    </row>
    <row r="14" spans="1:65">
      <c r="A14" s="20">
        <v>9</v>
      </c>
      <c r="B14" s="213"/>
      <c r="C14" s="214"/>
      <c r="D14" s="56"/>
      <c r="E14" s="213"/>
      <c r="F14" s="214"/>
      <c r="G14" s="215"/>
      <c r="H14" s="213"/>
      <c r="I14" s="214"/>
      <c r="J14" s="214"/>
      <c r="K14" s="214"/>
      <c r="L14" s="215"/>
      <c r="M14" s="212"/>
      <c r="N14" s="212"/>
      <c r="O14" s="21" t="s">
        <v>10</v>
      </c>
      <c r="P14" s="22"/>
      <c r="Q14" s="21" t="s">
        <v>11</v>
      </c>
      <c r="R14" s="22"/>
      <c r="S14" s="21" t="s">
        <v>12</v>
      </c>
      <c r="T14" s="26"/>
      <c r="U14" s="21" t="s">
        <v>12</v>
      </c>
      <c r="V14" s="25" t="s">
        <v>62</v>
      </c>
      <c r="W14" s="22"/>
      <c r="X14" s="24" t="s">
        <v>12</v>
      </c>
      <c r="Y14" s="212"/>
      <c r="Z14" s="212"/>
      <c r="AA14" s="21" t="s">
        <v>62</v>
      </c>
      <c r="AB14" s="212"/>
      <c r="AC14" s="206"/>
      <c r="AD14" s="209"/>
      <c r="AE14" s="211"/>
      <c r="AF14" s="211"/>
      <c r="AG14" s="23" t="s">
        <v>13</v>
      </c>
      <c r="AH14" s="210"/>
      <c r="AI14" s="206"/>
      <c r="AJ14" s="211"/>
      <c r="AK14" s="211"/>
      <c r="AL14" s="211"/>
      <c r="AM14" s="211"/>
      <c r="AN14" s="21" t="s">
        <v>13</v>
      </c>
      <c r="AO14" s="210"/>
      <c r="AP14" s="212"/>
      <c r="AQ14" s="24" t="s">
        <v>14</v>
      </c>
      <c r="AR14" s="204">
        <f t="shared" si="0"/>
        <v>0</v>
      </c>
      <c r="AS14" s="204"/>
      <c r="AT14" s="204"/>
      <c r="AU14" s="204"/>
      <c r="AV14" s="40" t="s">
        <v>13</v>
      </c>
      <c r="AW14" s="203">
        <f t="shared" si="1"/>
        <v>0</v>
      </c>
      <c r="AX14" s="204"/>
      <c r="AY14" s="204"/>
      <c r="AZ14" s="204"/>
      <c r="BA14" s="41" t="s">
        <v>13</v>
      </c>
      <c r="BB14" s="203">
        <v>25700</v>
      </c>
      <c r="BC14" s="204"/>
      <c r="BD14" s="204"/>
      <c r="BE14" s="204"/>
      <c r="BF14" s="40" t="s">
        <v>13</v>
      </c>
      <c r="BG14" s="203">
        <f t="shared" si="2"/>
        <v>0</v>
      </c>
      <c r="BH14" s="204"/>
      <c r="BI14" s="204"/>
      <c r="BJ14" s="204"/>
      <c r="BK14" s="204"/>
      <c r="BL14" s="41" t="s">
        <v>13</v>
      </c>
      <c r="BM14" s="20">
        <v>9</v>
      </c>
    </row>
    <row r="15" spans="1:65">
      <c r="A15" s="20">
        <v>10</v>
      </c>
      <c r="B15" s="213"/>
      <c r="C15" s="214"/>
      <c r="D15" s="51"/>
      <c r="E15" s="213"/>
      <c r="F15" s="214"/>
      <c r="G15" s="215"/>
      <c r="H15" s="213"/>
      <c r="I15" s="214"/>
      <c r="J15" s="214"/>
      <c r="K15" s="214"/>
      <c r="L15" s="215"/>
      <c r="M15" s="212"/>
      <c r="N15" s="212"/>
      <c r="O15" s="21" t="s">
        <v>10</v>
      </c>
      <c r="P15" s="22"/>
      <c r="Q15" s="21" t="s">
        <v>11</v>
      </c>
      <c r="R15" s="22"/>
      <c r="S15" s="21" t="s">
        <v>12</v>
      </c>
      <c r="T15" s="26"/>
      <c r="U15" s="21" t="s">
        <v>12</v>
      </c>
      <c r="V15" s="25" t="s">
        <v>62</v>
      </c>
      <c r="W15" s="22"/>
      <c r="X15" s="24" t="s">
        <v>12</v>
      </c>
      <c r="Y15" s="212"/>
      <c r="Z15" s="212"/>
      <c r="AA15" s="21" t="s">
        <v>62</v>
      </c>
      <c r="AB15" s="212"/>
      <c r="AC15" s="206"/>
      <c r="AD15" s="209"/>
      <c r="AE15" s="211"/>
      <c r="AF15" s="211"/>
      <c r="AG15" s="23" t="s">
        <v>13</v>
      </c>
      <c r="AH15" s="210"/>
      <c r="AI15" s="206"/>
      <c r="AJ15" s="211"/>
      <c r="AK15" s="211"/>
      <c r="AL15" s="211"/>
      <c r="AM15" s="211"/>
      <c r="AN15" s="21" t="s">
        <v>13</v>
      </c>
      <c r="AO15" s="210"/>
      <c r="AP15" s="212"/>
      <c r="AQ15" s="24" t="s">
        <v>14</v>
      </c>
      <c r="AR15" s="204">
        <f t="shared" si="0"/>
        <v>0</v>
      </c>
      <c r="AS15" s="204"/>
      <c r="AT15" s="204"/>
      <c r="AU15" s="204"/>
      <c r="AV15" s="40" t="s">
        <v>13</v>
      </c>
      <c r="AW15" s="203">
        <f t="shared" si="1"/>
        <v>0</v>
      </c>
      <c r="AX15" s="204"/>
      <c r="AY15" s="204"/>
      <c r="AZ15" s="204"/>
      <c r="BA15" s="41" t="s">
        <v>13</v>
      </c>
      <c r="BB15" s="203">
        <v>25700</v>
      </c>
      <c r="BC15" s="204"/>
      <c r="BD15" s="204"/>
      <c r="BE15" s="204"/>
      <c r="BF15" s="40" t="s">
        <v>13</v>
      </c>
      <c r="BG15" s="203">
        <f t="shared" si="2"/>
        <v>0</v>
      </c>
      <c r="BH15" s="204"/>
      <c r="BI15" s="204"/>
      <c r="BJ15" s="204"/>
      <c r="BK15" s="204"/>
      <c r="BL15" s="41" t="s">
        <v>13</v>
      </c>
      <c r="BM15" s="20">
        <v>10</v>
      </c>
    </row>
    <row r="16" spans="1:65">
      <c r="A16" s="20">
        <v>11</v>
      </c>
      <c r="B16" s="213"/>
      <c r="C16" s="214"/>
      <c r="D16" s="51"/>
      <c r="E16" s="213"/>
      <c r="F16" s="214"/>
      <c r="G16" s="215"/>
      <c r="H16" s="213"/>
      <c r="I16" s="214"/>
      <c r="J16" s="214"/>
      <c r="K16" s="214"/>
      <c r="L16" s="215"/>
      <c r="M16" s="212"/>
      <c r="N16" s="212"/>
      <c r="O16" s="21" t="s">
        <v>10</v>
      </c>
      <c r="P16" s="22"/>
      <c r="Q16" s="21" t="s">
        <v>11</v>
      </c>
      <c r="R16" s="22"/>
      <c r="S16" s="21" t="s">
        <v>12</v>
      </c>
      <c r="T16" s="26"/>
      <c r="U16" s="21" t="s">
        <v>12</v>
      </c>
      <c r="V16" s="25" t="s">
        <v>62</v>
      </c>
      <c r="W16" s="22"/>
      <c r="X16" s="24" t="s">
        <v>12</v>
      </c>
      <c r="Y16" s="212"/>
      <c r="Z16" s="212"/>
      <c r="AA16" s="21" t="s">
        <v>62</v>
      </c>
      <c r="AB16" s="212"/>
      <c r="AC16" s="206"/>
      <c r="AD16" s="209"/>
      <c r="AE16" s="211"/>
      <c r="AF16" s="211"/>
      <c r="AG16" s="23" t="s">
        <v>13</v>
      </c>
      <c r="AH16" s="210"/>
      <c r="AI16" s="206"/>
      <c r="AJ16" s="211"/>
      <c r="AK16" s="211"/>
      <c r="AL16" s="211"/>
      <c r="AM16" s="211"/>
      <c r="AN16" s="21" t="s">
        <v>13</v>
      </c>
      <c r="AO16" s="210"/>
      <c r="AP16" s="212"/>
      <c r="AQ16" s="24" t="s">
        <v>14</v>
      </c>
      <c r="AR16" s="204">
        <f t="shared" si="0"/>
        <v>0</v>
      </c>
      <c r="AS16" s="204"/>
      <c r="AT16" s="204"/>
      <c r="AU16" s="204"/>
      <c r="AV16" s="40" t="s">
        <v>13</v>
      </c>
      <c r="AW16" s="203">
        <f t="shared" si="1"/>
        <v>0</v>
      </c>
      <c r="AX16" s="204"/>
      <c r="AY16" s="204"/>
      <c r="AZ16" s="204"/>
      <c r="BA16" s="41" t="s">
        <v>13</v>
      </c>
      <c r="BB16" s="203">
        <v>25700</v>
      </c>
      <c r="BC16" s="204"/>
      <c r="BD16" s="204"/>
      <c r="BE16" s="204"/>
      <c r="BF16" s="40" t="s">
        <v>13</v>
      </c>
      <c r="BG16" s="203">
        <f t="shared" si="2"/>
        <v>0</v>
      </c>
      <c r="BH16" s="204"/>
      <c r="BI16" s="204"/>
      <c r="BJ16" s="204"/>
      <c r="BK16" s="204"/>
      <c r="BL16" s="41" t="s">
        <v>13</v>
      </c>
      <c r="BM16" s="20">
        <v>11</v>
      </c>
    </row>
    <row r="17" spans="1:65">
      <c r="A17" s="20">
        <v>12</v>
      </c>
      <c r="B17" s="213"/>
      <c r="C17" s="214"/>
      <c r="D17" s="51"/>
      <c r="E17" s="213"/>
      <c r="F17" s="214"/>
      <c r="G17" s="215"/>
      <c r="H17" s="213"/>
      <c r="I17" s="214"/>
      <c r="J17" s="214"/>
      <c r="K17" s="214"/>
      <c r="L17" s="215"/>
      <c r="M17" s="212"/>
      <c r="N17" s="212"/>
      <c r="O17" s="21" t="s">
        <v>10</v>
      </c>
      <c r="P17" s="22"/>
      <c r="Q17" s="21" t="s">
        <v>11</v>
      </c>
      <c r="R17" s="22"/>
      <c r="S17" s="21" t="s">
        <v>12</v>
      </c>
      <c r="T17" s="26"/>
      <c r="U17" s="21" t="s">
        <v>12</v>
      </c>
      <c r="V17" s="25" t="s">
        <v>62</v>
      </c>
      <c r="W17" s="22"/>
      <c r="X17" s="24" t="s">
        <v>12</v>
      </c>
      <c r="Y17" s="212"/>
      <c r="Z17" s="212"/>
      <c r="AA17" s="21" t="s">
        <v>62</v>
      </c>
      <c r="AB17" s="212"/>
      <c r="AC17" s="206"/>
      <c r="AD17" s="209"/>
      <c r="AE17" s="211"/>
      <c r="AF17" s="211"/>
      <c r="AG17" s="23" t="s">
        <v>13</v>
      </c>
      <c r="AH17" s="210"/>
      <c r="AI17" s="206"/>
      <c r="AJ17" s="211"/>
      <c r="AK17" s="211"/>
      <c r="AL17" s="211"/>
      <c r="AM17" s="211"/>
      <c r="AN17" s="21" t="s">
        <v>13</v>
      </c>
      <c r="AO17" s="210"/>
      <c r="AP17" s="212"/>
      <c r="AQ17" s="24" t="s">
        <v>14</v>
      </c>
      <c r="AR17" s="204">
        <f t="shared" si="0"/>
        <v>0</v>
      </c>
      <c r="AS17" s="204"/>
      <c r="AT17" s="204"/>
      <c r="AU17" s="204"/>
      <c r="AV17" s="40" t="s">
        <v>13</v>
      </c>
      <c r="AW17" s="203">
        <f t="shared" si="1"/>
        <v>0</v>
      </c>
      <c r="AX17" s="204"/>
      <c r="AY17" s="204"/>
      <c r="AZ17" s="204"/>
      <c r="BA17" s="41" t="s">
        <v>13</v>
      </c>
      <c r="BB17" s="203">
        <v>25700</v>
      </c>
      <c r="BC17" s="204"/>
      <c r="BD17" s="204"/>
      <c r="BE17" s="204"/>
      <c r="BF17" s="40" t="s">
        <v>13</v>
      </c>
      <c r="BG17" s="203">
        <f t="shared" si="2"/>
        <v>0</v>
      </c>
      <c r="BH17" s="204"/>
      <c r="BI17" s="204"/>
      <c r="BJ17" s="204"/>
      <c r="BK17" s="204"/>
      <c r="BL17" s="41" t="s">
        <v>13</v>
      </c>
      <c r="BM17" s="20">
        <v>12</v>
      </c>
    </row>
    <row r="18" spans="1:65">
      <c r="A18" s="20">
        <v>13</v>
      </c>
      <c r="B18" s="213"/>
      <c r="C18" s="214"/>
      <c r="D18" s="51"/>
      <c r="E18" s="213"/>
      <c r="F18" s="214"/>
      <c r="G18" s="215"/>
      <c r="H18" s="213"/>
      <c r="I18" s="214"/>
      <c r="J18" s="214"/>
      <c r="K18" s="214"/>
      <c r="L18" s="215"/>
      <c r="M18" s="212"/>
      <c r="N18" s="212"/>
      <c r="O18" s="21" t="s">
        <v>10</v>
      </c>
      <c r="P18" s="22"/>
      <c r="Q18" s="21" t="s">
        <v>11</v>
      </c>
      <c r="R18" s="22"/>
      <c r="S18" s="21" t="s">
        <v>12</v>
      </c>
      <c r="T18" s="26"/>
      <c r="U18" s="21" t="s">
        <v>12</v>
      </c>
      <c r="V18" s="25" t="s">
        <v>62</v>
      </c>
      <c r="W18" s="22"/>
      <c r="X18" s="24" t="s">
        <v>12</v>
      </c>
      <c r="Y18" s="212"/>
      <c r="Z18" s="212"/>
      <c r="AA18" s="21" t="s">
        <v>62</v>
      </c>
      <c r="AB18" s="212"/>
      <c r="AC18" s="206"/>
      <c r="AD18" s="209"/>
      <c r="AE18" s="211"/>
      <c r="AF18" s="211"/>
      <c r="AG18" s="23" t="s">
        <v>13</v>
      </c>
      <c r="AH18" s="210"/>
      <c r="AI18" s="206"/>
      <c r="AJ18" s="211"/>
      <c r="AK18" s="211"/>
      <c r="AL18" s="211"/>
      <c r="AM18" s="211"/>
      <c r="AN18" s="21" t="s">
        <v>13</v>
      </c>
      <c r="AO18" s="210"/>
      <c r="AP18" s="212"/>
      <c r="AQ18" s="24" t="s">
        <v>14</v>
      </c>
      <c r="AR18" s="204">
        <f t="shared" si="0"/>
        <v>0</v>
      </c>
      <c r="AS18" s="204"/>
      <c r="AT18" s="204"/>
      <c r="AU18" s="204"/>
      <c r="AV18" s="40" t="s">
        <v>13</v>
      </c>
      <c r="AW18" s="203">
        <f t="shared" si="1"/>
        <v>0</v>
      </c>
      <c r="AX18" s="204"/>
      <c r="AY18" s="204"/>
      <c r="AZ18" s="204"/>
      <c r="BA18" s="41" t="s">
        <v>13</v>
      </c>
      <c r="BB18" s="203">
        <v>25700</v>
      </c>
      <c r="BC18" s="204"/>
      <c r="BD18" s="204"/>
      <c r="BE18" s="204"/>
      <c r="BF18" s="40" t="s">
        <v>13</v>
      </c>
      <c r="BG18" s="203">
        <f t="shared" si="2"/>
        <v>0</v>
      </c>
      <c r="BH18" s="204"/>
      <c r="BI18" s="204"/>
      <c r="BJ18" s="204"/>
      <c r="BK18" s="204"/>
      <c r="BL18" s="41" t="s">
        <v>13</v>
      </c>
      <c r="BM18" s="20">
        <v>13</v>
      </c>
    </row>
    <row r="19" spans="1:65">
      <c r="A19" s="20">
        <v>14</v>
      </c>
      <c r="B19" s="213"/>
      <c r="C19" s="214"/>
      <c r="D19" s="51"/>
      <c r="E19" s="213"/>
      <c r="F19" s="214"/>
      <c r="G19" s="215"/>
      <c r="H19" s="213"/>
      <c r="I19" s="214"/>
      <c r="J19" s="214"/>
      <c r="K19" s="214"/>
      <c r="L19" s="215"/>
      <c r="M19" s="212"/>
      <c r="N19" s="212"/>
      <c r="O19" s="21" t="s">
        <v>10</v>
      </c>
      <c r="P19" s="22"/>
      <c r="Q19" s="21" t="s">
        <v>11</v>
      </c>
      <c r="R19" s="22"/>
      <c r="S19" s="21" t="s">
        <v>12</v>
      </c>
      <c r="T19" s="26"/>
      <c r="U19" s="21" t="s">
        <v>12</v>
      </c>
      <c r="V19" s="25" t="s">
        <v>62</v>
      </c>
      <c r="W19" s="22"/>
      <c r="X19" s="24" t="s">
        <v>12</v>
      </c>
      <c r="Y19" s="212"/>
      <c r="Z19" s="212"/>
      <c r="AA19" s="21" t="s">
        <v>62</v>
      </c>
      <c r="AB19" s="212"/>
      <c r="AC19" s="206"/>
      <c r="AD19" s="209"/>
      <c r="AE19" s="211"/>
      <c r="AF19" s="211"/>
      <c r="AG19" s="23" t="s">
        <v>13</v>
      </c>
      <c r="AH19" s="210"/>
      <c r="AI19" s="206"/>
      <c r="AJ19" s="211"/>
      <c r="AK19" s="211"/>
      <c r="AL19" s="211"/>
      <c r="AM19" s="211"/>
      <c r="AN19" s="21" t="s">
        <v>13</v>
      </c>
      <c r="AO19" s="210"/>
      <c r="AP19" s="212"/>
      <c r="AQ19" s="24" t="s">
        <v>14</v>
      </c>
      <c r="AR19" s="204">
        <f t="shared" si="0"/>
        <v>0</v>
      </c>
      <c r="AS19" s="204"/>
      <c r="AT19" s="204"/>
      <c r="AU19" s="204"/>
      <c r="AV19" s="40" t="s">
        <v>13</v>
      </c>
      <c r="AW19" s="203">
        <f t="shared" si="1"/>
        <v>0</v>
      </c>
      <c r="AX19" s="204"/>
      <c r="AY19" s="204"/>
      <c r="AZ19" s="204"/>
      <c r="BA19" s="41" t="s">
        <v>13</v>
      </c>
      <c r="BB19" s="203">
        <v>25700</v>
      </c>
      <c r="BC19" s="204"/>
      <c r="BD19" s="204"/>
      <c r="BE19" s="204"/>
      <c r="BF19" s="40" t="s">
        <v>13</v>
      </c>
      <c r="BG19" s="203">
        <f t="shared" si="2"/>
        <v>0</v>
      </c>
      <c r="BH19" s="204"/>
      <c r="BI19" s="204"/>
      <c r="BJ19" s="204"/>
      <c r="BK19" s="204"/>
      <c r="BL19" s="41" t="s">
        <v>13</v>
      </c>
      <c r="BM19" s="20">
        <v>14</v>
      </c>
    </row>
    <row r="20" spans="1:65">
      <c r="A20" s="20">
        <v>15</v>
      </c>
      <c r="B20" s="213"/>
      <c r="C20" s="214"/>
      <c r="D20" s="51"/>
      <c r="E20" s="213"/>
      <c r="F20" s="214"/>
      <c r="G20" s="215"/>
      <c r="H20" s="213"/>
      <c r="I20" s="214"/>
      <c r="J20" s="214"/>
      <c r="K20" s="214"/>
      <c r="L20" s="215"/>
      <c r="M20" s="212"/>
      <c r="N20" s="212"/>
      <c r="O20" s="21" t="s">
        <v>10</v>
      </c>
      <c r="P20" s="22"/>
      <c r="Q20" s="21" t="s">
        <v>11</v>
      </c>
      <c r="R20" s="22"/>
      <c r="S20" s="21" t="s">
        <v>12</v>
      </c>
      <c r="T20" s="26"/>
      <c r="U20" s="21" t="s">
        <v>12</v>
      </c>
      <c r="V20" s="25" t="s">
        <v>62</v>
      </c>
      <c r="W20" s="22"/>
      <c r="X20" s="24" t="s">
        <v>12</v>
      </c>
      <c r="Y20" s="212"/>
      <c r="Z20" s="212"/>
      <c r="AA20" s="21" t="s">
        <v>62</v>
      </c>
      <c r="AB20" s="212"/>
      <c r="AC20" s="206"/>
      <c r="AD20" s="209"/>
      <c r="AE20" s="211"/>
      <c r="AF20" s="211"/>
      <c r="AG20" s="23" t="s">
        <v>13</v>
      </c>
      <c r="AH20" s="210"/>
      <c r="AI20" s="206"/>
      <c r="AJ20" s="211"/>
      <c r="AK20" s="211"/>
      <c r="AL20" s="211"/>
      <c r="AM20" s="211"/>
      <c r="AN20" s="21" t="s">
        <v>13</v>
      </c>
      <c r="AO20" s="210"/>
      <c r="AP20" s="212"/>
      <c r="AQ20" s="24" t="s">
        <v>14</v>
      </c>
      <c r="AR20" s="204">
        <f t="shared" si="0"/>
        <v>0</v>
      </c>
      <c r="AS20" s="204"/>
      <c r="AT20" s="204"/>
      <c r="AU20" s="204"/>
      <c r="AV20" s="40" t="s">
        <v>13</v>
      </c>
      <c r="AW20" s="203">
        <f t="shared" si="1"/>
        <v>0</v>
      </c>
      <c r="AX20" s="204"/>
      <c r="AY20" s="204"/>
      <c r="AZ20" s="204"/>
      <c r="BA20" s="41" t="s">
        <v>13</v>
      </c>
      <c r="BB20" s="203">
        <v>25700</v>
      </c>
      <c r="BC20" s="204"/>
      <c r="BD20" s="204"/>
      <c r="BE20" s="204"/>
      <c r="BF20" s="40" t="s">
        <v>13</v>
      </c>
      <c r="BG20" s="203">
        <f t="shared" si="2"/>
        <v>0</v>
      </c>
      <c r="BH20" s="204"/>
      <c r="BI20" s="204"/>
      <c r="BJ20" s="204"/>
      <c r="BK20" s="204"/>
      <c r="BL20" s="41" t="s">
        <v>13</v>
      </c>
      <c r="BM20" s="20">
        <v>15</v>
      </c>
    </row>
    <row r="21" spans="1:65">
      <c r="A21" s="20">
        <v>16</v>
      </c>
      <c r="B21" s="213"/>
      <c r="C21" s="214"/>
      <c r="D21" s="51"/>
      <c r="E21" s="213"/>
      <c r="F21" s="214"/>
      <c r="G21" s="215"/>
      <c r="H21" s="213"/>
      <c r="I21" s="214"/>
      <c r="J21" s="214"/>
      <c r="K21" s="214"/>
      <c r="L21" s="215"/>
      <c r="M21" s="212"/>
      <c r="N21" s="212"/>
      <c r="O21" s="21" t="s">
        <v>10</v>
      </c>
      <c r="P21" s="22"/>
      <c r="Q21" s="21" t="s">
        <v>11</v>
      </c>
      <c r="R21" s="22"/>
      <c r="S21" s="21" t="s">
        <v>12</v>
      </c>
      <c r="T21" s="26"/>
      <c r="U21" s="21" t="s">
        <v>12</v>
      </c>
      <c r="V21" s="25" t="s">
        <v>62</v>
      </c>
      <c r="W21" s="22"/>
      <c r="X21" s="24" t="s">
        <v>12</v>
      </c>
      <c r="Y21" s="212"/>
      <c r="Z21" s="212"/>
      <c r="AA21" s="21" t="s">
        <v>62</v>
      </c>
      <c r="AB21" s="212"/>
      <c r="AC21" s="206"/>
      <c r="AD21" s="209"/>
      <c r="AE21" s="211"/>
      <c r="AF21" s="211"/>
      <c r="AG21" s="23" t="s">
        <v>13</v>
      </c>
      <c r="AH21" s="210"/>
      <c r="AI21" s="206"/>
      <c r="AJ21" s="211"/>
      <c r="AK21" s="211"/>
      <c r="AL21" s="211"/>
      <c r="AM21" s="211"/>
      <c r="AN21" s="21" t="s">
        <v>13</v>
      </c>
      <c r="AO21" s="210"/>
      <c r="AP21" s="212"/>
      <c r="AQ21" s="24" t="s">
        <v>14</v>
      </c>
      <c r="AR21" s="204">
        <f t="shared" si="0"/>
        <v>0</v>
      </c>
      <c r="AS21" s="204"/>
      <c r="AT21" s="204"/>
      <c r="AU21" s="204"/>
      <c r="AV21" s="40" t="s">
        <v>13</v>
      </c>
      <c r="AW21" s="203">
        <f t="shared" si="1"/>
        <v>0</v>
      </c>
      <c r="AX21" s="204"/>
      <c r="AY21" s="204"/>
      <c r="AZ21" s="204"/>
      <c r="BA21" s="41" t="s">
        <v>13</v>
      </c>
      <c r="BB21" s="203">
        <v>25700</v>
      </c>
      <c r="BC21" s="204"/>
      <c r="BD21" s="204"/>
      <c r="BE21" s="204"/>
      <c r="BF21" s="40" t="s">
        <v>13</v>
      </c>
      <c r="BG21" s="203">
        <f t="shared" si="2"/>
        <v>0</v>
      </c>
      <c r="BH21" s="204"/>
      <c r="BI21" s="204"/>
      <c r="BJ21" s="204"/>
      <c r="BK21" s="204"/>
      <c r="BL21" s="41" t="s">
        <v>13</v>
      </c>
      <c r="BM21" s="20">
        <v>16</v>
      </c>
    </row>
    <row r="22" spans="1:65">
      <c r="A22" s="20">
        <v>17</v>
      </c>
      <c r="B22" s="213"/>
      <c r="C22" s="214"/>
      <c r="D22" s="51"/>
      <c r="E22" s="213"/>
      <c r="F22" s="214"/>
      <c r="G22" s="215"/>
      <c r="H22" s="213"/>
      <c r="I22" s="214"/>
      <c r="J22" s="214"/>
      <c r="K22" s="214"/>
      <c r="L22" s="215"/>
      <c r="M22" s="212"/>
      <c r="N22" s="212"/>
      <c r="O22" s="21" t="s">
        <v>10</v>
      </c>
      <c r="P22" s="22"/>
      <c r="Q22" s="21" t="s">
        <v>11</v>
      </c>
      <c r="R22" s="22"/>
      <c r="S22" s="21" t="s">
        <v>12</v>
      </c>
      <c r="T22" s="26"/>
      <c r="U22" s="21" t="s">
        <v>12</v>
      </c>
      <c r="V22" s="25" t="s">
        <v>62</v>
      </c>
      <c r="W22" s="22"/>
      <c r="X22" s="24" t="s">
        <v>12</v>
      </c>
      <c r="Y22" s="212"/>
      <c r="Z22" s="212"/>
      <c r="AA22" s="21" t="s">
        <v>62</v>
      </c>
      <c r="AB22" s="212"/>
      <c r="AC22" s="206"/>
      <c r="AD22" s="209"/>
      <c r="AE22" s="211"/>
      <c r="AF22" s="211"/>
      <c r="AG22" s="23" t="s">
        <v>13</v>
      </c>
      <c r="AH22" s="210"/>
      <c r="AI22" s="206"/>
      <c r="AJ22" s="211"/>
      <c r="AK22" s="211"/>
      <c r="AL22" s="211"/>
      <c r="AM22" s="211"/>
      <c r="AN22" s="21" t="s">
        <v>13</v>
      </c>
      <c r="AO22" s="210"/>
      <c r="AP22" s="212"/>
      <c r="AQ22" s="24" t="s">
        <v>14</v>
      </c>
      <c r="AR22" s="204">
        <f t="shared" si="0"/>
        <v>0</v>
      </c>
      <c r="AS22" s="204"/>
      <c r="AT22" s="204"/>
      <c r="AU22" s="204"/>
      <c r="AV22" s="40" t="s">
        <v>13</v>
      </c>
      <c r="AW22" s="203">
        <f t="shared" si="1"/>
        <v>0</v>
      </c>
      <c r="AX22" s="204"/>
      <c r="AY22" s="204"/>
      <c r="AZ22" s="204"/>
      <c r="BA22" s="41" t="s">
        <v>13</v>
      </c>
      <c r="BB22" s="203">
        <v>25700</v>
      </c>
      <c r="BC22" s="204"/>
      <c r="BD22" s="204"/>
      <c r="BE22" s="204"/>
      <c r="BF22" s="40" t="s">
        <v>13</v>
      </c>
      <c r="BG22" s="203">
        <f t="shared" si="2"/>
        <v>0</v>
      </c>
      <c r="BH22" s="204"/>
      <c r="BI22" s="204"/>
      <c r="BJ22" s="204"/>
      <c r="BK22" s="204"/>
      <c r="BL22" s="41" t="s">
        <v>13</v>
      </c>
      <c r="BM22" s="20">
        <v>17</v>
      </c>
    </row>
    <row r="23" spans="1:65">
      <c r="A23" s="20">
        <v>18</v>
      </c>
      <c r="B23" s="213"/>
      <c r="C23" s="214"/>
      <c r="D23" s="51"/>
      <c r="E23" s="213"/>
      <c r="F23" s="214"/>
      <c r="G23" s="215"/>
      <c r="H23" s="213"/>
      <c r="I23" s="214"/>
      <c r="J23" s="214"/>
      <c r="K23" s="214"/>
      <c r="L23" s="215"/>
      <c r="M23" s="212"/>
      <c r="N23" s="212"/>
      <c r="O23" s="21" t="s">
        <v>10</v>
      </c>
      <c r="P23" s="22"/>
      <c r="Q23" s="21" t="s">
        <v>11</v>
      </c>
      <c r="R23" s="22"/>
      <c r="S23" s="21" t="s">
        <v>12</v>
      </c>
      <c r="T23" s="26"/>
      <c r="U23" s="21" t="s">
        <v>12</v>
      </c>
      <c r="V23" s="25" t="s">
        <v>62</v>
      </c>
      <c r="W23" s="22"/>
      <c r="X23" s="24" t="s">
        <v>12</v>
      </c>
      <c r="Y23" s="212"/>
      <c r="Z23" s="212"/>
      <c r="AA23" s="21" t="s">
        <v>62</v>
      </c>
      <c r="AB23" s="212"/>
      <c r="AC23" s="206"/>
      <c r="AD23" s="209"/>
      <c r="AE23" s="211"/>
      <c r="AF23" s="211"/>
      <c r="AG23" s="23" t="s">
        <v>13</v>
      </c>
      <c r="AH23" s="210"/>
      <c r="AI23" s="206"/>
      <c r="AJ23" s="211"/>
      <c r="AK23" s="211"/>
      <c r="AL23" s="211"/>
      <c r="AM23" s="211"/>
      <c r="AN23" s="21" t="s">
        <v>13</v>
      </c>
      <c r="AO23" s="210"/>
      <c r="AP23" s="212"/>
      <c r="AQ23" s="24" t="s">
        <v>14</v>
      </c>
      <c r="AR23" s="204">
        <f t="shared" si="0"/>
        <v>0</v>
      </c>
      <c r="AS23" s="204"/>
      <c r="AT23" s="204"/>
      <c r="AU23" s="204"/>
      <c r="AV23" s="40" t="s">
        <v>13</v>
      </c>
      <c r="AW23" s="203">
        <f t="shared" si="1"/>
        <v>0</v>
      </c>
      <c r="AX23" s="204"/>
      <c r="AY23" s="204"/>
      <c r="AZ23" s="204"/>
      <c r="BA23" s="41" t="s">
        <v>13</v>
      </c>
      <c r="BB23" s="203">
        <v>25700</v>
      </c>
      <c r="BC23" s="204"/>
      <c r="BD23" s="204"/>
      <c r="BE23" s="204"/>
      <c r="BF23" s="40" t="s">
        <v>13</v>
      </c>
      <c r="BG23" s="203">
        <f t="shared" si="2"/>
        <v>0</v>
      </c>
      <c r="BH23" s="204"/>
      <c r="BI23" s="204"/>
      <c r="BJ23" s="204"/>
      <c r="BK23" s="204"/>
      <c r="BL23" s="41" t="s">
        <v>13</v>
      </c>
      <c r="BM23" s="20">
        <v>18</v>
      </c>
    </row>
    <row r="24" spans="1:65">
      <c r="A24" s="20">
        <v>19</v>
      </c>
      <c r="B24" s="213"/>
      <c r="C24" s="214"/>
      <c r="D24" s="51"/>
      <c r="E24" s="213"/>
      <c r="F24" s="214"/>
      <c r="G24" s="215"/>
      <c r="H24" s="213"/>
      <c r="I24" s="214"/>
      <c r="J24" s="214"/>
      <c r="K24" s="214"/>
      <c r="L24" s="215"/>
      <c r="M24" s="212"/>
      <c r="N24" s="212"/>
      <c r="O24" s="21" t="s">
        <v>10</v>
      </c>
      <c r="P24" s="22"/>
      <c r="Q24" s="21" t="s">
        <v>11</v>
      </c>
      <c r="R24" s="22"/>
      <c r="S24" s="21" t="s">
        <v>12</v>
      </c>
      <c r="T24" s="26"/>
      <c r="U24" s="21" t="s">
        <v>12</v>
      </c>
      <c r="V24" s="25" t="s">
        <v>62</v>
      </c>
      <c r="W24" s="22"/>
      <c r="X24" s="24" t="s">
        <v>12</v>
      </c>
      <c r="Y24" s="212"/>
      <c r="Z24" s="212"/>
      <c r="AA24" s="21" t="s">
        <v>62</v>
      </c>
      <c r="AB24" s="212"/>
      <c r="AC24" s="206"/>
      <c r="AD24" s="209"/>
      <c r="AE24" s="211"/>
      <c r="AF24" s="211"/>
      <c r="AG24" s="23" t="s">
        <v>13</v>
      </c>
      <c r="AH24" s="210"/>
      <c r="AI24" s="206"/>
      <c r="AJ24" s="211"/>
      <c r="AK24" s="211"/>
      <c r="AL24" s="211"/>
      <c r="AM24" s="211"/>
      <c r="AN24" s="21" t="s">
        <v>13</v>
      </c>
      <c r="AO24" s="210"/>
      <c r="AP24" s="212"/>
      <c r="AQ24" s="24" t="s">
        <v>14</v>
      </c>
      <c r="AR24" s="204">
        <f t="shared" si="0"/>
        <v>0</v>
      </c>
      <c r="AS24" s="204"/>
      <c r="AT24" s="204"/>
      <c r="AU24" s="204"/>
      <c r="AV24" s="40" t="s">
        <v>13</v>
      </c>
      <c r="AW24" s="203">
        <f t="shared" si="1"/>
        <v>0</v>
      </c>
      <c r="AX24" s="204"/>
      <c r="AY24" s="204"/>
      <c r="AZ24" s="204"/>
      <c r="BA24" s="41" t="s">
        <v>13</v>
      </c>
      <c r="BB24" s="203">
        <v>25700</v>
      </c>
      <c r="BC24" s="204"/>
      <c r="BD24" s="204"/>
      <c r="BE24" s="204"/>
      <c r="BF24" s="40" t="s">
        <v>13</v>
      </c>
      <c r="BG24" s="203">
        <f t="shared" si="2"/>
        <v>0</v>
      </c>
      <c r="BH24" s="204"/>
      <c r="BI24" s="204"/>
      <c r="BJ24" s="204"/>
      <c r="BK24" s="204"/>
      <c r="BL24" s="41" t="s">
        <v>13</v>
      </c>
      <c r="BM24" s="20">
        <v>19</v>
      </c>
    </row>
    <row r="25" spans="1:65" ht="18.600000000000001" thickBot="1">
      <c r="A25" s="20">
        <v>20</v>
      </c>
      <c r="B25" s="213"/>
      <c r="C25" s="215"/>
      <c r="D25" s="70"/>
      <c r="E25" s="213"/>
      <c r="F25" s="214"/>
      <c r="G25" s="215"/>
      <c r="H25" s="216"/>
      <c r="I25" s="216"/>
      <c r="J25" s="216"/>
      <c r="K25" s="216"/>
      <c r="L25" s="216"/>
      <c r="M25" s="207"/>
      <c r="N25" s="210"/>
      <c r="O25" s="21" t="s">
        <v>10</v>
      </c>
      <c r="P25" s="22"/>
      <c r="Q25" s="21" t="s">
        <v>11</v>
      </c>
      <c r="R25" s="22"/>
      <c r="S25" s="24" t="s">
        <v>12</v>
      </c>
      <c r="T25" s="26"/>
      <c r="U25" s="21" t="s">
        <v>12</v>
      </c>
      <c r="V25" s="25" t="s">
        <v>62</v>
      </c>
      <c r="W25" s="22"/>
      <c r="X25" s="24" t="s">
        <v>12</v>
      </c>
      <c r="Y25" s="207"/>
      <c r="Z25" s="210"/>
      <c r="AA25" s="21" t="s">
        <v>62</v>
      </c>
      <c r="AB25" s="206"/>
      <c r="AC25" s="207"/>
      <c r="AD25" s="208"/>
      <c r="AE25" s="208"/>
      <c r="AF25" s="209"/>
      <c r="AG25" s="23" t="s">
        <v>13</v>
      </c>
      <c r="AH25" s="210"/>
      <c r="AI25" s="206"/>
      <c r="AJ25" s="211"/>
      <c r="AK25" s="211"/>
      <c r="AL25" s="211"/>
      <c r="AM25" s="211"/>
      <c r="AN25" s="21" t="s">
        <v>13</v>
      </c>
      <c r="AO25" s="210"/>
      <c r="AP25" s="212"/>
      <c r="AQ25" s="24" t="s">
        <v>14</v>
      </c>
      <c r="AR25" s="204">
        <f t="shared" si="0"/>
        <v>0</v>
      </c>
      <c r="AS25" s="204"/>
      <c r="AT25" s="204"/>
      <c r="AU25" s="204"/>
      <c r="AV25" s="40" t="s">
        <v>13</v>
      </c>
      <c r="AW25" s="203">
        <f t="shared" si="1"/>
        <v>0</v>
      </c>
      <c r="AX25" s="204"/>
      <c r="AY25" s="204"/>
      <c r="AZ25" s="204"/>
      <c r="BA25" s="41" t="s">
        <v>13</v>
      </c>
      <c r="BB25" s="203">
        <v>25700</v>
      </c>
      <c r="BC25" s="204"/>
      <c r="BD25" s="204"/>
      <c r="BE25" s="204"/>
      <c r="BF25" s="40" t="s">
        <v>13</v>
      </c>
      <c r="BG25" s="282">
        <f t="shared" si="2"/>
        <v>0</v>
      </c>
      <c r="BH25" s="283"/>
      <c r="BI25" s="283"/>
      <c r="BJ25" s="283"/>
      <c r="BK25" s="283"/>
      <c r="BL25" s="125" t="s">
        <v>13</v>
      </c>
      <c r="BM25" s="20">
        <v>20</v>
      </c>
    </row>
    <row r="26" spans="1:65" ht="18.600000000000001" thickBot="1">
      <c r="A26" s="20"/>
      <c r="B26" s="126" t="s">
        <v>154</v>
      </c>
      <c r="C26" s="88"/>
      <c r="D26" s="119"/>
      <c r="E26" s="119"/>
      <c r="F26" s="88"/>
      <c r="G26" s="88"/>
      <c r="H26" s="119"/>
      <c r="I26" s="119"/>
      <c r="J26" s="119"/>
      <c r="K26" s="119"/>
      <c r="L26" s="119"/>
      <c r="M26" s="76"/>
      <c r="N26" s="120"/>
      <c r="O26" s="77"/>
      <c r="P26" s="77"/>
      <c r="Q26" s="77"/>
      <c r="R26" s="77"/>
      <c r="S26" s="77"/>
      <c r="T26" s="90"/>
      <c r="U26" s="77"/>
      <c r="V26" s="76"/>
      <c r="W26" s="77"/>
      <c r="X26" s="77"/>
      <c r="Y26" s="120"/>
      <c r="Z26" s="120"/>
      <c r="AA26" s="77"/>
      <c r="AB26" s="76"/>
      <c r="AC26" s="120"/>
      <c r="AD26" s="121"/>
      <c r="AE26" s="121"/>
      <c r="AF26" s="118"/>
      <c r="AG26" s="117"/>
      <c r="AH26" s="76"/>
      <c r="AI26" s="76"/>
      <c r="AJ26" s="118"/>
      <c r="AK26" s="118"/>
      <c r="AL26" s="118"/>
      <c r="AM26" s="118"/>
      <c r="AN26" s="77"/>
      <c r="AO26" s="76"/>
      <c r="AP26" s="76"/>
      <c r="AQ26" s="77"/>
      <c r="AR26" s="115"/>
      <c r="AS26" s="115"/>
      <c r="AT26" s="115"/>
      <c r="AU26" s="115"/>
      <c r="AV26" s="103"/>
      <c r="AW26" s="115"/>
      <c r="AX26" s="115"/>
      <c r="AY26" s="115"/>
      <c r="AZ26" s="115"/>
      <c r="BA26" s="116"/>
      <c r="BB26" s="115"/>
      <c r="BC26" s="115"/>
      <c r="BD26" s="200" t="s">
        <v>15</v>
      </c>
      <c r="BE26" s="200"/>
      <c r="BF26" s="201"/>
      <c r="BG26" s="315">
        <f>SUM(BG6:BK25)</f>
        <v>0</v>
      </c>
      <c r="BH26" s="316"/>
      <c r="BI26" s="316"/>
      <c r="BJ26" s="316"/>
      <c r="BK26" s="316"/>
      <c r="BL26" s="132" t="s">
        <v>13</v>
      </c>
      <c r="BM26" s="5"/>
    </row>
    <row r="27" spans="1:65" ht="18.600000000000001" thickBot="1">
      <c r="B27" s="292" t="s">
        <v>120</v>
      </c>
      <c r="C27" s="303" t="s">
        <v>111</v>
      </c>
      <c r="D27" s="303"/>
      <c r="E27" s="303"/>
      <c r="F27" s="303"/>
      <c r="G27" s="303"/>
      <c r="H27" s="303"/>
      <c r="I27" s="303" t="s">
        <v>112</v>
      </c>
      <c r="J27" s="303"/>
      <c r="K27" s="303"/>
      <c r="L27" s="303"/>
      <c r="M27" s="303"/>
      <c r="N27" s="303"/>
      <c r="O27" s="303" t="s">
        <v>113</v>
      </c>
      <c r="P27" s="303"/>
      <c r="Q27" s="303"/>
      <c r="R27" s="303"/>
      <c r="S27" s="303"/>
      <c r="T27" s="303"/>
      <c r="U27" s="303" t="s">
        <v>114</v>
      </c>
      <c r="V27" s="303"/>
      <c r="W27" s="303"/>
      <c r="X27" s="303"/>
      <c r="Y27" s="303"/>
      <c r="Z27" s="305"/>
      <c r="AA27" s="297" t="s">
        <v>122</v>
      </c>
      <c r="AB27" s="298"/>
      <c r="AC27" s="298"/>
      <c r="AD27" s="298"/>
      <c r="AE27" s="298"/>
      <c r="AF27" s="298"/>
      <c r="AG27" s="299"/>
      <c r="AH27" s="50"/>
      <c r="AI27" s="50"/>
      <c r="AR27" s="42"/>
      <c r="AS27" s="42"/>
      <c r="AT27" s="42"/>
      <c r="AU27" s="42"/>
      <c r="AV27" s="42"/>
      <c r="AW27" s="42"/>
      <c r="AX27" s="42"/>
      <c r="AY27" s="42"/>
      <c r="AZ27" s="42"/>
      <c r="BA27" s="42"/>
      <c r="BB27" s="42"/>
      <c r="BC27" s="42"/>
      <c r="BD27" s="123"/>
      <c r="BE27" s="123"/>
      <c r="BF27" s="127"/>
      <c r="BG27" s="124"/>
      <c r="BH27" s="124"/>
      <c r="BI27" s="124"/>
      <c r="BJ27" s="124"/>
      <c r="BK27" s="124"/>
      <c r="BL27" s="124"/>
      <c r="BM27" s="122"/>
    </row>
    <row r="28" spans="1:65" ht="18.600000000000001" thickBot="1">
      <c r="A28" s="50"/>
      <c r="B28" s="293"/>
      <c r="C28" s="286" t="s">
        <v>117</v>
      </c>
      <c r="D28" s="286"/>
      <c r="E28" s="286"/>
      <c r="F28" s="287" t="s">
        <v>118</v>
      </c>
      <c r="G28" s="287"/>
      <c r="H28" s="287"/>
      <c r="I28" s="286" t="s">
        <v>117</v>
      </c>
      <c r="J28" s="286"/>
      <c r="K28" s="286"/>
      <c r="L28" s="287" t="s">
        <v>118</v>
      </c>
      <c r="M28" s="287"/>
      <c r="N28" s="287"/>
      <c r="O28" s="286" t="s">
        <v>117</v>
      </c>
      <c r="P28" s="286"/>
      <c r="Q28" s="286"/>
      <c r="R28" s="287" t="s">
        <v>118</v>
      </c>
      <c r="S28" s="287"/>
      <c r="T28" s="287"/>
      <c r="U28" s="286" t="s">
        <v>117</v>
      </c>
      <c r="V28" s="286"/>
      <c r="W28" s="286"/>
      <c r="X28" s="287" t="s">
        <v>118</v>
      </c>
      <c r="Y28" s="287"/>
      <c r="Z28" s="304"/>
      <c r="AA28" s="300" t="s">
        <v>117</v>
      </c>
      <c r="AB28" s="301"/>
      <c r="AC28" s="301"/>
      <c r="AD28" s="301"/>
      <c r="AE28" s="295" t="s">
        <v>118</v>
      </c>
      <c r="AF28" s="295"/>
      <c r="AG28" s="302"/>
      <c r="AH28" s="50"/>
      <c r="AI28" s="50"/>
      <c r="AR28" s="42"/>
      <c r="AS28" s="42"/>
      <c r="AT28" s="42"/>
      <c r="AU28" s="42"/>
      <c r="AV28" s="42"/>
      <c r="AW28" s="42"/>
      <c r="AX28" s="42"/>
      <c r="AY28" s="42"/>
      <c r="AZ28" s="128"/>
      <c r="BA28" s="128"/>
      <c r="BB28" s="128"/>
      <c r="BC28" s="128"/>
      <c r="BD28" s="129"/>
      <c r="BE28" s="129"/>
      <c r="BF28" s="130" t="s">
        <v>153</v>
      </c>
      <c r="BG28" s="315">
        <f>BG26+BG57+BG83+BG109+BG135+BG161+BG187+BG213+BG239+BG265+BG291+BG317+BG343+BG369+BG395+BG421+BG447+BG473+BG499</f>
        <v>0</v>
      </c>
      <c r="BH28" s="316"/>
      <c r="BI28" s="316"/>
      <c r="BJ28" s="316"/>
      <c r="BK28" s="316"/>
      <c r="BL28" s="132" t="s">
        <v>13</v>
      </c>
      <c r="BM28" s="5"/>
    </row>
    <row r="29" spans="1:65">
      <c r="A29" s="50"/>
      <c r="B29" s="55" t="s">
        <v>115</v>
      </c>
      <c r="C29" s="314">
        <f>SUMIFS($BG$6:$BG$25,$D$6:$D$25,"1号",$B$6:$B$25,"5歳児")+SUMIFS($BG$37:$BG$56,$D$37:$D$56,"1号",$B$37:$B$56,"5歳児")+SUMIFS($BG$63:$BG$82,$D$63:$D$82,"1号",$B$63:$B$82,"5歳児")+SUMIFS($BG$89:$BG$108,$D$89:$D108,"1号",B89:B108,"5歳児")+SUMIFS($BG$115:$BG$134,$D$115:$D$134,"1号",B115:B134,"5歳児")+SUMIFS($BG$141:$BG$160,$D$141:$D$160,"1号",B141:B160,"5歳児")+SUMIFS($BG$167:$BG$186,$D$167:$D$186,"1号",B167:B186,"5歳児")+SUMIFS($BG$193:$BG$212,$D$193:$D$212,"1号",B193:B212,"5歳児")+SUMIFS($BG$219:$BG$238,$D$219:$D$238,"1号",B219:B238,"5歳児")+SUMIFS($BG$245:$BG$264,$D$245:$D$264,"1号",B245:B264,"5歳児")+SUMIFS($BG$271:$BG$290,$D$271:$D$290,"1号",B271:B290,"5歳児")+SUMIFS($BG$297:$BG$316,$D$297:$D$316,"1号",B297:B316,"5歳児")+SUMIFS($BG$323:$BG$342,$D$323:$D$342,"1号",B323:B342,"5歳児")+SUMIFS($BG$349:$BG$368,$D$349:$D$368,"1号",B349:B368,"5歳児")+SUMIFS($BG$375:$BG$394,$D$375:$D$394,"1号",B375:B394,"5歳児")+SUMIFS($BG$401:$BG$420,$D$401:$D$420,"1号",B401:B420,"5歳児")+SUMIFS($BG$427:$BG$446,$D$427:$D$446,"1号",B427:B446,"5歳児")+SUMIFS($BG$453:$BG$472,$D$453:$D$472,"1号",B453:B472,"5歳児")+SUMIFS($BG$479:$BG$498,$D$479:$D$498,"1号",B479:B498,"5歳児")</f>
        <v>0</v>
      </c>
      <c r="D29" s="290"/>
      <c r="E29" s="290"/>
      <c r="F29" s="290">
        <f>COUNTIFS($D$6:$D$25,"1号",$B$6:$B$25,"5歳児")+COUNTIFS($D$37:$D$56,"1号",$B$37:$B$56,"5歳児")+COUNTIFS($D$63:$D$82,"1号",$B$63:$B$82,"5歳児")+COUNTIFS($D$89:$D$108,"1号",$B$89:$B$108,"5歳児")+COUNTIFS($D$115:$D$134,"1号",$B$115:$B$134,"5歳児")+COUNTIFS($D$141:$D$160,"1号",$B$141:$B$160,"5歳児")+COUNTIFS($D$167:$D$186,"1号",$B$167:$B$186,"5歳児")+COUNTIFS($D$193:$D$212,"1号",$B$193:$B$212,"5歳児")+COUNTIFS($D$219:$D$238,"1号",$B$219:$B$238,"5歳児")+COUNTIFS($D$245:$D$264,"1号",$B$245:$B$264,"5歳児")+COUNTIFS($D$271:$D$290,"1号",$B$271:$B$290,"5歳児")+COUNTIFS($D$297:$D$316,"1号",$B$297:$B$316,"5歳児")+COUNTIFS($D$323:$D$342,"1号",$B$323:$B$342,"5歳児")+COUNTIFS($D$349:$D$368,"1号",$B$349:$B$368,"5歳児")+COUNTIFS($D$375:$D$394,"1号",$B$375:$B$394,"5歳児")+COUNTIFS($D$401:$D$420,"1号",$B$401:$B$420,"5歳児")+COUNTIFS($D$427:$D$446,"1号",$B$427:$B$446,"5歳児")+COUNTIFS($D$453:$D$472,"1号",$B$453:$B$472,"5歳児")+COUNTIFS($D$479:$D$498,"1号",$B$479:$B$498,"5歳児")</f>
        <v>0</v>
      </c>
      <c r="G29" s="290"/>
      <c r="H29" s="290"/>
      <c r="I29" s="290">
        <f>SUMIFS($BG$6:$BG$25,$D$6:$D$25,"1号",$B$6:$B$25,"4歳児")+SUMIFS($BG$37:$BG$56,$D$37:$D$56,"1号",$B$37:$B$56,"4歳児")+SUMIFS($BG$63:$BG$82,$D$63:$D$82,"1号",$B$63:$B$82,"4歳児")+SUMIFS($BG$89:$BG$108,$D$89:$D108,"1号",B89:B108,"4歳児")+SUMIFS($BG$115:$BG$134,$D$115:$D$134,"1号",B115:B134,"4歳児")+SUMIFS($BG$141:$BG$160,$D$141:$D$160,"1号",B141:B160,"4歳児")+SUMIFS($BG$167:$BG$186,$D$167:$D$186,"1号",B167:B186,"4歳児")+SUMIFS($BG$193:$BG$212,$D$193:$D$212,"1号",B193:B212,"4歳児")+SUMIFS($BG$219:$BG$238,$D$219:$D$238,"1号",B219:B238,"4歳児")+SUMIFS($BG$245:$BG$264,$D$245:$D$264,"1号",B245:B264,"4歳児")+SUMIFS($BG$271:$BG$290,$D$271:$D$290,"1号",B271:B290,"4歳児")+SUMIFS($BG$297:$BG$316,$D$297:$D$316,"1号",B297:B316,"4歳児")+SUMIFS($BG$323:$BG$342,$D$323:$D$342,"1号",B323:B342,"4歳児")+SUMIFS($BG$349:$BG$368,$D$349:$D$368,"1号",B349:B368,"4歳児")+SUMIFS($BG$375:$BG$394,$D$375:$D$394,"1号",B375:B394,"4歳児")+SUMIFS($BG$401:$BG$420,$D$401:$D$420,"1号",B401:B420,"4歳児")+SUMIFS($BG$427:$BG$446,$D$427:$D$446,"1号",B427:B446,"4歳児")+SUMIFS($BG$453:$BG$472,$D$453:$D$472,"1号",B453:B472,"4歳児")+SUMIFS($BG$479:$BG$498,$D$479:$D$498,"1号",B479:B498,"4歳児")</f>
        <v>0</v>
      </c>
      <c r="J29" s="290"/>
      <c r="K29" s="290"/>
      <c r="L29" s="290">
        <f>COUNTIFS($D$6:$D$25,"1号",$B$6:$B$25,"4歳児")+COUNTIFS($D$37:$D$56,"1号",$B$37:$B$56,"4歳児")+COUNTIFS($D$63:$D$82,"1号",$B$63:$B$82,"4歳児")+COUNTIFS($D$89:$D$108,"1号",$B$89:$B$108,"4歳児")+COUNTIFS($D$115:$D$134,"1号",$B$115:$B$134,"4歳児")+COUNTIFS($D$141:$D$160,"1号",$B$141:$B$160,"4歳児")+COUNTIFS($D$167:$D$186,"1号",$B$167:$B$186,"4歳児")+COUNTIFS($D$193:$D$212,"1号",$B$193:$B$212,"4歳児")+COUNTIFS($D$219:$D$238,"1号",$B$219:$B$238,"4歳児")+COUNTIFS($D$245:$D$264,"1号",$B$245:$B$264,"4歳児")+COUNTIFS($D$271:$D$290,"1号",$B$271:$B$290,"4歳児")+COUNTIFS($D$297:$D$316,"1号",$B$297:$B$316,"4歳児")+COUNTIFS($D$323:$D$342,"1号",$B$323:$B$342,"4歳児")+COUNTIFS($D$349:$D$368,"1号",$B$349:$B$368,"4歳児")+COUNTIFS($D$375:$D$394,"1号",$B$375:$B$394,"4歳児")+COUNTIFS($D$401:$D$420,"1号",$B$401:$B$420,"4歳児")+COUNTIFS($D$427:$D$446,"1号",$B$427:$B$446,"4歳児")+COUNTIFS($D$453:$D$472,"1号",$B$453:$B$472,"4歳児")+COUNTIFS($D$479:$D$498,"1号",$B$479:$B$498,"4歳児")</f>
        <v>0</v>
      </c>
      <c r="M29" s="290"/>
      <c r="N29" s="290"/>
      <c r="O29" s="290">
        <f>SUMIFS($BG$6:$BG$25,$D$6:$D$25,"1号",$B$6:$B$25,"3歳児")+SUMIFS($BG$37:$BG$56,$D$37:$D$56,"1号",$B$37:$B$56,"3歳児")+SUMIFS($BG$63:$BG$82,$D$63:$D$82,"1号",$B$63:$B$82,"3歳児")+SUMIFS($BG$89:$BG$108,$D$89:$D108,"1号",B89:B108,"3歳児")+SUMIFS($BG$115:$BG$134,$D$115:$D$134,"1号",B115:B134,"3歳児")+SUMIFS($BG$141:$BG$160,$D$141:$D$160,"1号",B141:B160,"3歳児")+SUMIFS($BG$167:$BG$186,$D$167:$D$186,"1号",B167:B186,"3歳児")+SUMIFS($BG$193:$BG$212,$D$193:$D$212,"1号",B193:B212,"3歳児")+SUMIFS($BG$219:$BG$238,$D$219:$D$238,"1号",B219:B238,"3歳児")+SUMIFS($BG$245:$BG$264,$D$245:$D$264,"1号",B245:B264,"3歳児")+SUMIFS($BG$271:$BG$290,$D$271:$D$290,"1号",B271:B290,"3歳児")+SUMIFS($BG$297:$BG$316,$D$297:$D$316,"1号",B297:B316,"3歳児")+SUMIFS($BG$323:$BG$342,$D$323:$D$342,"1号",B323:B342,"3歳児")+SUMIFS($BG$349:$BG$368,$D$349:$D$368,"1号",B349:B368,"3歳児")+SUMIFS($BG$375:$BG$394,$D$375:$D$394,"1号",B375:B394,"3歳児")+SUMIFS($BG$401:$BG$420,$D$401:$D$420,"1号",B401:B420,"3歳児")+SUMIFS($BG$427:$BG$446,$D$427:$D$446,"1号",B427:B446,"3歳児")+SUMIFS($BG$453:$BG$472,$D$453:$D$472,"1号",B453:B472,"3歳児")+SUMIFS($BG$479:$BG$498,$D$479:$D$498,"1号",B479:B498,"3歳児")</f>
        <v>0</v>
      </c>
      <c r="P29" s="290"/>
      <c r="Q29" s="290"/>
      <c r="R29" s="290">
        <f>COUNTIFS($D$6:$D$25,"1号",$B$6:$B$25,"3歳児")+COUNTIFS($D$37:$D$56,"1号",$B$37:$B$56,"3歳児")+COUNTIFS($D$63:$D$82,"1号",$B$63:$B$82,"3歳児")+COUNTIFS($D$89:$D$108,"1号",$B$89:$B$108,"3歳児")+COUNTIFS($D$115:$D$134,"1号",$B$115:$B$134,"3歳児")+COUNTIFS($D$141:$D$160,"1号",$B$141:$B$160,"3歳児")+COUNTIFS($D$167:$D$186,"1号",$B$167:$B$186,"3歳児")+COUNTIFS($D$193:$D$212,"1号",$B$193:$B$212,"3歳児")+COUNTIFS($D$219:$D$238,"1号",$B$219:$B$238,"3歳児")+COUNTIFS($D$245:$D$264,"1号",$B$245:$B$264,"3歳児")+COUNTIFS($D$271:$D$290,"1号",$B$271:$B$290,"3歳児")+COUNTIFS($D$297:$D$316,"1号",$B$297:$B$316,"3歳児")+COUNTIFS($D$323:$D$342,"1号",$B$323:$B$342,"3歳児")+COUNTIFS($D$349:$D$368,"1号",$B$349:$B$368,"3歳児")+COUNTIFS($D$375:$D$394,"1号",$B$375:$B$394,"3歳児")+COUNTIFS($D$401:$D$420,"1号",$B$401:$B$420,"3歳児")+COUNTIFS($D$427:$D$446,"1号",$B$427:$B$446,"3歳児")+COUNTIFS($D$453:$D$472,"1号",$B$453:$B$472,"3歳児")+COUNTIFS($D$479:$D$498,"1号",$B$479:$B$498,"3歳児")</f>
        <v>0</v>
      </c>
      <c r="S29" s="290"/>
      <c r="T29" s="290"/>
      <c r="U29" s="290">
        <f>SUMIFS($BG$6:$BG$25,$D$6:$D$25,"1号",$B$6:$B$25,"満3歳児")+SUMIFS($BG$37:$BG$56,$D$37:$D$56,"1号",$B$37:$B$56,"満3歳児")+SUMIFS($BG$63:$BG$82,$D$63:$D$82,"1号",$B$63:$B$82,"満3歳児")+SUMIFS($BG$89:$BG$108,$D$89:$D108,"1号",B89:B108,"満3歳児")+SUMIFS($BG$115:$BG$134,$D$115:$D$134,"1号",B115:B134,"満3歳児")+SUMIFS($BG$141:$BG$160,$D$141:$D$160,"1号",B141:B160,"満3歳児")+SUMIFS($BG$167:$BG$186,$D$167:$D$186,"1号",B167:B186,"満3歳児")+SUMIFS($BG$193:$BG$212,$D$193:$D$212,"1号",B193:B212,"満3歳児")+SUMIFS($BG$219:$BG$238,$D$219:$D$238,"1号",B219:B238,"満3歳児")+SUMIFS($BG$245:$BG$264,$D$245:$D$264,"1号",B245:B264,"満3歳児")+SUMIFS($BG$271:$BG$290,$D$271:$D$290,"1号",B271:B290,"満3歳児")+SUMIFS($BG$297:$BG$316,$D$297:$D$316,"1号",B297:B316,"満3歳児")+SUMIFS($BG$323:$BG$342,$D$323:$D$342,"1号",B323:B342,"満3歳児")+SUMIFS($BG$349:$BG$368,$D$349:$D$368,"1号",B349:B368,"満3歳児")+SUMIFS($BG$375:$BG$394,$D$375:$D$394,"1号",B375:B394,"満3歳児")+SUMIFS($BG$401:$BG$420,$D$401:$D$420,"1号",B401:B420,"満3歳児")+SUMIFS($BG$427:$BG$446,$D$427:$D$446,"1号",B427:B446,"満3歳児")+SUMIFS($BG$453:$BG$472,$D$453:$D$472,"1号",B453:B472,"満3歳児")+SUMIFS($BG$479:$BG$498,$D$479:$D$498,"1号",B479:B498,"満3歳児")</f>
        <v>0</v>
      </c>
      <c r="V29" s="290"/>
      <c r="W29" s="290"/>
      <c r="X29" s="290">
        <f>COUNTIFS($D$6:$D$25,"1号",$B$6:$B$25,"満3歳児")+COUNTIFS($D$37:$D$56,"1号",$B$37:$B$56,"満3歳児")+COUNTIFS($D$63:$D$82,"1号",$B$63:$B$82,"満3歳児")+COUNTIFS($D$89:$D$108,"1号",$B$89:$B$108,"満3歳児")+COUNTIFS($D$115:$D$134,"1号",$B$115:$B$134,"満3歳児")+COUNTIFS($D$141:$D$160,"1号",$B$141:$B$160,"満3歳児")+COUNTIFS($D$167:$D$186,"1号",$B$167:$B$186,"満3歳児")+COUNTIFS($D$193:$D$212,"1号",$B$193:$B$212,"満3歳児")+COUNTIFS($D$219:$D$238,"1号",$B$219:$B$238,"満3歳児")+COUNTIFS($D$245:$D$264,"1号",$B$245:$B$264,"満3歳児")+COUNTIFS($D$271:$D$290,"1号",$B$271:$B$290,"満3歳児")+COUNTIFS($D$297:$D$316,"1号",$B$297:$B$316,"満3歳児")+COUNTIFS($D$323:$D$342,"1号",$B$323:$B$342,"満3歳児")+COUNTIFS($D$349:$D$368,"1号",$B$349:$B$368,"満3歳児")+COUNTIFS($D$375:$D$394,"1号",$B$375:$B$394,"満3歳児")+COUNTIFS($D$401:$D$420,"1号",$B$401:$B$420,"満3歳児")+COUNTIFS($D$427:$D$446,"1号",$B$427:$B$446,"満3歳児")+COUNTIFS($D$453:$D$472,"1号",$B$453:$B$472,"満3歳児")+COUNTIFS($D$479:$D$498,"1号",$B$479:$B$498,"満3歳児")</f>
        <v>0</v>
      </c>
      <c r="Y29" s="290"/>
      <c r="Z29" s="313"/>
      <c r="AA29" s="311">
        <f>C29+I29+O29+U29</f>
        <v>0</v>
      </c>
      <c r="AB29" s="290"/>
      <c r="AC29" s="290"/>
      <c r="AD29" s="290"/>
      <c r="AE29" s="290">
        <f>F29+L29+R29+X29</f>
        <v>0</v>
      </c>
      <c r="AF29" s="290"/>
      <c r="AG29" s="308"/>
      <c r="AH29" s="50"/>
      <c r="AI29" s="50"/>
      <c r="AR29" s="42"/>
      <c r="AS29" s="42"/>
      <c r="AT29" s="42"/>
      <c r="AU29" s="42"/>
      <c r="AV29" s="42"/>
      <c r="AW29" s="42"/>
      <c r="AX29" s="42"/>
      <c r="AY29" s="42"/>
      <c r="AZ29" s="42"/>
      <c r="BA29" s="42"/>
      <c r="BB29" s="42"/>
      <c r="BC29" s="42"/>
      <c r="BD29" s="48"/>
      <c r="BE29" s="48"/>
      <c r="BF29" s="48"/>
      <c r="BG29" s="49"/>
      <c r="BH29" s="49"/>
      <c r="BI29" s="49"/>
      <c r="BJ29" s="49"/>
      <c r="BK29" s="49"/>
      <c r="BL29" s="49"/>
      <c r="BM29" s="5"/>
    </row>
    <row r="30" spans="1:65" ht="18.600000000000001" thickBot="1">
      <c r="B30" s="52" t="s">
        <v>116</v>
      </c>
      <c r="C30" s="296">
        <f>SUMIFS($BG$6:$BG$25,$D$6:$D$25,"2号",$B$6:$B$25,"5歳児")+SUMIFS($BG$37:$BG$56,$D$37:$D$56,"2号",$B$37:$B$56,"5歳児")+SUMIFS($BG$63:$BG$82,$D$63:$D$82,"2号",$B$63:$B$82,"5歳児")+SUMIFS($BG$89:$BG$108,$D$89:$D108,"2号",B89:B108,"5歳児")+SUMIFS($BG$115:$BG$134,$D$115:$D$134,"2号",B115:B134,"5歳児")+SUMIFS($BG$141:$BG$160,$D$141:$D$160,"2号",B141:B160,"5歳児")+SUMIFS($BG$167:$BG$186,$D$167:$D$186,"2号",B167:B186,"5歳児")+SUMIFS($BG$193:$BG$212,$D$193:$D$212,"2号",B193:B212,"5歳児")+SUMIFS($BG$219:$BG$238,$D$219:$D$238,"2号",B219:B238,"5歳児")+SUMIFS($BG$245:$BG$264,$D$245:$D$264,"2号",B245:B264,"5歳児")+SUMIFS($BG$271:$BG$290,$D$271:$D$290,"2号",B271:B290,"5歳児")+SUMIFS($BG$297:$BG$316,$D$297:$D$316,"2号",B297:B316,"5歳児")+SUMIFS($BG$323:$BG$342,$D$323:$D$342,"2号",B323:B342,"5歳児")+SUMIFS($BG$349:$BG$368,$D$349:$D$368,"2号",B349:B368,"5歳児")+SUMIFS($BG$375:$BG$394,$D$375:$D$394,"2号",B375:B394,"5歳児")+SUMIFS($BG$401:$BG$420,$D$401:$D$420,"2号",B401:B420,"5歳児")+SUMIFS($BG$427:$BG$446,$D$427:$D$446,"2号",B427:B446,"5歳児")+SUMIFS($BG$453:$BG$472,$D$453:$D$472,"2号",B453:B472,"5歳児")+SUMIFS($BG$479:$BG$498,$D$479:$D$498,"2号",B479:B498,"5歳児")</f>
        <v>0</v>
      </c>
      <c r="D30" s="284"/>
      <c r="E30" s="284"/>
      <c r="F30" s="284">
        <f>COUNTIFS($D$6:$D$25,"2号",$B$6:$B$25,"5歳児")+COUNTIFS($D$37:$D$56,"2号",$B$37:$B$56,"5歳児")+COUNTIFS($D$63:$D$82,"2号",$B$63:$B$82,"5歳児")+COUNTIFS($D$89:$D$108,"2号",$B$89:$B$108,"5歳児")+COUNTIFS($D$115:$D$134,"2号",$B$115:$B$134,"5歳児")+COUNTIFS($D$141:$D$160,"2号",$B$141:$B$160,"5歳児")+COUNTIFS($D$167:$D$186,"2号",$B$167:$B$186,"5歳児")+COUNTIFS($D$193:$D$212,"2号",$B$193:$B$212,"5歳児")+COUNTIFS($D$219:$D$238,"2号",$B$219:$B$238,"5歳児")+COUNTIFS($D$245:$D$264,"2号",$B$245:$B$264,"5歳児")+COUNTIFS($D$271:$D$290,"2号",$B$271:$B$290,"5歳児")+COUNTIFS($D$297:$D$316,"2号",$B$297:$B$316,"5歳児")+COUNTIFS($D$323:$D$342,"2号",$B$323:$B$342,"5歳児")+COUNTIFS($D$349:$D$368,"2号",$B$349:$B$368,"5歳児")+COUNTIFS($D$375:$D$394,"2号",$B$375:$B$394,"5歳児")+COUNTIFS($D$401:$D$420,"2号",$B$401:$B$420,"5歳児")+COUNTIFS($D$427:$D$446,"2号",$B$427:$B$446,"5歳児")+COUNTIFS($D$453:$D$472,"2号",$B$453:$B$472,"5歳児")+COUNTIFS($D$479:$D$498,"2号",$B$479:$B$498,"5歳児")</f>
        <v>0</v>
      </c>
      <c r="G30" s="284"/>
      <c r="H30" s="284"/>
      <c r="I30" s="284">
        <f>SUMIFS($BG$6:$BG$25,$D$6:$D$25,"2号",$B$6:$B$25,"4歳児")+SUMIFS($BG$37:$BG$56,$D$37:$D$56,"2号",$B$37:$B$56,"4歳児")+SUMIFS($BG$63:$BG$82,$D$63:$D$82,"2号",$B$63:$B$82,"4歳児")+SUMIFS($BG$89:$BG$108,$D$89:$D108,"2号",B89:B108,"4歳児")+SUMIFS($BG$115:$BG$134,$D$115:$D$134,"2号",B115:B134,"4歳児")+SUMIFS($BG$141:$BG$160,$D$141:$D$160,"2号",B141:B160,"4歳児")+SUMIFS($BG$167:$BG$186,$D$167:$D$186,"2号",B167:B186,"4歳児")+SUMIFS($BG$193:$BG$212,$D$193:$D$212,"2号",B193:B212,"4歳児")+SUMIFS($BG$219:$BG$238,$D$219:$D$238,"2号",B219:B238,"4歳児")+SUMIFS($BG$245:$BG$264,$D$245:$D$264,"2号",B245:B264,"4歳児")+SUMIFS($BG$271:$BG$290,$D$271:$D$290,"2号",B271:B290,"4歳児")+SUMIFS($BG$297:$BG$316,$D$297:$D$316,"2号",B297:B316,"4歳児")+SUMIFS($BG$323:$BG$342,$D$323:$D$342,"2号",B323:B342,"4歳児")+SUMIFS($BG$349:$BG$368,$D$349:$D$368,"2号",B349:B368,"4歳児")+SUMIFS($BG$375:$BG$394,$D$375:$D$394,"2号",B375:B394,"4歳児")+SUMIFS($BG$401:$BG$420,$D$401:$D$420,"2号",B401:B420,"4歳児")+SUMIFS($BG$427:$BG$446,$D$427:$D$446,"2号",B427:B446,"4歳児")+SUMIFS($BG$453:$BG$472,$D$453:$D$472,"2号",B453:B472,"4歳児")+SUMIFS($BG$479:$BG$498,$D$479:$D$498,"2号",B479:B498,"4歳児")</f>
        <v>0</v>
      </c>
      <c r="J30" s="284"/>
      <c r="K30" s="284"/>
      <c r="L30" s="284">
        <f>COUNTIFS($D$6:$D$25,"2号",$B$6:$B$25,"4歳児")+COUNTIFS($D$37:$D$56,"2号",$B$37:$B$56,"4歳児")+COUNTIFS($D$63:$D$82,"2号",$B$63:$B$82,"4歳児")+COUNTIFS($D$89:$D$108,"2号",$B$89:$B$108,"4歳児")+COUNTIFS($D$115:$D$134,"2号",$B$115:$B$134,"4歳児")+COUNTIFS($D$141:$D$160,"2号",$B$141:$B$160,"4歳児")+COUNTIFS($D$167:$D$186,"2号",$B$167:$B$186,"4歳児")+COUNTIFS($D$193:$D$212,"2号",$B$193:$B$212,"4歳児")+COUNTIFS($D$219:$D$238,"2号",$B$219:$B$238,"4歳児")+COUNTIFS($D$245:$D$264,"2号",$B$245:$B$264,"4歳児")+COUNTIFS($D$271:$D$290,"2号",$B$271:$B$290,"4歳児")+COUNTIFS($D$297:$D$316,"2号",$B$297:$B$316,"4歳児")+COUNTIFS($D$323:$D$342,"2号",$B$323:$B$342,"4歳児")+COUNTIFS($D$349:$D$368,"2号",$B$349:$B$368,"4歳児")+COUNTIFS($D$375:$D$394,"2号",$B$375:$B$394,"4歳児")+COUNTIFS($D$401:$D$420,"2号",$B$401:$B$420,"4歳児")+COUNTIFS($D$427:$D$446,"2号",$B$427:$B$446,"4歳児")+COUNTIFS($D$453:$D$472,"2号",$B$453:$B$472,"4歳児")+COUNTIFS($D$479:$D$498,"2号",$B$479:$B$498,"4歳児")</f>
        <v>0</v>
      </c>
      <c r="M30" s="284"/>
      <c r="N30" s="284"/>
      <c r="O30" s="284">
        <f>SUMIFS($BG$6:$BG$25,$D$6:$D$25,"2号",$B$6:$B$25,"3歳児")+SUMIFS($BG$37:$BG$56,$D$37:$D$56,"2号",$B$37:$B$56,"3歳児")+SUMIFS($BG$63:$BG$82,$D$63:$D$82,"2号",$B$63:$B$82,"3歳児")+SUMIFS($BG$89:$BG$108,$D$89:$D108,"2号",B89:B108,"3歳児")+SUMIFS($BG$115:$BG$134,$D$115:$D$134,"2号",B115:B134,"3歳児")+SUMIFS($BG$141:$BG$160,$D$141:$D$160,"2号",B141:B160,"3歳児")+SUMIFS($BG$167:$BG$186,$D$167:$D$186,"2号",B167:B186,"3歳児")+SUMIFS($BG$193:$BG$212,$D$193:$D$212,"2号",B193:B212,"3歳児")+SUMIFS($BG$219:$BG$238,$D$219:$D$238,"2号",B219:B238,"3歳児")+SUMIFS($BG$245:$BG$264,$D$245:$D$264,"2号",B245:B264,"3歳児")+SUMIFS($BG$271:$BG$290,$D$271:$D$290,"2号",B271:B290,"3歳児")+SUMIFS($BG$297:$BG$316,$D$297:$D$316,"2号",B297:B316,"3歳児")+SUMIFS($BG$323:$BG$342,$D$323:$D$342,"2号",B323:B342,"3歳児")+SUMIFS($BG$349:$BG$368,$D$349:$D$368,"2号",B349:B368,"3歳児")+SUMIFS($BG$375:$BG$394,$D$375:$D$394,"2号",B375:B394,"3歳児")+SUMIFS($BG$401:$BG$420,$D$401:$D$420,"2号",B401:B420,"3歳児")+SUMIFS($BG$427:$BG$446,$D$427:$D$446,"2号",B427:B446,"3歳児")+SUMIFS($BG$453:$BG$472,$D$453:$D$472,"2号",B453:B472,"3歳児")+SUMIFS($BG$479:$BG$498,$D$479:$D$498,"2号",B479:B498,"3歳児")</f>
        <v>0</v>
      </c>
      <c r="P30" s="284"/>
      <c r="Q30" s="284"/>
      <c r="R30" s="284">
        <f>COUNTIFS($D$6:$D$25,"2号",$B$6:$B$25,"3歳児")+COUNTIFS($D$37:$D$56,"2号",$B$37:$B$56,"3歳児")+COUNTIFS($D$63:$D$82,"2号",$B$63:$B$82,"3歳児")+COUNTIFS($D$89:$D$108,"2号",$B$89:$B$108,"3歳児")+COUNTIFS($D$115:$D$134,"2号",$B$115:$B$134,"3歳児")+COUNTIFS($D$141:$D$160,"2号",$B$141:$B$160,"3歳児")+COUNTIFS($D$167:$D$186,"2号",$B$167:$B$186,"3歳児")+COUNTIFS($D$193:$D$212,"2号",$B$193:$B$212,"3歳児")+COUNTIFS($D$219:$D$238,"2号",$B$219:$B$238,"3歳児")+COUNTIFS($D$245:$D$264,"2号",$B$245:$B$264,"3歳児")+COUNTIFS($D$271:$D$290,"2号",$B$271:$B$290,"3歳児")+COUNTIFS($D$297:$D$316,"2号",$B$297:$B$316,"3歳児")+COUNTIFS($D$323:$D$342,"2号",$B$323:$B$342,"3歳児")+COUNTIFS($D$349:$D$368,"2号",$B$349:$B$368,"3歳児")+COUNTIFS($D$375:$D$394,"2号",$B$375:$B$394,"3歳児")+COUNTIFS($D$401:$D$420,"2号",$B$401:$B$420,"3歳児")+COUNTIFS($D$427:$D$446,"2号",$B$427:$B$446,"3歳児")+COUNTIFS($D$453:$D$472,"2号",$B$453:$B$472,"3歳児")+COUNTIFS($D$479:$D$498,"2号",$B$479:$B$498,"3歳児")</f>
        <v>0</v>
      </c>
      <c r="S30" s="284"/>
      <c r="T30" s="284"/>
      <c r="U30" s="284">
        <f>SUMIFS($BG$6:$BG$25,$D$6:$D$25,"2号",$B$6:$B$25,"満3歳児")+SUMIFS($BG$37:$BG$56,$D$37:$D$56,"2号",$B$37:$B$56,"満3歳児")+SUMIFS($BG$63:$BG$82,$D$63:$D$82,"2号",$B$63:$B$82,"満3歳児")+SUMIFS($BG$89:$BG$108,$D$89:$D108,"2号",B89:B108,"満3歳児")+SUMIFS($BG$115:$BG$134,$D$115:$D$134,"2号",B115:B134,"満3歳児")+SUMIFS($BG$141:$BG$160,$D$141:$D$160,"2号",B141:B160,"満3歳児")+SUMIFS($BG$167:$BG$186,$D$167:$D$186,"2号",B167:B186,"満3歳児")+SUMIFS($BG$193:$BG$212,$D$193:$D$212,"2号",B193:B212,"満3歳児")+SUMIFS($BG$219:$BG$238,$D$219:$D$238,"2号",B219:B238,"満3歳児")+SUMIFS($BG$245:$BG$264,$D$245:$D$264,"2号",B245:B264,"満3歳児")+SUMIFS($BG$271:$BG$290,$D$271:$D$290,"2号",B271:B290,"満3歳児")+SUMIFS($BG$297:$BG$316,$D$297:$D$316,"2号",B297:B316,"満3歳児")+SUMIFS($BG$323:$BG$342,$D$323:$D$342,"2号",B323:B342,"満3歳児")+SUMIFS($BG$349:$BG$368,$D$349:$D$368,"2号",B349:B368,"満3歳児")+SUMIFS($BG$375:$BG$394,$D$375:$D$394,"2号",B375:B394,"満3歳児")+SUMIFS($BG$401:$BG$420,$D$401:$D$420,"2号",B401:B420,"満3歳児")+SUMIFS($BG$427:$BG$446,$D$427:$D$446,"2号",B427:B446,"満3歳児")+SUMIFS($BG$453:$BG$472,$D$453:$D$472,"2号",B453:B472,"満3歳児")+SUMIFS($BG$479:$BG$498,$D$479:$D$498,"2号",B479:B498,"満3歳児")</f>
        <v>0</v>
      </c>
      <c r="V30" s="284"/>
      <c r="W30" s="284"/>
      <c r="X30" s="284">
        <f>COUNTIFS($D$6:$D$25,"2号",$B$6:$B$25,"満3歳児")+COUNTIFS($D$37:$D$56,"2号",$B$37:$B$56,"満3歳児")+COUNTIFS($D$63:$D$82,"2号",$B$63:$B$82,"満3歳児")+COUNTIFS($D$89:$D$108,"2号",$B$89:$B$108,"満3歳児")+COUNTIFS($D$115:$D$134,"2号",$B$115:$B$134,"満3歳児")+COUNTIFS($D$141:$D$160,"2号",$B$141:$B$160,"満3歳児")+COUNTIFS($D$167:$D$186,"2号",$B$167:$B$186,"満3歳児")+COUNTIFS($D$193:$D$212,"2号",$B$193:$B$212,"満3歳児")+COUNTIFS($D$219:$D$238,"2号",$B$219:$B$238,"満3歳児")+COUNTIFS($D$245:$D$264,"2号",$B$245:$B$264,"満3歳児")+COUNTIFS($D$271:$D$290,"2号",$B$271:$B$290,"満3歳児")+COUNTIFS($D$297:$D$316,"2号",$B$297:$B$316,"満3歳児")+COUNTIFS($D$323:$D$342,"2号",$B$323:$B$342,"満3歳児")+COUNTIFS($D$349:$D$368,"2号",$B$349:$B$368,"満3歳児")+COUNTIFS($D$375:$D$394,"2号",$B$375:$B$394,"満3歳児")+COUNTIFS($D$401:$D$420,"2号",$B$401:$B$420,"満3歳児")+COUNTIFS($D$427:$D$446,"2号",$B$427:$B$446,"満3歳児")+COUNTIFS($D$453:$D$472,"2号",$B$453:$B$472,"満3歳児")+COUNTIFS($D$479:$D$498,"2号",$B$479:$B$498,"満3歳児")</f>
        <v>0</v>
      </c>
      <c r="Y30" s="284"/>
      <c r="Z30" s="285"/>
      <c r="AA30" s="310">
        <f>C30+I30+O30+U30</f>
        <v>0</v>
      </c>
      <c r="AB30" s="287"/>
      <c r="AC30" s="287"/>
      <c r="AD30" s="287"/>
      <c r="AE30" s="306">
        <f>F30+L30+R30+X30</f>
        <v>0</v>
      </c>
      <c r="AF30" s="306"/>
      <c r="AG30" s="307"/>
      <c r="AR30" s="42"/>
      <c r="AS30" s="42"/>
      <c r="AT30" s="42"/>
      <c r="AU30" s="42"/>
      <c r="AV30" s="42"/>
      <c r="AW30" s="42"/>
      <c r="AX30" s="42"/>
      <c r="AY30" s="42"/>
      <c r="AZ30" s="42"/>
      <c r="BA30" s="42"/>
      <c r="BB30" s="42"/>
      <c r="BC30" s="42"/>
      <c r="BD30" s="48"/>
      <c r="BE30" s="48"/>
      <c r="BF30" s="48"/>
      <c r="BG30" s="49"/>
      <c r="BH30" s="49"/>
      <c r="BI30" s="49"/>
      <c r="BJ30" s="49"/>
      <c r="BK30" s="49"/>
      <c r="BL30" s="49"/>
      <c r="BM30" s="5"/>
    </row>
    <row r="31" spans="1:65" ht="18.600000000000001" thickBot="1">
      <c r="B31" s="53" t="s">
        <v>122</v>
      </c>
      <c r="C31" s="294">
        <f>SUM(C29:E30)</f>
        <v>0</v>
      </c>
      <c r="D31" s="295"/>
      <c r="E31" s="295"/>
      <c r="F31" s="295">
        <f>SUM(F29:H30)</f>
        <v>0</v>
      </c>
      <c r="G31" s="295"/>
      <c r="H31" s="295"/>
      <c r="I31" s="295">
        <f>SUM(I29:K30)</f>
        <v>0</v>
      </c>
      <c r="J31" s="295"/>
      <c r="K31" s="295"/>
      <c r="L31" s="295">
        <f>SUM(L29:N30)</f>
        <v>0</v>
      </c>
      <c r="M31" s="295"/>
      <c r="N31" s="295"/>
      <c r="O31" s="295">
        <f>SUM(O29:Q30)</f>
        <v>0</v>
      </c>
      <c r="P31" s="295"/>
      <c r="Q31" s="295"/>
      <c r="R31" s="295">
        <f>SUM(R29:T30)</f>
        <v>0</v>
      </c>
      <c r="S31" s="295"/>
      <c r="T31" s="295"/>
      <c r="U31" s="295">
        <f>SUM(U29:W30)</f>
        <v>0</v>
      </c>
      <c r="V31" s="295"/>
      <c r="W31" s="295"/>
      <c r="X31" s="295">
        <f>SUM(X29:Z30)</f>
        <v>0</v>
      </c>
      <c r="Y31" s="295"/>
      <c r="Z31" s="312"/>
      <c r="AA31" s="309">
        <f>SUM(AA29:AC30)</f>
        <v>0</v>
      </c>
      <c r="AB31" s="288"/>
      <c r="AC31" s="288"/>
      <c r="AD31" s="288"/>
      <c r="AE31" s="288">
        <f>SUM(AE29:AG30)</f>
        <v>0</v>
      </c>
      <c r="AF31" s="288"/>
      <c r="AG31" s="289"/>
      <c r="AR31" s="42"/>
      <c r="AS31" s="42"/>
      <c r="AT31" s="42"/>
      <c r="AU31" s="42"/>
      <c r="AV31" s="42"/>
      <c r="AW31" s="42"/>
      <c r="AX31" s="42"/>
      <c r="AY31" s="42"/>
      <c r="AZ31" s="42"/>
      <c r="BA31" s="42"/>
      <c r="BB31" s="42"/>
      <c r="BC31" s="42"/>
      <c r="BD31" s="48"/>
      <c r="BE31" s="48"/>
      <c r="BF31" s="48"/>
      <c r="BG31" s="49"/>
      <c r="BH31" s="49"/>
      <c r="BI31" s="49"/>
      <c r="BJ31" s="49"/>
      <c r="BK31" s="49"/>
      <c r="BL31" s="49"/>
      <c r="BM31" s="5"/>
    </row>
    <row r="32" spans="1:65" ht="22.2">
      <c r="A32" s="1" t="s">
        <v>61</v>
      </c>
      <c r="BC32" s="194" t="s">
        <v>24</v>
      </c>
      <c r="BD32" s="195"/>
      <c r="BE32" s="275"/>
      <c r="BF32" s="276"/>
      <c r="BG32" s="2" t="s">
        <v>10</v>
      </c>
      <c r="BI32" s="275"/>
      <c r="BJ32" s="276"/>
      <c r="BK32" s="277" t="s">
        <v>25</v>
      </c>
      <c r="BL32" s="194"/>
    </row>
    <row r="33" spans="1:65">
      <c r="X33" s="2" t="s">
        <v>85</v>
      </c>
      <c r="AU33" s="2" t="s">
        <v>103</v>
      </c>
      <c r="AX33" s="281"/>
      <c r="AY33" s="281"/>
      <c r="AZ33" s="281"/>
      <c r="BA33" s="281"/>
      <c r="BB33" s="281"/>
      <c r="BC33" s="281"/>
      <c r="BD33" s="281"/>
      <c r="BE33" s="281"/>
      <c r="BF33" s="281"/>
      <c r="BG33" s="281"/>
      <c r="BH33" s="281"/>
      <c r="BI33" s="281"/>
      <c r="BJ33" s="281"/>
      <c r="BK33" s="281"/>
      <c r="BL33" s="281"/>
      <c r="BM33" s="6"/>
    </row>
    <row r="34" spans="1:65" ht="18" customHeight="1">
      <c r="A34" s="4"/>
      <c r="B34" s="278" t="s">
        <v>94</v>
      </c>
      <c r="C34" s="278"/>
      <c r="D34" s="279" t="s">
        <v>121</v>
      </c>
      <c r="E34" s="246" t="s">
        <v>95</v>
      </c>
      <c r="F34" s="247"/>
      <c r="G34" s="248"/>
      <c r="H34" s="252" t="s">
        <v>3</v>
      </c>
      <c r="I34" s="253"/>
      <c r="J34" s="253"/>
      <c r="K34" s="253"/>
      <c r="L34" s="254"/>
      <c r="M34" s="258" t="s">
        <v>93</v>
      </c>
      <c r="N34" s="258"/>
      <c r="O34" s="258"/>
      <c r="P34" s="258"/>
      <c r="Q34" s="258"/>
      <c r="R34" s="258"/>
      <c r="S34" s="258"/>
      <c r="T34" s="261" t="s">
        <v>63</v>
      </c>
      <c r="U34" s="261"/>
      <c r="V34" s="261"/>
      <c r="W34" s="261"/>
      <c r="X34" s="261"/>
      <c r="Y34" s="262" t="s">
        <v>64</v>
      </c>
      <c r="Z34" s="263"/>
      <c r="AA34" s="263"/>
      <c r="AB34" s="263"/>
      <c r="AC34" s="264"/>
      <c r="AD34" s="265" t="s">
        <v>6</v>
      </c>
      <c r="AE34" s="266"/>
      <c r="AF34" s="266"/>
      <c r="AG34" s="267"/>
      <c r="AH34" s="271" t="s">
        <v>84</v>
      </c>
      <c r="AI34" s="272"/>
      <c r="AJ34" s="272"/>
      <c r="AK34" s="272"/>
      <c r="AL34" s="272"/>
      <c r="AM34" s="272"/>
      <c r="AN34" s="273"/>
      <c r="AO34" s="274" t="s">
        <v>7</v>
      </c>
      <c r="AP34" s="253"/>
      <c r="AQ34" s="254"/>
      <c r="AR34" s="224" t="s">
        <v>26</v>
      </c>
      <c r="AS34" s="225"/>
      <c r="AT34" s="225"/>
      <c r="AU34" s="225"/>
      <c r="AV34" s="226"/>
      <c r="AW34" s="230" t="s">
        <v>8</v>
      </c>
      <c r="AX34" s="231"/>
      <c r="AY34" s="231"/>
      <c r="AZ34" s="231"/>
      <c r="BA34" s="232"/>
      <c r="BB34" s="236" t="s">
        <v>27</v>
      </c>
      <c r="BC34" s="237"/>
      <c r="BD34" s="237"/>
      <c r="BE34" s="237"/>
      <c r="BF34" s="238"/>
      <c r="BG34" s="230" t="s">
        <v>9</v>
      </c>
      <c r="BH34" s="231"/>
      <c r="BI34" s="231"/>
      <c r="BJ34" s="231"/>
      <c r="BK34" s="231"/>
      <c r="BL34" s="232"/>
    </row>
    <row r="35" spans="1:65" ht="18" customHeight="1">
      <c r="A35" s="4"/>
      <c r="B35" s="278"/>
      <c r="C35" s="278"/>
      <c r="D35" s="278"/>
      <c r="E35" s="249"/>
      <c r="F35" s="250"/>
      <c r="G35" s="251"/>
      <c r="H35" s="255"/>
      <c r="I35" s="256"/>
      <c r="J35" s="256"/>
      <c r="K35" s="256"/>
      <c r="L35" s="257"/>
      <c r="M35" s="259"/>
      <c r="N35" s="259"/>
      <c r="O35" s="259"/>
      <c r="P35" s="259"/>
      <c r="Q35" s="259"/>
      <c r="R35" s="259"/>
      <c r="S35" s="259"/>
      <c r="T35" s="261"/>
      <c r="U35" s="261"/>
      <c r="V35" s="261"/>
      <c r="W35" s="261"/>
      <c r="X35" s="261"/>
      <c r="Y35" s="242" t="s">
        <v>91</v>
      </c>
      <c r="Z35" s="242"/>
      <c r="AA35" s="242"/>
      <c r="AB35" s="242"/>
      <c r="AC35" s="243"/>
      <c r="AD35" s="268"/>
      <c r="AE35" s="269"/>
      <c r="AF35" s="269"/>
      <c r="AG35" s="270"/>
      <c r="AH35" s="218" t="s">
        <v>4</v>
      </c>
      <c r="AI35" s="220"/>
      <c r="AJ35" s="218" t="s">
        <v>5</v>
      </c>
      <c r="AK35" s="219"/>
      <c r="AL35" s="219"/>
      <c r="AM35" s="219"/>
      <c r="AN35" s="220"/>
      <c r="AO35" s="255"/>
      <c r="AP35" s="256"/>
      <c r="AQ35" s="257"/>
      <c r="AR35" s="227"/>
      <c r="AS35" s="228"/>
      <c r="AT35" s="228"/>
      <c r="AU35" s="228"/>
      <c r="AV35" s="229"/>
      <c r="AW35" s="233"/>
      <c r="AX35" s="234"/>
      <c r="AY35" s="234"/>
      <c r="AZ35" s="234"/>
      <c r="BA35" s="235"/>
      <c r="BB35" s="239"/>
      <c r="BC35" s="240"/>
      <c r="BD35" s="240"/>
      <c r="BE35" s="240"/>
      <c r="BF35" s="241"/>
      <c r="BG35" s="233"/>
      <c r="BH35" s="234"/>
      <c r="BI35" s="234"/>
      <c r="BJ35" s="234"/>
      <c r="BK35" s="234"/>
      <c r="BL35" s="235"/>
    </row>
    <row r="36" spans="1:65">
      <c r="A36" s="4"/>
      <c r="B36" s="218" t="s">
        <v>2</v>
      </c>
      <c r="C36" s="220"/>
      <c r="D36" s="54" t="s">
        <v>2</v>
      </c>
      <c r="E36" s="218" t="s">
        <v>96</v>
      </c>
      <c r="F36" s="219"/>
      <c r="G36" s="220"/>
      <c r="H36" s="221"/>
      <c r="I36" s="222"/>
      <c r="J36" s="222"/>
      <c r="K36" s="222"/>
      <c r="L36" s="223"/>
      <c r="M36" s="260"/>
      <c r="N36" s="260"/>
      <c r="O36" s="260"/>
      <c r="P36" s="260"/>
      <c r="Q36" s="260"/>
      <c r="R36" s="260"/>
      <c r="S36" s="260"/>
      <c r="T36" s="261"/>
      <c r="U36" s="261"/>
      <c r="V36" s="261"/>
      <c r="W36" s="261"/>
      <c r="X36" s="261"/>
      <c r="Y36" s="244"/>
      <c r="Z36" s="244"/>
      <c r="AA36" s="244"/>
      <c r="AB36" s="244"/>
      <c r="AC36" s="245"/>
      <c r="AD36" s="221" t="s">
        <v>77</v>
      </c>
      <c r="AE36" s="222"/>
      <c r="AF36" s="222"/>
      <c r="AG36" s="223"/>
      <c r="AH36" s="222" t="s">
        <v>2</v>
      </c>
      <c r="AI36" s="222"/>
      <c r="AJ36" s="218" t="s">
        <v>78</v>
      </c>
      <c r="AK36" s="219"/>
      <c r="AL36" s="219"/>
      <c r="AM36" s="219"/>
      <c r="AN36" s="220"/>
      <c r="AO36" s="218" t="s">
        <v>79</v>
      </c>
      <c r="AP36" s="219"/>
      <c r="AQ36" s="220"/>
      <c r="AR36" s="222" t="s">
        <v>80</v>
      </c>
      <c r="AS36" s="222"/>
      <c r="AT36" s="222"/>
      <c r="AU36" s="222"/>
      <c r="AV36" s="222"/>
      <c r="AW36" s="221" t="s">
        <v>81</v>
      </c>
      <c r="AX36" s="222"/>
      <c r="AY36" s="222"/>
      <c r="AZ36" s="222"/>
      <c r="BA36" s="223"/>
      <c r="BB36" s="234" t="s">
        <v>82</v>
      </c>
      <c r="BC36" s="234"/>
      <c r="BD36" s="234"/>
      <c r="BE36" s="234"/>
      <c r="BF36" s="234"/>
      <c r="BG36" s="233" t="s">
        <v>83</v>
      </c>
      <c r="BH36" s="234"/>
      <c r="BI36" s="234"/>
      <c r="BJ36" s="234"/>
      <c r="BK36" s="234"/>
      <c r="BL36" s="235"/>
    </row>
    <row r="37" spans="1:65">
      <c r="A37" s="20">
        <v>21</v>
      </c>
      <c r="B37" s="213"/>
      <c r="C37" s="214"/>
      <c r="D37" s="51"/>
      <c r="E37" s="213"/>
      <c r="F37" s="214"/>
      <c r="G37" s="215"/>
      <c r="H37" s="213"/>
      <c r="I37" s="214"/>
      <c r="J37" s="214"/>
      <c r="K37" s="214"/>
      <c r="L37" s="215"/>
      <c r="M37" s="212"/>
      <c r="N37" s="212"/>
      <c r="O37" s="21" t="s">
        <v>10</v>
      </c>
      <c r="P37" s="22"/>
      <c r="Q37" s="21" t="s">
        <v>11</v>
      </c>
      <c r="R37" s="22"/>
      <c r="S37" s="21" t="s">
        <v>12</v>
      </c>
      <c r="T37" s="26"/>
      <c r="U37" s="21" t="s">
        <v>12</v>
      </c>
      <c r="V37" s="25" t="s">
        <v>62</v>
      </c>
      <c r="W37" s="22"/>
      <c r="X37" s="24" t="s">
        <v>12</v>
      </c>
      <c r="Y37" s="217"/>
      <c r="Z37" s="212"/>
      <c r="AA37" s="21" t="s">
        <v>62</v>
      </c>
      <c r="AB37" s="217"/>
      <c r="AC37" s="206"/>
      <c r="AD37" s="209"/>
      <c r="AE37" s="211"/>
      <c r="AF37" s="211"/>
      <c r="AG37" s="23" t="s">
        <v>13</v>
      </c>
      <c r="AH37" s="210"/>
      <c r="AI37" s="206"/>
      <c r="AJ37" s="211"/>
      <c r="AK37" s="211"/>
      <c r="AL37" s="211"/>
      <c r="AM37" s="211"/>
      <c r="AN37" s="21" t="s">
        <v>13</v>
      </c>
      <c r="AO37" s="210"/>
      <c r="AP37" s="212"/>
      <c r="AQ37" s="24" t="s">
        <v>14</v>
      </c>
      <c r="AR37" s="204">
        <f t="shared" ref="AR37:AR56" si="3">IFERROR(ROUNDDOWN(AJ37/AO37,0),0)</f>
        <v>0</v>
      </c>
      <c r="AS37" s="204"/>
      <c r="AT37" s="204"/>
      <c r="AU37" s="204"/>
      <c r="AV37" s="40" t="s">
        <v>13</v>
      </c>
      <c r="AW37" s="203">
        <f t="shared" ref="AW37:AW56" si="4">IFERROR(AD37+AR37,0)</f>
        <v>0</v>
      </c>
      <c r="AX37" s="204"/>
      <c r="AY37" s="204"/>
      <c r="AZ37" s="204"/>
      <c r="BA37" s="41" t="s">
        <v>13</v>
      </c>
      <c r="BB37" s="203">
        <v>25700</v>
      </c>
      <c r="BC37" s="204"/>
      <c r="BD37" s="204"/>
      <c r="BE37" s="204"/>
      <c r="BF37" s="40" t="s">
        <v>13</v>
      </c>
      <c r="BG37" s="203">
        <f t="shared" ref="BG37:BG56" si="5">IF(AW37&lt;BB37,AW37,25700)</f>
        <v>0</v>
      </c>
      <c r="BH37" s="204"/>
      <c r="BI37" s="204"/>
      <c r="BJ37" s="204"/>
      <c r="BK37" s="204"/>
      <c r="BL37" s="41" t="s">
        <v>13</v>
      </c>
      <c r="BM37" s="20">
        <v>21</v>
      </c>
    </row>
    <row r="38" spans="1:65">
      <c r="A38" s="20">
        <v>22</v>
      </c>
      <c r="B38" s="213"/>
      <c r="C38" s="214"/>
      <c r="D38" s="51"/>
      <c r="E38" s="213"/>
      <c r="F38" s="214"/>
      <c r="G38" s="215"/>
      <c r="H38" s="213"/>
      <c r="I38" s="214"/>
      <c r="J38" s="214"/>
      <c r="K38" s="214"/>
      <c r="L38" s="215"/>
      <c r="M38" s="212"/>
      <c r="N38" s="212"/>
      <c r="O38" s="21" t="s">
        <v>10</v>
      </c>
      <c r="P38" s="22"/>
      <c r="Q38" s="21" t="s">
        <v>11</v>
      </c>
      <c r="R38" s="22"/>
      <c r="S38" s="21" t="s">
        <v>12</v>
      </c>
      <c r="T38" s="26"/>
      <c r="U38" s="21" t="s">
        <v>12</v>
      </c>
      <c r="V38" s="25" t="s">
        <v>62</v>
      </c>
      <c r="W38" s="22"/>
      <c r="X38" s="24" t="s">
        <v>12</v>
      </c>
      <c r="Y38" s="212"/>
      <c r="Z38" s="212"/>
      <c r="AA38" s="21" t="s">
        <v>62</v>
      </c>
      <c r="AB38" s="212"/>
      <c r="AC38" s="206"/>
      <c r="AD38" s="209"/>
      <c r="AE38" s="211"/>
      <c r="AF38" s="211"/>
      <c r="AG38" s="23" t="s">
        <v>13</v>
      </c>
      <c r="AH38" s="210"/>
      <c r="AI38" s="206"/>
      <c r="AJ38" s="211"/>
      <c r="AK38" s="211"/>
      <c r="AL38" s="211"/>
      <c r="AM38" s="211"/>
      <c r="AN38" s="21" t="s">
        <v>13</v>
      </c>
      <c r="AO38" s="210"/>
      <c r="AP38" s="212"/>
      <c r="AQ38" s="24" t="s">
        <v>14</v>
      </c>
      <c r="AR38" s="204">
        <f t="shared" si="3"/>
        <v>0</v>
      </c>
      <c r="AS38" s="204"/>
      <c r="AT38" s="204"/>
      <c r="AU38" s="204"/>
      <c r="AV38" s="40" t="s">
        <v>13</v>
      </c>
      <c r="AW38" s="203">
        <f t="shared" si="4"/>
        <v>0</v>
      </c>
      <c r="AX38" s="204"/>
      <c r="AY38" s="204"/>
      <c r="AZ38" s="204"/>
      <c r="BA38" s="41" t="s">
        <v>13</v>
      </c>
      <c r="BB38" s="203">
        <v>25700</v>
      </c>
      <c r="BC38" s="204"/>
      <c r="BD38" s="204"/>
      <c r="BE38" s="204"/>
      <c r="BF38" s="40" t="s">
        <v>13</v>
      </c>
      <c r="BG38" s="203">
        <f t="shared" si="5"/>
        <v>0</v>
      </c>
      <c r="BH38" s="204"/>
      <c r="BI38" s="204"/>
      <c r="BJ38" s="204"/>
      <c r="BK38" s="204"/>
      <c r="BL38" s="41" t="s">
        <v>13</v>
      </c>
      <c r="BM38" s="20">
        <v>22</v>
      </c>
    </row>
    <row r="39" spans="1:65">
      <c r="A39" s="20">
        <v>23</v>
      </c>
      <c r="B39" s="213"/>
      <c r="C39" s="214"/>
      <c r="D39" s="51"/>
      <c r="E39" s="213"/>
      <c r="F39" s="214"/>
      <c r="G39" s="215"/>
      <c r="H39" s="213"/>
      <c r="I39" s="214"/>
      <c r="J39" s="214"/>
      <c r="K39" s="214"/>
      <c r="L39" s="215"/>
      <c r="M39" s="212"/>
      <c r="N39" s="212"/>
      <c r="O39" s="21" t="s">
        <v>10</v>
      </c>
      <c r="P39" s="22"/>
      <c r="Q39" s="21" t="s">
        <v>11</v>
      </c>
      <c r="R39" s="22"/>
      <c r="S39" s="21" t="s">
        <v>12</v>
      </c>
      <c r="T39" s="26"/>
      <c r="U39" s="21" t="s">
        <v>12</v>
      </c>
      <c r="V39" s="25" t="s">
        <v>62</v>
      </c>
      <c r="W39" s="22"/>
      <c r="X39" s="24" t="s">
        <v>12</v>
      </c>
      <c r="Y39" s="212"/>
      <c r="Z39" s="212"/>
      <c r="AA39" s="21" t="s">
        <v>62</v>
      </c>
      <c r="AB39" s="212"/>
      <c r="AC39" s="206"/>
      <c r="AD39" s="209"/>
      <c r="AE39" s="211"/>
      <c r="AF39" s="211"/>
      <c r="AG39" s="23" t="s">
        <v>13</v>
      </c>
      <c r="AH39" s="210"/>
      <c r="AI39" s="206"/>
      <c r="AJ39" s="211"/>
      <c r="AK39" s="211"/>
      <c r="AL39" s="211"/>
      <c r="AM39" s="211"/>
      <c r="AN39" s="21" t="s">
        <v>13</v>
      </c>
      <c r="AO39" s="210"/>
      <c r="AP39" s="212"/>
      <c r="AQ39" s="24" t="s">
        <v>14</v>
      </c>
      <c r="AR39" s="204">
        <f t="shared" si="3"/>
        <v>0</v>
      </c>
      <c r="AS39" s="204"/>
      <c r="AT39" s="204"/>
      <c r="AU39" s="204"/>
      <c r="AV39" s="40" t="s">
        <v>13</v>
      </c>
      <c r="AW39" s="203">
        <f t="shared" si="4"/>
        <v>0</v>
      </c>
      <c r="AX39" s="204"/>
      <c r="AY39" s="204"/>
      <c r="AZ39" s="204"/>
      <c r="BA39" s="41" t="s">
        <v>13</v>
      </c>
      <c r="BB39" s="203">
        <v>25700</v>
      </c>
      <c r="BC39" s="204"/>
      <c r="BD39" s="204"/>
      <c r="BE39" s="204"/>
      <c r="BF39" s="40" t="s">
        <v>13</v>
      </c>
      <c r="BG39" s="203">
        <f t="shared" si="5"/>
        <v>0</v>
      </c>
      <c r="BH39" s="204"/>
      <c r="BI39" s="204"/>
      <c r="BJ39" s="204"/>
      <c r="BK39" s="204"/>
      <c r="BL39" s="41" t="s">
        <v>13</v>
      </c>
      <c r="BM39" s="20">
        <v>23</v>
      </c>
    </row>
    <row r="40" spans="1:65">
      <c r="A40" s="20">
        <v>24</v>
      </c>
      <c r="B40" s="213"/>
      <c r="C40" s="214"/>
      <c r="D40" s="51"/>
      <c r="E40" s="213"/>
      <c r="F40" s="214"/>
      <c r="G40" s="215"/>
      <c r="H40" s="213"/>
      <c r="I40" s="214"/>
      <c r="J40" s="214"/>
      <c r="K40" s="214"/>
      <c r="L40" s="215"/>
      <c r="M40" s="212"/>
      <c r="N40" s="212"/>
      <c r="O40" s="21" t="s">
        <v>10</v>
      </c>
      <c r="P40" s="22"/>
      <c r="Q40" s="21" t="s">
        <v>11</v>
      </c>
      <c r="R40" s="22"/>
      <c r="S40" s="21" t="s">
        <v>12</v>
      </c>
      <c r="T40" s="26"/>
      <c r="U40" s="21" t="s">
        <v>12</v>
      </c>
      <c r="V40" s="25" t="s">
        <v>62</v>
      </c>
      <c r="W40" s="22"/>
      <c r="X40" s="24" t="s">
        <v>12</v>
      </c>
      <c r="Y40" s="212"/>
      <c r="Z40" s="212"/>
      <c r="AA40" s="21" t="s">
        <v>62</v>
      </c>
      <c r="AB40" s="212"/>
      <c r="AC40" s="206"/>
      <c r="AD40" s="209"/>
      <c r="AE40" s="211"/>
      <c r="AF40" s="211"/>
      <c r="AG40" s="23" t="s">
        <v>13</v>
      </c>
      <c r="AH40" s="210"/>
      <c r="AI40" s="206"/>
      <c r="AJ40" s="211"/>
      <c r="AK40" s="211"/>
      <c r="AL40" s="211"/>
      <c r="AM40" s="211"/>
      <c r="AN40" s="21" t="s">
        <v>13</v>
      </c>
      <c r="AO40" s="210"/>
      <c r="AP40" s="212"/>
      <c r="AQ40" s="24" t="s">
        <v>14</v>
      </c>
      <c r="AR40" s="204">
        <f t="shared" si="3"/>
        <v>0</v>
      </c>
      <c r="AS40" s="204"/>
      <c r="AT40" s="204"/>
      <c r="AU40" s="204"/>
      <c r="AV40" s="40" t="s">
        <v>13</v>
      </c>
      <c r="AW40" s="203">
        <f t="shared" si="4"/>
        <v>0</v>
      </c>
      <c r="AX40" s="204"/>
      <c r="AY40" s="204"/>
      <c r="AZ40" s="204"/>
      <c r="BA40" s="41" t="s">
        <v>13</v>
      </c>
      <c r="BB40" s="203">
        <v>25700</v>
      </c>
      <c r="BC40" s="204"/>
      <c r="BD40" s="204"/>
      <c r="BE40" s="204"/>
      <c r="BF40" s="40" t="s">
        <v>13</v>
      </c>
      <c r="BG40" s="203">
        <f t="shared" si="5"/>
        <v>0</v>
      </c>
      <c r="BH40" s="204"/>
      <c r="BI40" s="204"/>
      <c r="BJ40" s="204"/>
      <c r="BK40" s="204"/>
      <c r="BL40" s="41" t="s">
        <v>13</v>
      </c>
      <c r="BM40" s="20">
        <v>24</v>
      </c>
    </row>
    <row r="41" spans="1:65">
      <c r="A41" s="20">
        <v>25</v>
      </c>
      <c r="B41" s="213"/>
      <c r="C41" s="214"/>
      <c r="D41" s="51"/>
      <c r="E41" s="213"/>
      <c r="F41" s="214"/>
      <c r="G41" s="215"/>
      <c r="H41" s="213"/>
      <c r="I41" s="214"/>
      <c r="J41" s="214"/>
      <c r="K41" s="214"/>
      <c r="L41" s="215"/>
      <c r="M41" s="212"/>
      <c r="N41" s="212"/>
      <c r="O41" s="21" t="s">
        <v>10</v>
      </c>
      <c r="P41" s="22"/>
      <c r="Q41" s="21" t="s">
        <v>11</v>
      </c>
      <c r="R41" s="22"/>
      <c r="S41" s="21" t="s">
        <v>12</v>
      </c>
      <c r="T41" s="26"/>
      <c r="U41" s="21" t="s">
        <v>12</v>
      </c>
      <c r="V41" s="25" t="s">
        <v>62</v>
      </c>
      <c r="W41" s="22"/>
      <c r="X41" s="24" t="s">
        <v>12</v>
      </c>
      <c r="Y41" s="217"/>
      <c r="Z41" s="212"/>
      <c r="AA41" s="21" t="s">
        <v>62</v>
      </c>
      <c r="AB41" s="217"/>
      <c r="AC41" s="206"/>
      <c r="AD41" s="209"/>
      <c r="AE41" s="211"/>
      <c r="AF41" s="211"/>
      <c r="AG41" s="23" t="s">
        <v>13</v>
      </c>
      <c r="AH41" s="210"/>
      <c r="AI41" s="206"/>
      <c r="AJ41" s="211"/>
      <c r="AK41" s="211"/>
      <c r="AL41" s="211"/>
      <c r="AM41" s="211"/>
      <c r="AN41" s="21" t="s">
        <v>13</v>
      </c>
      <c r="AO41" s="210"/>
      <c r="AP41" s="212"/>
      <c r="AQ41" s="24" t="s">
        <v>14</v>
      </c>
      <c r="AR41" s="204">
        <f t="shared" si="3"/>
        <v>0</v>
      </c>
      <c r="AS41" s="204"/>
      <c r="AT41" s="204"/>
      <c r="AU41" s="204"/>
      <c r="AV41" s="40" t="s">
        <v>13</v>
      </c>
      <c r="AW41" s="203">
        <f t="shared" si="4"/>
        <v>0</v>
      </c>
      <c r="AX41" s="204"/>
      <c r="AY41" s="204"/>
      <c r="AZ41" s="204"/>
      <c r="BA41" s="41" t="s">
        <v>13</v>
      </c>
      <c r="BB41" s="203">
        <v>25700</v>
      </c>
      <c r="BC41" s="204"/>
      <c r="BD41" s="204"/>
      <c r="BE41" s="204"/>
      <c r="BF41" s="40" t="s">
        <v>13</v>
      </c>
      <c r="BG41" s="203">
        <f t="shared" si="5"/>
        <v>0</v>
      </c>
      <c r="BH41" s="204"/>
      <c r="BI41" s="204"/>
      <c r="BJ41" s="204"/>
      <c r="BK41" s="204"/>
      <c r="BL41" s="41" t="s">
        <v>13</v>
      </c>
      <c r="BM41" s="20">
        <v>25</v>
      </c>
    </row>
    <row r="42" spans="1:65">
      <c r="A42" s="20">
        <v>26</v>
      </c>
      <c r="B42" s="213"/>
      <c r="C42" s="214"/>
      <c r="D42" s="51"/>
      <c r="E42" s="213"/>
      <c r="F42" s="214"/>
      <c r="G42" s="215"/>
      <c r="H42" s="213"/>
      <c r="I42" s="214"/>
      <c r="J42" s="214"/>
      <c r="K42" s="214"/>
      <c r="L42" s="215"/>
      <c r="M42" s="212"/>
      <c r="N42" s="212"/>
      <c r="O42" s="21" t="s">
        <v>10</v>
      </c>
      <c r="P42" s="22"/>
      <c r="Q42" s="21" t="s">
        <v>11</v>
      </c>
      <c r="R42" s="22"/>
      <c r="S42" s="21" t="s">
        <v>12</v>
      </c>
      <c r="T42" s="26"/>
      <c r="U42" s="21" t="s">
        <v>12</v>
      </c>
      <c r="V42" s="25" t="s">
        <v>62</v>
      </c>
      <c r="W42" s="22"/>
      <c r="X42" s="24" t="s">
        <v>12</v>
      </c>
      <c r="Y42" s="212"/>
      <c r="Z42" s="212"/>
      <c r="AA42" s="21" t="s">
        <v>62</v>
      </c>
      <c r="AB42" s="212"/>
      <c r="AC42" s="206"/>
      <c r="AD42" s="209"/>
      <c r="AE42" s="211"/>
      <c r="AF42" s="211"/>
      <c r="AG42" s="23" t="s">
        <v>13</v>
      </c>
      <c r="AH42" s="210"/>
      <c r="AI42" s="206"/>
      <c r="AJ42" s="211"/>
      <c r="AK42" s="211"/>
      <c r="AL42" s="211"/>
      <c r="AM42" s="211"/>
      <c r="AN42" s="21" t="s">
        <v>13</v>
      </c>
      <c r="AO42" s="210"/>
      <c r="AP42" s="212"/>
      <c r="AQ42" s="24" t="s">
        <v>14</v>
      </c>
      <c r="AR42" s="204">
        <f t="shared" si="3"/>
        <v>0</v>
      </c>
      <c r="AS42" s="204"/>
      <c r="AT42" s="204"/>
      <c r="AU42" s="204"/>
      <c r="AV42" s="40" t="s">
        <v>13</v>
      </c>
      <c r="AW42" s="203">
        <f t="shared" si="4"/>
        <v>0</v>
      </c>
      <c r="AX42" s="204"/>
      <c r="AY42" s="204"/>
      <c r="AZ42" s="204"/>
      <c r="BA42" s="41" t="s">
        <v>13</v>
      </c>
      <c r="BB42" s="203">
        <v>25700</v>
      </c>
      <c r="BC42" s="204"/>
      <c r="BD42" s="204"/>
      <c r="BE42" s="204"/>
      <c r="BF42" s="40" t="s">
        <v>13</v>
      </c>
      <c r="BG42" s="203">
        <f t="shared" si="5"/>
        <v>0</v>
      </c>
      <c r="BH42" s="204"/>
      <c r="BI42" s="204"/>
      <c r="BJ42" s="204"/>
      <c r="BK42" s="204"/>
      <c r="BL42" s="41" t="s">
        <v>13</v>
      </c>
      <c r="BM42" s="20">
        <v>26</v>
      </c>
    </row>
    <row r="43" spans="1:65">
      <c r="A43" s="20">
        <v>27</v>
      </c>
      <c r="B43" s="213"/>
      <c r="C43" s="214"/>
      <c r="D43" s="51"/>
      <c r="E43" s="213"/>
      <c r="F43" s="214"/>
      <c r="G43" s="215"/>
      <c r="H43" s="213"/>
      <c r="I43" s="214"/>
      <c r="J43" s="214"/>
      <c r="K43" s="214"/>
      <c r="L43" s="215"/>
      <c r="M43" s="212"/>
      <c r="N43" s="212"/>
      <c r="O43" s="21" t="s">
        <v>10</v>
      </c>
      <c r="P43" s="22"/>
      <c r="Q43" s="21" t="s">
        <v>11</v>
      </c>
      <c r="R43" s="22"/>
      <c r="S43" s="21" t="s">
        <v>12</v>
      </c>
      <c r="T43" s="26"/>
      <c r="U43" s="21" t="s">
        <v>12</v>
      </c>
      <c r="V43" s="25" t="s">
        <v>62</v>
      </c>
      <c r="W43" s="22"/>
      <c r="X43" s="24" t="s">
        <v>12</v>
      </c>
      <c r="Y43" s="212"/>
      <c r="Z43" s="212"/>
      <c r="AA43" s="21" t="s">
        <v>62</v>
      </c>
      <c r="AB43" s="212"/>
      <c r="AC43" s="206"/>
      <c r="AD43" s="209"/>
      <c r="AE43" s="211"/>
      <c r="AF43" s="211"/>
      <c r="AG43" s="23" t="s">
        <v>13</v>
      </c>
      <c r="AH43" s="210"/>
      <c r="AI43" s="206"/>
      <c r="AJ43" s="211"/>
      <c r="AK43" s="211"/>
      <c r="AL43" s="211"/>
      <c r="AM43" s="211"/>
      <c r="AN43" s="21" t="s">
        <v>13</v>
      </c>
      <c r="AO43" s="210"/>
      <c r="AP43" s="212"/>
      <c r="AQ43" s="24" t="s">
        <v>14</v>
      </c>
      <c r="AR43" s="204">
        <f t="shared" si="3"/>
        <v>0</v>
      </c>
      <c r="AS43" s="204"/>
      <c r="AT43" s="204"/>
      <c r="AU43" s="204"/>
      <c r="AV43" s="40" t="s">
        <v>13</v>
      </c>
      <c r="AW43" s="203">
        <f t="shared" si="4"/>
        <v>0</v>
      </c>
      <c r="AX43" s="204"/>
      <c r="AY43" s="204"/>
      <c r="AZ43" s="204"/>
      <c r="BA43" s="41" t="s">
        <v>13</v>
      </c>
      <c r="BB43" s="203">
        <v>25700</v>
      </c>
      <c r="BC43" s="204"/>
      <c r="BD43" s="204"/>
      <c r="BE43" s="204"/>
      <c r="BF43" s="40" t="s">
        <v>13</v>
      </c>
      <c r="BG43" s="203">
        <f t="shared" si="5"/>
        <v>0</v>
      </c>
      <c r="BH43" s="204"/>
      <c r="BI43" s="204"/>
      <c r="BJ43" s="204"/>
      <c r="BK43" s="204"/>
      <c r="BL43" s="41" t="s">
        <v>13</v>
      </c>
      <c r="BM43" s="20">
        <v>27</v>
      </c>
    </row>
    <row r="44" spans="1:65">
      <c r="A44" s="20">
        <v>28</v>
      </c>
      <c r="B44" s="213"/>
      <c r="C44" s="214"/>
      <c r="D44" s="51"/>
      <c r="E44" s="213"/>
      <c r="F44" s="214"/>
      <c r="G44" s="215"/>
      <c r="H44" s="213"/>
      <c r="I44" s="214"/>
      <c r="J44" s="214"/>
      <c r="K44" s="214"/>
      <c r="L44" s="215"/>
      <c r="M44" s="212"/>
      <c r="N44" s="212"/>
      <c r="O44" s="21" t="s">
        <v>10</v>
      </c>
      <c r="P44" s="22"/>
      <c r="Q44" s="21" t="s">
        <v>11</v>
      </c>
      <c r="R44" s="22"/>
      <c r="S44" s="21" t="s">
        <v>12</v>
      </c>
      <c r="T44" s="26"/>
      <c r="U44" s="21" t="s">
        <v>12</v>
      </c>
      <c r="V44" s="25" t="s">
        <v>62</v>
      </c>
      <c r="W44" s="22"/>
      <c r="X44" s="24" t="s">
        <v>12</v>
      </c>
      <c r="Y44" s="212"/>
      <c r="Z44" s="212"/>
      <c r="AA44" s="21" t="s">
        <v>62</v>
      </c>
      <c r="AB44" s="212"/>
      <c r="AC44" s="206"/>
      <c r="AD44" s="209"/>
      <c r="AE44" s="211"/>
      <c r="AF44" s="211"/>
      <c r="AG44" s="23" t="s">
        <v>13</v>
      </c>
      <c r="AH44" s="210"/>
      <c r="AI44" s="206"/>
      <c r="AJ44" s="211"/>
      <c r="AK44" s="211"/>
      <c r="AL44" s="211"/>
      <c r="AM44" s="211"/>
      <c r="AN44" s="21" t="s">
        <v>13</v>
      </c>
      <c r="AO44" s="210"/>
      <c r="AP44" s="212"/>
      <c r="AQ44" s="24" t="s">
        <v>14</v>
      </c>
      <c r="AR44" s="204">
        <f t="shared" si="3"/>
        <v>0</v>
      </c>
      <c r="AS44" s="204"/>
      <c r="AT44" s="204"/>
      <c r="AU44" s="204"/>
      <c r="AV44" s="40" t="s">
        <v>13</v>
      </c>
      <c r="AW44" s="203">
        <f t="shared" si="4"/>
        <v>0</v>
      </c>
      <c r="AX44" s="204"/>
      <c r="AY44" s="204"/>
      <c r="AZ44" s="204"/>
      <c r="BA44" s="41" t="s">
        <v>13</v>
      </c>
      <c r="BB44" s="203">
        <v>25700</v>
      </c>
      <c r="BC44" s="204"/>
      <c r="BD44" s="204"/>
      <c r="BE44" s="204"/>
      <c r="BF44" s="40" t="s">
        <v>13</v>
      </c>
      <c r="BG44" s="203">
        <f t="shared" si="5"/>
        <v>0</v>
      </c>
      <c r="BH44" s="204"/>
      <c r="BI44" s="204"/>
      <c r="BJ44" s="204"/>
      <c r="BK44" s="204"/>
      <c r="BL44" s="41" t="s">
        <v>13</v>
      </c>
      <c r="BM44" s="20">
        <v>28</v>
      </c>
    </row>
    <row r="45" spans="1:65">
      <c r="A45" s="20">
        <v>29</v>
      </c>
      <c r="B45" s="213"/>
      <c r="C45" s="214"/>
      <c r="D45" s="51"/>
      <c r="E45" s="213"/>
      <c r="F45" s="214"/>
      <c r="G45" s="215"/>
      <c r="H45" s="213"/>
      <c r="I45" s="214"/>
      <c r="J45" s="214"/>
      <c r="K45" s="214"/>
      <c r="L45" s="215"/>
      <c r="M45" s="212"/>
      <c r="N45" s="212"/>
      <c r="O45" s="21" t="s">
        <v>10</v>
      </c>
      <c r="P45" s="22"/>
      <c r="Q45" s="21" t="s">
        <v>11</v>
      </c>
      <c r="R45" s="22"/>
      <c r="S45" s="21" t="s">
        <v>12</v>
      </c>
      <c r="T45" s="26"/>
      <c r="U45" s="21" t="s">
        <v>12</v>
      </c>
      <c r="V45" s="25" t="s">
        <v>62</v>
      </c>
      <c r="W45" s="22"/>
      <c r="X45" s="24" t="s">
        <v>12</v>
      </c>
      <c r="Y45" s="212"/>
      <c r="Z45" s="212"/>
      <c r="AA45" s="21" t="s">
        <v>62</v>
      </c>
      <c r="AB45" s="212"/>
      <c r="AC45" s="206"/>
      <c r="AD45" s="209"/>
      <c r="AE45" s="211"/>
      <c r="AF45" s="211"/>
      <c r="AG45" s="23" t="s">
        <v>13</v>
      </c>
      <c r="AH45" s="210"/>
      <c r="AI45" s="206"/>
      <c r="AJ45" s="211"/>
      <c r="AK45" s="211"/>
      <c r="AL45" s="211"/>
      <c r="AM45" s="211"/>
      <c r="AN45" s="21" t="s">
        <v>13</v>
      </c>
      <c r="AO45" s="210"/>
      <c r="AP45" s="212"/>
      <c r="AQ45" s="24" t="s">
        <v>14</v>
      </c>
      <c r="AR45" s="204">
        <f t="shared" si="3"/>
        <v>0</v>
      </c>
      <c r="AS45" s="204"/>
      <c r="AT45" s="204"/>
      <c r="AU45" s="204"/>
      <c r="AV45" s="40" t="s">
        <v>13</v>
      </c>
      <c r="AW45" s="203">
        <f t="shared" si="4"/>
        <v>0</v>
      </c>
      <c r="AX45" s="204"/>
      <c r="AY45" s="204"/>
      <c r="AZ45" s="204"/>
      <c r="BA45" s="41" t="s">
        <v>13</v>
      </c>
      <c r="BB45" s="203">
        <v>25700</v>
      </c>
      <c r="BC45" s="204"/>
      <c r="BD45" s="204"/>
      <c r="BE45" s="204"/>
      <c r="BF45" s="40" t="s">
        <v>13</v>
      </c>
      <c r="BG45" s="203">
        <f t="shared" si="5"/>
        <v>0</v>
      </c>
      <c r="BH45" s="204"/>
      <c r="BI45" s="204"/>
      <c r="BJ45" s="204"/>
      <c r="BK45" s="204"/>
      <c r="BL45" s="41" t="s">
        <v>13</v>
      </c>
      <c r="BM45" s="20">
        <v>29</v>
      </c>
    </row>
    <row r="46" spans="1:65">
      <c r="A46" s="20">
        <v>30</v>
      </c>
      <c r="B46" s="213"/>
      <c r="C46" s="214"/>
      <c r="D46" s="51"/>
      <c r="E46" s="213"/>
      <c r="F46" s="214"/>
      <c r="G46" s="215"/>
      <c r="H46" s="213"/>
      <c r="I46" s="214"/>
      <c r="J46" s="214"/>
      <c r="K46" s="214"/>
      <c r="L46" s="215"/>
      <c r="M46" s="212"/>
      <c r="N46" s="212"/>
      <c r="O46" s="21" t="s">
        <v>10</v>
      </c>
      <c r="P46" s="22"/>
      <c r="Q46" s="21" t="s">
        <v>11</v>
      </c>
      <c r="R46" s="22"/>
      <c r="S46" s="21" t="s">
        <v>12</v>
      </c>
      <c r="T46" s="26"/>
      <c r="U46" s="21" t="s">
        <v>12</v>
      </c>
      <c r="V46" s="25" t="s">
        <v>62</v>
      </c>
      <c r="W46" s="22"/>
      <c r="X46" s="24" t="s">
        <v>12</v>
      </c>
      <c r="Y46" s="212"/>
      <c r="Z46" s="212"/>
      <c r="AA46" s="21" t="s">
        <v>62</v>
      </c>
      <c r="AB46" s="212"/>
      <c r="AC46" s="206"/>
      <c r="AD46" s="209"/>
      <c r="AE46" s="211"/>
      <c r="AF46" s="211"/>
      <c r="AG46" s="23" t="s">
        <v>13</v>
      </c>
      <c r="AH46" s="210"/>
      <c r="AI46" s="206"/>
      <c r="AJ46" s="211"/>
      <c r="AK46" s="211"/>
      <c r="AL46" s="211"/>
      <c r="AM46" s="211"/>
      <c r="AN46" s="21" t="s">
        <v>13</v>
      </c>
      <c r="AO46" s="210"/>
      <c r="AP46" s="212"/>
      <c r="AQ46" s="24" t="s">
        <v>14</v>
      </c>
      <c r="AR46" s="204">
        <f t="shared" si="3"/>
        <v>0</v>
      </c>
      <c r="AS46" s="204"/>
      <c r="AT46" s="204"/>
      <c r="AU46" s="204"/>
      <c r="AV46" s="40" t="s">
        <v>13</v>
      </c>
      <c r="AW46" s="203">
        <f t="shared" si="4"/>
        <v>0</v>
      </c>
      <c r="AX46" s="204"/>
      <c r="AY46" s="204"/>
      <c r="AZ46" s="204"/>
      <c r="BA46" s="41" t="s">
        <v>13</v>
      </c>
      <c r="BB46" s="203">
        <v>25700</v>
      </c>
      <c r="BC46" s="204"/>
      <c r="BD46" s="204"/>
      <c r="BE46" s="204"/>
      <c r="BF46" s="40" t="s">
        <v>13</v>
      </c>
      <c r="BG46" s="203">
        <f t="shared" si="5"/>
        <v>0</v>
      </c>
      <c r="BH46" s="204"/>
      <c r="BI46" s="204"/>
      <c r="BJ46" s="204"/>
      <c r="BK46" s="204"/>
      <c r="BL46" s="41" t="s">
        <v>13</v>
      </c>
      <c r="BM46" s="20">
        <v>30</v>
      </c>
    </row>
    <row r="47" spans="1:65">
      <c r="A47" s="20">
        <v>31</v>
      </c>
      <c r="B47" s="213"/>
      <c r="C47" s="214"/>
      <c r="D47" s="51"/>
      <c r="E47" s="213"/>
      <c r="F47" s="214"/>
      <c r="G47" s="215"/>
      <c r="H47" s="213"/>
      <c r="I47" s="214"/>
      <c r="J47" s="214"/>
      <c r="K47" s="214"/>
      <c r="L47" s="215"/>
      <c r="M47" s="212"/>
      <c r="N47" s="212"/>
      <c r="O47" s="21" t="s">
        <v>10</v>
      </c>
      <c r="P47" s="22"/>
      <c r="Q47" s="21" t="s">
        <v>11</v>
      </c>
      <c r="R47" s="22"/>
      <c r="S47" s="21" t="s">
        <v>12</v>
      </c>
      <c r="T47" s="26"/>
      <c r="U47" s="21" t="s">
        <v>12</v>
      </c>
      <c r="V47" s="25" t="s">
        <v>62</v>
      </c>
      <c r="W47" s="22"/>
      <c r="X47" s="24" t="s">
        <v>12</v>
      </c>
      <c r="Y47" s="212"/>
      <c r="Z47" s="212"/>
      <c r="AA47" s="21" t="s">
        <v>62</v>
      </c>
      <c r="AB47" s="212"/>
      <c r="AC47" s="206"/>
      <c r="AD47" s="209"/>
      <c r="AE47" s="211"/>
      <c r="AF47" s="211"/>
      <c r="AG47" s="23" t="s">
        <v>13</v>
      </c>
      <c r="AH47" s="210"/>
      <c r="AI47" s="206"/>
      <c r="AJ47" s="211"/>
      <c r="AK47" s="211"/>
      <c r="AL47" s="211"/>
      <c r="AM47" s="211"/>
      <c r="AN47" s="21" t="s">
        <v>13</v>
      </c>
      <c r="AO47" s="210"/>
      <c r="AP47" s="212"/>
      <c r="AQ47" s="24" t="s">
        <v>14</v>
      </c>
      <c r="AR47" s="204">
        <f t="shared" si="3"/>
        <v>0</v>
      </c>
      <c r="AS47" s="204"/>
      <c r="AT47" s="204"/>
      <c r="AU47" s="204"/>
      <c r="AV47" s="40" t="s">
        <v>13</v>
      </c>
      <c r="AW47" s="203">
        <f t="shared" si="4"/>
        <v>0</v>
      </c>
      <c r="AX47" s="204"/>
      <c r="AY47" s="204"/>
      <c r="AZ47" s="204"/>
      <c r="BA47" s="41" t="s">
        <v>13</v>
      </c>
      <c r="BB47" s="203">
        <v>25700</v>
      </c>
      <c r="BC47" s="204"/>
      <c r="BD47" s="204"/>
      <c r="BE47" s="204"/>
      <c r="BF47" s="40" t="s">
        <v>13</v>
      </c>
      <c r="BG47" s="203">
        <f t="shared" si="5"/>
        <v>0</v>
      </c>
      <c r="BH47" s="204"/>
      <c r="BI47" s="204"/>
      <c r="BJ47" s="204"/>
      <c r="BK47" s="204"/>
      <c r="BL47" s="41" t="s">
        <v>13</v>
      </c>
      <c r="BM47" s="20">
        <v>31</v>
      </c>
    </row>
    <row r="48" spans="1:65">
      <c r="A48" s="20">
        <v>32</v>
      </c>
      <c r="B48" s="213"/>
      <c r="C48" s="214"/>
      <c r="D48" s="51"/>
      <c r="E48" s="213"/>
      <c r="F48" s="214"/>
      <c r="G48" s="215"/>
      <c r="H48" s="213"/>
      <c r="I48" s="214"/>
      <c r="J48" s="214"/>
      <c r="K48" s="214"/>
      <c r="L48" s="215"/>
      <c r="M48" s="212"/>
      <c r="N48" s="212"/>
      <c r="O48" s="21" t="s">
        <v>10</v>
      </c>
      <c r="P48" s="22"/>
      <c r="Q48" s="21" t="s">
        <v>11</v>
      </c>
      <c r="R48" s="22"/>
      <c r="S48" s="21" t="s">
        <v>12</v>
      </c>
      <c r="T48" s="26"/>
      <c r="U48" s="21" t="s">
        <v>12</v>
      </c>
      <c r="V48" s="25" t="s">
        <v>62</v>
      </c>
      <c r="W48" s="22"/>
      <c r="X48" s="24" t="s">
        <v>12</v>
      </c>
      <c r="Y48" s="212"/>
      <c r="Z48" s="212"/>
      <c r="AA48" s="21" t="s">
        <v>62</v>
      </c>
      <c r="AB48" s="212"/>
      <c r="AC48" s="206"/>
      <c r="AD48" s="209"/>
      <c r="AE48" s="211"/>
      <c r="AF48" s="211"/>
      <c r="AG48" s="23" t="s">
        <v>13</v>
      </c>
      <c r="AH48" s="210"/>
      <c r="AI48" s="206"/>
      <c r="AJ48" s="211"/>
      <c r="AK48" s="211"/>
      <c r="AL48" s="211"/>
      <c r="AM48" s="211"/>
      <c r="AN48" s="21" t="s">
        <v>13</v>
      </c>
      <c r="AO48" s="210"/>
      <c r="AP48" s="212"/>
      <c r="AQ48" s="24" t="s">
        <v>14</v>
      </c>
      <c r="AR48" s="204">
        <f t="shared" si="3"/>
        <v>0</v>
      </c>
      <c r="AS48" s="204"/>
      <c r="AT48" s="204"/>
      <c r="AU48" s="204"/>
      <c r="AV48" s="40" t="s">
        <v>13</v>
      </c>
      <c r="AW48" s="203">
        <f t="shared" si="4"/>
        <v>0</v>
      </c>
      <c r="AX48" s="204"/>
      <c r="AY48" s="204"/>
      <c r="AZ48" s="204"/>
      <c r="BA48" s="41" t="s">
        <v>13</v>
      </c>
      <c r="BB48" s="203">
        <v>25700</v>
      </c>
      <c r="BC48" s="204"/>
      <c r="BD48" s="204"/>
      <c r="BE48" s="204"/>
      <c r="BF48" s="40" t="s">
        <v>13</v>
      </c>
      <c r="BG48" s="203">
        <f t="shared" si="5"/>
        <v>0</v>
      </c>
      <c r="BH48" s="204"/>
      <c r="BI48" s="204"/>
      <c r="BJ48" s="204"/>
      <c r="BK48" s="204"/>
      <c r="BL48" s="41" t="s">
        <v>13</v>
      </c>
      <c r="BM48" s="20">
        <v>32</v>
      </c>
    </row>
    <row r="49" spans="1:65">
      <c r="A49" s="20">
        <v>33</v>
      </c>
      <c r="B49" s="213"/>
      <c r="C49" s="214"/>
      <c r="D49" s="51"/>
      <c r="E49" s="213"/>
      <c r="F49" s="214"/>
      <c r="G49" s="215"/>
      <c r="H49" s="213"/>
      <c r="I49" s="214"/>
      <c r="J49" s="214"/>
      <c r="K49" s="214"/>
      <c r="L49" s="215"/>
      <c r="M49" s="212"/>
      <c r="N49" s="212"/>
      <c r="O49" s="21" t="s">
        <v>10</v>
      </c>
      <c r="P49" s="22"/>
      <c r="Q49" s="21" t="s">
        <v>11</v>
      </c>
      <c r="R49" s="22"/>
      <c r="S49" s="21" t="s">
        <v>12</v>
      </c>
      <c r="T49" s="26"/>
      <c r="U49" s="21" t="s">
        <v>12</v>
      </c>
      <c r="V49" s="25" t="s">
        <v>62</v>
      </c>
      <c r="W49" s="22"/>
      <c r="X49" s="24" t="s">
        <v>12</v>
      </c>
      <c r="Y49" s="212"/>
      <c r="Z49" s="212"/>
      <c r="AA49" s="21" t="s">
        <v>62</v>
      </c>
      <c r="AB49" s="212"/>
      <c r="AC49" s="206"/>
      <c r="AD49" s="209"/>
      <c r="AE49" s="211"/>
      <c r="AF49" s="211"/>
      <c r="AG49" s="23" t="s">
        <v>13</v>
      </c>
      <c r="AH49" s="210"/>
      <c r="AI49" s="206"/>
      <c r="AJ49" s="211"/>
      <c r="AK49" s="211"/>
      <c r="AL49" s="211"/>
      <c r="AM49" s="211"/>
      <c r="AN49" s="21" t="s">
        <v>13</v>
      </c>
      <c r="AO49" s="210"/>
      <c r="AP49" s="212"/>
      <c r="AQ49" s="24" t="s">
        <v>14</v>
      </c>
      <c r="AR49" s="204">
        <f t="shared" si="3"/>
        <v>0</v>
      </c>
      <c r="AS49" s="204"/>
      <c r="AT49" s="204"/>
      <c r="AU49" s="204"/>
      <c r="AV49" s="40" t="s">
        <v>13</v>
      </c>
      <c r="AW49" s="203">
        <f t="shared" si="4"/>
        <v>0</v>
      </c>
      <c r="AX49" s="204"/>
      <c r="AY49" s="204"/>
      <c r="AZ49" s="204"/>
      <c r="BA49" s="41" t="s">
        <v>13</v>
      </c>
      <c r="BB49" s="203">
        <v>25700</v>
      </c>
      <c r="BC49" s="204"/>
      <c r="BD49" s="204"/>
      <c r="BE49" s="204"/>
      <c r="BF49" s="40" t="s">
        <v>13</v>
      </c>
      <c r="BG49" s="203">
        <f t="shared" si="5"/>
        <v>0</v>
      </c>
      <c r="BH49" s="204"/>
      <c r="BI49" s="204"/>
      <c r="BJ49" s="204"/>
      <c r="BK49" s="204"/>
      <c r="BL49" s="41" t="s">
        <v>13</v>
      </c>
      <c r="BM49" s="20">
        <v>33</v>
      </c>
    </row>
    <row r="50" spans="1:65">
      <c r="A50" s="20">
        <v>34</v>
      </c>
      <c r="B50" s="213"/>
      <c r="C50" s="214"/>
      <c r="D50" s="51"/>
      <c r="E50" s="213"/>
      <c r="F50" s="214"/>
      <c r="G50" s="215"/>
      <c r="H50" s="213"/>
      <c r="I50" s="214"/>
      <c r="J50" s="214"/>
      <c r="K50" s="214"/>
      <c r="L50" s="215"/>
      <c r="M50" s="212"/>
      <c r="N50" s="212"/>
      <c r="O50" s="21" t="s">
        <v>10</v>
      </c>
      <c r="P50" s="22"/>
      <c r="Q50" s="21" t="s">
        <v>11</v>
      </c>
      <c r="R50" s="22"/>
      <c r="S50" s="21" t="s">
        <v>12</v>
      </c>
      <c r="T50" s="26"/>
      <c r="U50" s="21" t="s">
        <v>12</v>
      </c>
      <c r="V50" s="25" t="s">
        <v>62</v>
      </c>
      <c r="W50" s="22"/>
      <c r="X50" s="24" t="s">
        <v>12</v>
      </c>
      <c r="Y50" s="212"/>
      <c r="Z50" s="212"/>
      <c r="AA50" s="21" t="s">
        <v>62</v>
      </c>
      <c r="AB50" s="212"/>
      <c r="AC50" s="206"/>
      <c r="AD50" s="209"/>
      <c r="AE50" s="211"/>
      <c r="AF50" s="211"/>
      <c r="AG50" s="23" t="s">
        <v>13</v>
      </c>
      <c r="AH50" s="210"/>
      <c r="AI50" s="206"/>
      <c r="AJ50" s="211"/>
      <c r="AK50" s="211"/>
      <c r="AL50" s="211"/>
      <c r="AM50" s="211"/>
      <c r="AN50" s="21" t="s">
        <v>13</v>
      </c>
      <c r="AO50" s="210"/>
      <c r="AP50" s="212"/>
      <c r="AQ50" s="24" t="s">
        <v>14</v>
      </c>
      <c r="AR50" s="204">
        <f t="shared" si="3"/>
        <v>0</v>
      </c>
      <c r="AS50" s="204"/>
      <c r="AT50" s="204"/>
      <c r="AU50" s="204"/>
      <c r="AV50" s="40" t="s">
        <v>13</v>
      </c>
      <c r="AW50" s="203">
        <f t="shared" si="4"/>
        <v>0</v>
      </c>
      <c r="AX50" s="204"/>
      <c r="AY50" s="204"/>
      <c r="AZ50" s="204"/>
      <c r="BA50" s="41" t="s">
        <v>13</v>
      </c>
      <c r="BB50" s="203">
        <v>25700</v>
      </c>
      <c r="BC50" s="204"/>
      <c r="BD50" s="204"/>
      <c r="BE50" s="204"/>
      <c r="BF50" s="40" t="s">
        <v>13</v>
      </c>
      <c r="BG50" s="203">
        <f t="shared" si="5"/>
        <v>0</v>
      </c>
      <c r="BH50" s="204"/>
      <c r="BI50" s="204"/>
      <c r="BJ50" s="204"/>
      <c r="BK50" s="204"/>
      <c r="BL50" s="41" t="s">
        <v>13</v>
      </c>
      <c r="BM50" s="20">
        <v>34</v>
      </c>
    </row>
    <row r="51" spans="1:65">
      <c r="A51" s="20">
        <v>35</v>
      </c>
      <c r="B51" s="213"/>
      <c r="C51" s="214"/>
      <c r="D51" s="51"/>
      <c r="E51" s="213"/>
      <c r="F51" s="214"/>
      <c r="G51" s="215"/>
      <c r="H51" s="213"/>
      <c r="I51" s="214"/>
      <c r="J51" s="214"/>
      <c r="K51" s="214"/>
      <c r="L51" s="215"/>
      <c r="M51" s="212"/>
      <c r="N51" s="212"/>
      <c r="O51" s="21" t="s">
        <v>10</v>
      </c>
      <c r="P51" s="22"/>
      <c r="Q51" s="21" t="s">
        <v>11</v>
      </c>
      <c r="R51" s="22"/>
      <c r="S51" s="21" t="s">
        <v>12</v>
      </c>
      <c r="T51" s="26"/>
      <c r="U51" s="21" t="s">
        <v>12</v>
      </c>
      <c r="V51" s="25" t="s">
        <v>62</v>
      </c>
      <c r="W51" s="22"/>
      <c r="X51" s="24" t="s">
        <v>12</v>
      </c>
      <c r="Y51" s="212"/>
      <c r="Z51" s="212"/>
      <c r="AA51" s="21" t="s">
        <v>62</v>
      </c>
      <c r="AB51" s="212"/>
      <c r="AC51" s="206"/>
      <c r="AD51" s="209"/>
      <c r="AE51" s="211"/>
      <c r="AF51" s="211"/>
      <c r="AG51" s="23" t="s">
        <v>13</v>
      </c>
      <c r="AH51" s="210"/>
      <c r="AI51" s="206"/>
      <c r="AJ51" s="211"/>
      <c r="AK51" s="211"/>
      <c r="AL51" s="211"/>
      <c r="AM51" s="211"/>
      <c r="AN51" s="21" t="s">
        <v>13</v>
      </c>
      <c r="AO51" s="210"/>
      <c r="AP51" s="212"/>
      <c r="AQ51" s="24" t="s">
        <v>14</v>
      </c>
      <c r="AR51" s="204">
        <f t="shared" si="3"/>
        <v>0</v>
      </c>
      <c r="AS51" s="204"/>
      <c r="AT51" s="204"/>
      <c r="AU51" s="204"/>
      <c r="AV51" s="40" t="s">
        <v>13</v>
      </c>
      <c r="AW51" s="203">
        <f t="shared" si="4"/>
        <v>0</v>
      </c>
      <c r="AX51" s="204"/>
      <c r="AY51" s="204"/>
      <c r="AZ51" s="204"/>
      <c r="BA51" s="41" t="s">
        <v>13</v>
      </c>
      <c r="BB51" s="203">
        <v>25700</v>
      </c>
      <c r="BC51" s="204"/>
      <c r="BD51" s="204"/>
      <c r="BE51" s="204"/>
      <c r="BF51" s="40" t="s">
        <v>13</v>
      </c>
      <c r="BG51" s="203">
        <f t="shared" si="5"/>
        <v>0</v>
      </c>
      <c r="BH51" s="204"/>
      <c r="BI51" s="204"/>
      <c r="BJ51" s="204"/>
      <c r="BK51" s="204"/>
      <c r="BL51" s="41" t="s">
        <v>13</v>
      </c>
      <c r="BM51" s="20">
        <v>35</v>
      </c>
    </row>
    <row r="52" spans="1:65">
      <c r="A52" s="20">
        <v>36</v>
      </c>
      <c r="B52" s="213"/>
      <c r="C52" s="214"/>
      <c r="D52" s="51"/>
      <c r="E52" s="213"/>
      <c r="F52" s="214"/>
      <c r="G52" s="215"/>
      <c r="H52" s="213"/>
      <c r="I52" s="214"/>
      <c r="J52" s="214"/>
      <c r="K52" s="214"/>
      <c r="L52" s="215"/>
      <c r="M52" s="212"/>
      <c r="N52" s="212"/>
      <c r="O52" s="21" t="s">
        <v>10</v>
      </c>
      <c r="P52" s="22"/>
      <c r="Q52" s="21" t="s">
        <v>11</v>
      </c>
      <c r="R52" s="22"/>
      <c r="S52" s="21" t="s">
        <v>12</v>
      </c>
      <c r="T52" s="26"/>
      <c r="U52" s="21" t="s">
        <v>12</v>
      </c>
      <c r="V52" s="25" t="s">
        <v>62</v>
      </c>
      <c r="W52" s="22"/>
      <c r="X52" s="24" t="s">
        <v>12</v>
      </c>
      <c r="Y52" s="212"/>
      <c r="Z52" s="212"/>
      <c r="AA52" s="21" t="s">
        <v>62</v>
      </c>
      <c r="AB52" s="212"/>
      <c r="AC52" s="206"/>
      <c r="AD52" s="209"/>
      <c r="AE52" s="211"/>
      <c r="AF52" s="211"/>
      <c r="AG52" s="23" t="s">
        <v>13</v>
      </c>
      <c r="AH52" s="210"/>
      <c r="AI52" s="206"/>
      <c r="AJ52" s="211"/>
      <c r="AK52" s="211"/>
      <c r="AL52" s="211"/>
      <c r="AM52" s="211"/>
      <c r="AN52" s="21" t="s">
        <v>13</v>
      </c>
      <c r="AO52" s="210"/>
      <c r="AP52" s="212"/>
      <c r="AQ52" s="24" t="s">
        <v>14</v>
      </c>
      <c r="AR52" s="204">
        <f t="shared" si="3"/>
        <v>0</v>
      </c>
      <c r="AS52" s="204"/>
      <c r="AT52" s="204"/>
      <c r="AU52" s="204"/>
      <c r="AV52" s="40" t="s">
        <v>13</v>
      </c>
      <c r="AW52" s="203">
        <f t="shared" si="4"/>
        <v>0</v>
      </c>
      <c r="AX52" s="204"/>
      <c r="AY52" s="204"/>
      <c r="AZ52" s="204"/>
      <c r="BA52" s="41" t="s">
        <v>13</v>
      </c>
      <c r="BB52" s="203">
        <v>25700</v>
      </c>
      <c r="BC52" s="204"/>
      <c r="BD52" s="204"/>
      <c r="BE52" s="204"/>
      <c r="BF52" s="40" t="s">
        <v>13</v>
      </c>
      <c r="BG52" s="203">
        <f t="shared" si="5"/>
        <v>0</v>
      </c>
      <c r="BH52" s="204"/>
      <c r="BI52" s="204"/>
      <c r="BJ52" s="204"/>
      <c r="BK52" s="204"/>
      <c r="BL52" s="41" t="s">
        <v>13</v>
      </c>
      <c r="BM52" s="20">
        <v>36</v>
      </c>
    </row>
    <row r="53" spans="1:65">
      <c r="A53" s="20">
        <v>37</v>
      </c>
      <c r="B53" s="213"/>
      <c r="C53" s="214"/>
      <c r="D53" s="51"/>
      <c r="E53" s="213"/>
      <c r="F53" s="214"/>
      <c r="G53" s="215"/>
      <c r="H53" s="213"/>
      <c r="I53" s="214"/>
      <c r="J53" s="214"/>
      <c r="K53" s="214"/>
      <c r="L53" s="215"/>
      <c r="M53" s="212"/>
      <c r="N53" s="212"/>
      <c r="O53" s="21" t="s">
        <v>10</v>
      </c>
      <c r="P53" s="22"/>
      <c r="Q53" s="21" t="s">
        <v>11</v>
      </c>
      <c r="R53" s="22"/>
      <c r="S53" s="21" t="s">
        <v>12</v>
      </c>
      <c r="T53" s="26"/>
      <c r="U53" s="21" t="s">
        <v>12</v>
      </c>
      <c r="V53" s="25" t="s">
        <v>62</v>
      </c>
      <c r="W53" s="22"/>
      <c r="X53" s="24" t="s">
        <v>12</v>
      </c>
      <c r="Y53" s="212"/>
      <c r="Z53" s="212"/>
      <c r="AA53" s="21" t="s">
        <v>62</v>
      </c>
      <c r="AB53" s="212"/>
      <c r="AC53" s="206"/>
      <c r="AD53" s="209"/>
      <c r="AE53" s="211"/>
      <c r="AF53" s="211"/>
      <c r="AG53" s="23" t="s">
        <v>13</v>
      </c>
      <c r="AH53" s="210"/>
      <c r="AI53" s="206"/>
      <c r="AJ53" s="211"/>
      <c r="AK53" s="211"/>
      <c r="AL53" s="211"/>
      <c r="AM53" s="211"/>
      <c r="AN53" s="21" t="s">
        <v>13</v>
      </c>
      <c r="AO53" s="210"/>
      <c r="AP53" s="212"/>
      <c r="AQ53" s="24" t="s">
        <v>14</v>
      </c>
      <c r="AR53" s="204">
        <f t="shared" si="3"/>
        <v>0</v>
      </c>
      <c r="AS53" s="204"/>
      <c r="AT53" s="204"/>
      <c r="AU53" s="204"/>
      <c r="AV53" s="40" t="s">
        <v>13</v>
      </c>
      <c r="AW53" s="203">
        <f t="shared" si="4"/>
        <v>0</v>
      </c>
      <c r="AX53" s="204"/>
      <c r="AY53" s="204"/>
      <c r="AZ53" s="204"/>
      <c r="BA53" s="41" t="s">
        <v>13</v>
      </c>
      <c r="BB53" s="203">
        <v>25700</v>
      </c>
      <c r="BC53" s="204"/>
      <c r="BD53" s="204"/>
      <c r="BE53" s="204"/>
      <c r="BF53" s="40" t="s">
        <v>13</v>
      </c>
      <c r="BG53" s="203">
        <f t="shared" si="5"/>
        <v>0</v>
      </c>
      <c r="BH53" s="204"/>
      <c r="BI53" s="204"/>
      <c r="BJ53" s="204"/>
      <c r="BK53" s="204"/>
      <c r="BL53" s="41" t="s">
        <v>13</v>
      </c>
      <c r="BM53" s="20">
        <v>37</v>
      </c>
    </row>
    <row r="54" spans="1:65">
      <c r="A54" s="20">
        <v>38</v>
      </c>
      <c r="B54" s="213"/>
      <c r="C54" s="214"/>
      <c r="D54" s="51"/>
      <c r="E54" s="213"/>
      <c r="F54" s="214"/>
      <c r="G54" s="215"/>
      <c r="H54" s="213"/>
      <c r="I54" s="214"/>
      <c r="J54" s="214"/>
      <c r="K54" s="214"/>
      <c r="L54" s="215"/>
      <c r="M54" s="212"/>
      <c r="N54" s="212"/>
      <c r="O54" s="21" t="s">
        <v>10</v>
      </c>
      <c r="P54" s="22"/>
      <c r="Q54" s="21" t="s">
        <v>11</v>
      </c>
      <c r="R54" s="22"/>
      <c r="S54" s="21" t="s">
        <v>12</v>
      </c>
      <c r="T54" s="26"/>
      <c r="U54" s="21" t="s">
        <v>12</v>
      </c>
      <c r="V54" s="25" t="s">
        <v>62</v>
      </c>
      <c r="W54" s="22"/>
      <c r="X54" s="24" t="s">
        <v>12</v>
      </c>
      <c r="Y54" s="212"/>
      <c r="Z54" s="212"/>
      <c r="AA54" s="21" t="s">
        <v>62</v>
      </c>
      <c r="AB54" s="212"/>
      <c r="AC54" s="206"/>
      <c r="AD54" s="209"/>
      <c r="AE54" s="211"/>
      <c r="AF54" s="211"/>
      <c r="AG54" s="23" t="s">
        <v>13</v>
      </c>
      <c r="AH54" s="210"/>
      <c r="AI54" s="206"/>
      <c r="AJ54" s="211"/>
      <c r="AK54" s="211"/>
      <c r="AL54" s="211"/>
      <c r="AM54" s="211"/>
      <c r="AN54" s="21" t="s">
        <v>13</v>
      </c>
      <c r="AO54" s="210"/>
      <c r="AP54" s="212"/>
      <c r="AQ54" s="24" t="s">
        <v>14</v>
      </c>
      <c r="AR54" s="204">
        <f t="shared" si="3"/>
        <v>0</v>
      </c>
      <c r="AS54" s="204"/>
      <c r="AT54" s="204"/>
      <c r="AU54" s="204"/>
      <c r="AV54" s="40" t="s">
        <v>13</v>
      </c>
      <c r="AW54" s="203">
        <f t="shared" si="4"/>
        <v>0</v>
      </c>
      <c r="AX54" s="204"/>
      <c r="AY54" s="204"/>
      <c r="AZ54" s="204"/>
      <c r="BA54" s="41" t="s">
        <v>13</v>
      </c>
      <c r="BB54" s="203">
        <v>25700</v>
      </c>
      <c r="BC54" s="204"/>
      <c r="BD54" s="204"/>
      <c r="BE54" s="204"/>
      <c r="BF54" s="40" t="s">
        <v>13</v>
      </c>
      <c r="BG54" s="203">
        <f t="shared" si="5"/>
        <v>0</v>
      </c>
      <c r="BH54" s="204"/>
      <c r="BI54" s="204"/>
      <c r="BJ54" s="204"/>
      <c r="BK54" s="204"/>
      <c r="BL54" s="41" t="s">
        <v>13</v>
      </c>
      <c r="BM54" s="20">
        <v>38</v>
      </c>
    </row>
    <row r="55" spans="1:65">
      <c r="A55" s="20">
        <v>39</v>
      </c>
      <c r="B55" s="213"/>
      <c r="C55" s="214"/>
      <c r="D55" s="51"/>
      <c r="E55" s="213"/>
      <c r="F55" s="214"/>
      <c r="G55" s="215"/>
      <c r="H55" s="213"/>
      <c r="I55" s="214"/>
      <c r="J55" s="214"/>
      <c r="K55" s="214"/>
      <c r="L55" s="215"/>
      <c r="M55" s="212"/>
      <c r="N55" s="212"/>
      <c r="O55" s="21" t="s">
        <v>10</v>
      </c>
      <c r="P55" s="22"/>
      <c r="Q55" s="21" t="s">
        <v>11</v>
      </c>
      <c r="R55" s="22"/>
      <c r="S55" s="21" t="s">
        <v>12</v>
      </c>
      <c r="T55" s="26"/>
      <c r="U55" s="21" t="s">
        <v>12</v>
      </c>
      <c r="V55" s="25" t="s">
        <v>62</v>
      </c>
      <c r="W55" s="22"/>
      <c r="X55" s="24" t="s">
        <v>12</v>
      </c>
      <c r="Y55" s="212"/>
      <c r="Z55" s="212"/>
      <c r="AA55" s="21" t="s">
        <v>62</v>
      </c>
      <c r="AB55" s="212"/>
      <c r="AC55" s="206"/>
      <c r="AD55" s="209"/>
      <c r="AE55" s="211"/>
      <c r="AF55" s="211"/>
      <c r="AG55" s="23" t="s">
        <v>13</v>
      </c>
      <c r="AH55" s="210"/>
      <c r="AI55" s="206"/>
      <c r="AJ55" s="211"/>
      <c r="AK55" s="211"/>
      <c r="AL55" s="211"/>
      <c r="AM55" s="211"/>
      <c r="AN55" s="21" t="s">
        <v>13</v>
      </c>
      <c r="AO55" s="210"/>
      <c r="AP55" s="212"/>
      <c r="AQ55" s="24" t="s">
        <v>14</v>
      </c>
      <c r="AR55" s="204">
        <f t="shared" si="3"/>
        <v>0</v>
      </c>
      <c r="AS55" s="204"/>
      <c r="AT55" s="204"/>
      <c r="AU55" s="204"/>
      <c r="AV55" s="40" t="s">
        <v>13</v>
      </c>
      <c r="AW55" s="203">
        <f t="shared" si="4"/>
        <v>0</v>
      </c>
      <c r="AX55" s="204"/>
      <c r="AY55" s="204"/>
      <c r="AZ55" s="204"/>
      <c r="BA55" s="41" t="s">
        <v>13</v>
      </c>
      <c r="BB55" s="203">
        <v>25700</v>
      </c>
      <c r="BC55" s="204"/>
      <c r="BD55" s="204"/>
      <c r="BE55" s="204"/>
      <c r="BF55" s="40" t="s">
        <v>13</v>
      </c>
      <c r="BG55" s="203">
        <f t="shared" si="5"/>
        <v>0</v>
      </c>
      <c r="BH55" s="204"/>
      <c r="BI55" s="204"/>
      <c r="BJ55" s="204"/>
      <c r="BK55" s="204"/>
      <c r="BL55" s="41" t="s">
        <v>13</v>
      </c>
      <c r="BM55" s="20">
        <v>39</v>
      </c>
    </row>
    <row r="56" spans="1:65" ht="18.600000000000001" thickBot="1">
      <c r="A56" s="20">
        <v>40</v>
      </c>
      <c r="B56" s="213"/>
      <c r="C56" s="215"/>
      <c r="D56" s="51"/>
      <c r="E56" s="213"/>
      <c r="F56" s="214"/>
      <c r="G56" s="215"/>
      <c r="H56" s="216"/>
      <c r="I56" s="216"/>
      <c r="J56" s="216"/>
      <c r="K56" s="216"/>
      <c r="L56" s="216"/>
      <c r="M56" s="207"/>
      <c r="N56" s="210"/>
      <c r="O56" s="21" t="s">
        <v>10</v>
      </c>
      <c r="P56" s="22"/>
      <c r="Q56" s="21" t="s">
        <v>11</v>
      </c>
      <c r="R56" s="22"/>
      <c r="S56" s="24" t="s">
        <v>12</v>
      </c>
      <c r="T56" s="26"/>
      <c r="U56" s="21" t="s">
        <v>12</v>
      </c>
      <c r="V56" s="25" t="s">
        <v>62</v>
      </c>
      <c r="W56" s="22"/>
      <c r="X56" s="24" t="s">
        <v>12</v>
      </c>
      <c r="Y56" s="207"/>
      <c r="Z56" s="210"/>
      <c r="AA56" s="21" t="s">
        <v>62</v>
      </c>
      <c r="AB56" s="206"/>
      <c r="AC56" s="207"/>
      <c r="AD56" s="208"/>
      <c r="AE56" s="208"/>
      <c r="AF56" s="209"/>
      <c r="AG56" s="23" t="s">
        <v>13</v>
      </c>
      <c r="AH56" s="210"/>
      <c r="AI56" s="206"/>
      <c r="AJ56" s="211"/>
      <c r="AK56" s="211"/>
      <c r="AL56" s="211"/>
      <c r="AM56" s="211"/>
      <c r="AN56" s="21" t="s">
        <v>13</v>
      </c>
      <c r="AO56" s="210"/>
      <c r="AP56" s="212"/>
      <c r="AQ56" s="24" t="s">
        <v>14</v>
      </c>
      <c r="AR56" s="204">
        <f t="shared" si="3"/>
        <v>0</v>
      </c>
      <c r="AS56" s="204"/>
      <c r="AT56" s="204"/>
      <c r="AU56" s="204"/>
      <c r="AV56" s="40" t="s">
        <v>13</v>
      </c>
      <c r="AW56" s="203">
        <f t="shared" si="4"/>
        <v>0</v>
      </c>
      <c r="AX56" s="204"/>
      <c r="AY56" s="204"/>
      <c r="AZ56" s="204"/>
      <c r="BA56" s="41" t="s">
        <v>13</v>
      </c>
      <c r="BB56" s="203">
        <v>25700</v>
      </c>
      <c r="BC56" s="204"/>
      <c r="BD56" s="204"/>
      <c r="BE56" s="204"/>
      <c r="BF56" s="41" t="s">
        <v>13</v>
      </c>
      <c r="BG56" s="203">
        <f t="shared" si="5"/>
        <v>0</v>
      </c>
      <c r="BH56" s="204"/>
      <c r="BI56" s="204"/>
      <c r="BJ56" s="204"/>
      <c r="BK56" s="204"/>
      <c r="BL56" s="41" t="s">
        <v>13</v>
      </c>
      <c r="BM56" s="20">
        <v>40</v>
      </c>
    </row>
    <row r="57" spans="1:65" ht="18.600000000000001" thickBot="1">
      <c r="BD57" s="200" t="s">
        <v>15</v>
      </c>
      <c r="BE57" s="200"/>
      <c r="BF57" s="201"/>
      <c r="BG57" s="315">
        <f>SUM(BG37:BK56)</f>
        <v>0</v>
      </c>
      <c r="BH57" s="316"/>
      <c r="BI57" s="316"/>
      <c r="BJ57" s="316"/>
      <c r="BK57" s="316"/>
      <c r="BL57" s="132" t="s">
        <v>13</v>
      </c>
      <c r="BM57" s="5"/>
    </row>
    <row r="58" spans="1:65" ht="22.2">
      <c r="A58" s="1" t="s">
        <v>61</v>
      </c>
      <c r="BC58" s="194" t="s">
        <v>24</v>
      </c>
      <c r="BD58" s="195"/>
      <c r="BE58" s="275"/>
      <c r="BF58" s="276"/>
      <c r="BG58" s="2" t="s">
        <v>10</v>
      </c>
      <c r="BI58" s="275"/>
      <c r="BJ58" s="276"/>
      <c r="BK58" s="277" t="s">
        <v>25</v>
      </c>
      <c r="BL58" s="194"/>
    </row>
    <row r="59" spans="1:65">
      <c r="X59" s="2" t="s">
        <v>85</v>
      </c>
      <c r="AU59" s="2" t="s">
        <v>103</v>
      </c>
      <c r="AX59" s="151"/>
      <c r="AY59" s="151"/>
      <c r="AZ59" s="151"/>
      <c r="BA59" s="151"/>
      <c r="BB59" s="151"/>
      <c r="BC59" s="151"/>
      <c r="BD59" s="151"/>
      <c r="BE59" s="151"/>
      <c r="BF59" s="151"/>
      <c r="BG59" s="151"/>
      <c r="BH59" s="151"/>
      <c r="BI59" s="151"/>
      <c r="BJ59" s="151"/>
      <c r="BK59" s="151"/>
      <c r="BL59" s="151"/>
    </row>
    <row r="60" spans="1:65" ht="18" customHeight="1">
      <c r="A60" s="4"/>
      <c r="B60" s="278" t="s">
        <v>94</v>
      </c>
      <c r="C60" s="278"/>
      <c r="D60" s="279" t="s">
        <v>121</v>
      </c>
      <c r="E60" s="246" t="s">
        <v>95</v>
      </c>
      <c r="F60" s="247"/>
      <c r="G60" s="248"/>
      <c r="H60" s="252" t="s">
        <v>3</v>
      </c>
      <c r="I60" s="253"/>
      <c r="J60" s="253"/>
      <c r="K60" s="253"/>
      <c r="L60" s="254"/>
      <c r="M60" s="258" t="s">
        <v>93</v>
      </c>
      <c r="N60" s="258"/>
      <c r="O60" s="258"/>
      <c r="P60" s="258"/>
      <c r="Q60" s="258"/>
      <c r="R60" s="258"/>
      <c r="S60" s="258"/>
      <c r="T60" s="261" t="s">
        <v>63</v>
      </c>
      <c r="U60" s="261"/>
      <c r="V60" s="261"/>
      <c r="W60" s="261"/>
      <c r="X60" s="261"/>
      <c r="Y60" s="262" t="s">
        <v>64</v>
      </c>
      <c r="Z60" s="263"/>
      <c r="AA60" s="263"/>
      <c r="AB60" s="263"/>
      <c r="AC60" s="264"/>
      <c r="AD60" s="265" t="s">
        <v>6</v>
      </c>
      <c r="AE60" s="266"/>
      <c r="AF60" s="266"/>
      <c r="AG60" s="267"/>
      <c r="AH60" s="271" t="s">
        <v>84</v>
      </c>
      <c r="AI60" s="272"/>
      <c r="AJ60" s="272"/>
      <c r="AK60" s="272"/>
      <c r="AL60" s="272"/>
      <c r="AM60" s="272"/>
      <c r="AN60" s="273"/>
      <c r="AO60" s="274" t="s">
        <v>7</v>
      </c>
      <c r="AP60" s="253"/>
      <c r="AQ60" s="254"/>
      <c r="AR60" s="224" t="s">
        <v>26</v>
      </c>
      <c r="AS60" s="225"/>
      <c r="AT60" s="225"/>
      <c r="AU60" s="225"/>
      <c r="AV60" s="226"/>
      <c r="AW60" s="230" t="s">
        <v>8</v>
      </c>
      <c r="AX60" s="231"/>
      <c r="AY60" s="231"/>
      <c r="AZ60" s="231"/>
      <c r="BA60" s="232"/>
      <c r="BB60" s="236" t="s">
        <v>27</v>
      </c>
      <c r="BC60" s="237"/>
      <c r="BD60" s="237"/>
      <c r="BE60" s="237"/>
      <c r="BF60" s="238"/>
      <c r="BG60" s="230" t="s">
        <v>9</v>
      </c>
      <c r="BH60" s="231"/>
      <c r="BI60" s="231"/>
      <c r="BJ60" s="231"/>
      <c r="BK60" s="231"/>
      <c r="BL60" s="232"/>
    </row>
    <row r="61" spans="1:65" ht="18" customHeight="1">
      <c r="A61" s="4"/>
      <c r="B61" s="278"/>
      <c r="C61" s="278"/>
      <c r="D61" s="278"/>
      <c r="E61" s="249"/>
      <c r="F61" s="250"/>
      <c r="G61" s="251"/>
      <c r="H61" s="255"/>
      <c r="I61" s="256"/>
      <c r="J61" s="256"/>
      <c r="K61" s="256"/>
      <c r="L61" s="257"/>
      <c r="M61" s="259"/>
      <c r="N61" s="259"/>
      <c r="O61" s="259"/>
      <c r="P61" s="259"/>
      <c r="Q61" s="259"/>
      <c r="R61" s="259"/>
      <c r="S61" s="259"/>
      <c r="T61" s="261"/>
      <c r="U61" s="261"/>
      <c r="V61" s="261"/>
      <c r="W61" s="261"/>
      <c r="X61" s="261"/>
      <c r="Y61" s="242" t="s">
        <v>91</v>
      </c>
      <c r="Z61" s="242"/>
      <c r="AA61" s="242"/>
      <c r="AB61" s="242"/>
      <c r="AC61" s="243"/>
      <c r="AD61" s="268"/>
      <c r="AE61" s="269"/>
      <c r="AF61" s="269"/>
      <c r="AG61" s="270"/>
      <c r="AH61" s="218" t="s">
        <v>4</v>
      </c>
      <c r="AI61" s="220"/>
      <c r="AJ61" s="218" t="s">
        <v>5</v>
      </c>
      <c r="AK61" s="219"/>
      <c r="AL61" s="219"/>
      <c r="AM61" s="219"/>
      <c r="AN61" s="220"/>
      <c r="AO61" s="255"/>
      <c r="AP61" s="256"/>
      <c r="AQ61" s="257"/>
      <c r="AR61" s="227"/>
      <c r="AS61" s="228"/>
      <c r="AT61" s="228"/>
      <c r="AU61" s="228"/>
      <c r="AV61" s="229"/>
      <c r="AW61" s="233"/>
      <c r="AX61" s="234"/>
      <c r="AY61" s="234"/>
      <c r="AZ61" s="234"/>
      <c r="BA61" s="235"/>
      <c r="BB61" s="239"/>
      <c r="BC61" s="240"/>
      <c r="BD61" s="240"/>
      <c r="BE61" s="240"/>
      <c r="BF61" s="241"/>
      <c r="BG61" s="233"/>
      <c r="BH61" s="234"/>
      <c r="BI61" s="234"/>
      <c r="BJ61" s="234"/>
      <c r="BK61" s="234"/>
      <c r="BL61" s="235"/>
    </row>
    <row r="62" spans="1:65">
      <c r="A62" s="4" t="s">
        <v>137</v>
      </c>
      <c r="B62" s="218" t="s">
        <v>2</v>
      </c>
      <c r="C62" s="220"/>
      <c r="D62" s="54" t="s">
        <v>2</v>
      </c>
      <c r="E62" s="218" t="s">
        <v>96</v>
      </c>
      <c r="F62" s="219"/>
      <c r="G62" s="220"/>
      <c r="H62" s="221"/>
      <c r="I62" s="222"/>
      <c r="J62" s="222"/>
      <c r="K62" s="222"/>
      <c r="L62" s="223"/>
      <c r="M62" s="260"/>
      <c r="N62" s="260"/>
      <c r="O62" s="260"/>
      <c r="P62" s="260"/>
      <c r="Q62" s="260"/>
      <c r="R62" s="260"/>
      <c r="S62" s="260"/>
      <c r="T62" s="261"/>
      <c r="U62" s="261"/>
      <c r="V62" s="261"/>
      <c r="W62" s="261"/>
      <c r="X62" s="261"/>
      <c r="Y62" s="244"/>
      <c r="Z62" s="244"/>
      <c r="AA62" s="244"/>
      <c r="AB62" s="244"/>
      <c r="AC62" s="245"/>
      <c r="AD62" s="221" t="s">
        <v>77</v>
      </c>
      <c r="AE62" s="222"/>
      <c r="AF62" s="222"/>
      <c r="AG62" s="223"/>
      <c r="AH62" s="222" t="s">
        <v>2</v>
      </c>
      <c r="AI62" s="222"/>
      <c r="AJ62" s="218" t="s">
        <v>78</v>
      </c>
      <c r="AK62" s="219"/>
      <c r="AL62" s="219"/>
      <c r="AM62" s="219"/>
      <c r="AN62" s="220"/>
      <c r="AO62" s="218" t="s">
        <v>79</v>
      </c>
      <c r="AP62" s="219"/>
      <c r="AQ62" s="220"/>
      <c r="AR62" s="222" t="s">
        <v>80</v>
      </c>
      <c r="AS62" s="222"/>
      <c r="AT62" s="222"/>
      <c r="AU62" s="222"/>
      <c r="AV62" s="222"/>
      <c r="AW62" s="221" t="s">
        <v>81</v>
      </c>
      <c r="AX62" s="222"/>
      <c r="AY62" s="222"/>
      <c r="AZ62" s="222"/>
      <c r="BA62" s="223"/>
      <c r="BB62" s="234" t="s">
        <v>82</v>
      </c>
      <c r="BC62" s="234"/>
      <c r="BD62" s="234"/>
      <c r="BE62" s="234"/>
      <c r="BF62" s="234"/>
      <c r="BG62" s="233" t="s">
        <v>83</v>
      </c>
      <c r="BH62" s="234"/>
      <c r="BI62" s="234"/>
      <c r="BJ62" s="234"/>
      <c r="BK62" s="234"/>
      <c r="BL62" s="235"/>
    </row>
    <row r="63" spans="1:65">
      <c r="A63" s="20">
        <v>41</v>
      </c>
      <c r="B63" s="213"/>
      <c r="C63" s="214"/>
      <c r="D63" s="56"/>
      <c r="E63" s="213"/>
      <c r="F63" s="214"/>
      <c r="G63" s="215"/>
      <c r="H63" s="213"/>
      <c r="I63" s="214"/>
      <c r="J63" s="214"/>
      <c r="K63" s="214"/>
      <c r="L63" s="215"/>
      <c r="M63" s="212"/>
      <c r="N63" s="212"/>
      <c r="O63" s="21" t="s">
        <v>10</v>
      </c>
      <c r="P63" s="22"/>
      <c r="Q63" s="21" t="s">
        <v>11</v>
      </c>
      <c r="R63" s="22"/>
      <c r="S63" s="21" t="s">
        <v>12</v>
      </c>
      <c r="T63" s="26"/>
      <c r="U63" s="21" t="s">
        <v>12</v>
      </c>
      <c r="V63" s="25" t="s">
        <v>62</v>
      </c>
      <c r="W63" s="22"/>
      <c r="X63" s="24" t="s">
        <v>12</v>
      </c>
      <c r="Y63" s="217"/>
      <c r="Z63" s="212"/>
      <c r="AA63" s="21" t="s">
        <v>62</v>
      </c>
      <c r="AB63" s="217"/>
      <c r="AC63" s="206"/>
      <c r="AD63" s="209"/>
      <c r="AE63" s="211"/>
      <c r="AF63" s="211"/>
      <c r="AG63" s="23" t="s">
        <v>13</v>
      </c>
      <c r="AH63" s="210"/>
      <c r="AI63" s="206"/>
      <c r="AJ63" s="211"/>
      <c r="AK63" s="211"/>
      <c r="AL63" s="211"/>
      <c r="AM63" s="211"/>
      <c r="AN63" s="21" t="s">
        <v>13</v>
      </c>
      <c r="AO63" s="210"/>
      <c r="AP63" s="212"/>
      <c r="AQ63" s="24" t="s">
        <v>14</v>
      </c>
      <c r="AR63" s="204">
        <f t="shared" ref="AR63:AR82" si="6">IFERROR(ROUNDDOWN(AJ63/AO63,0),0)</f>
        <v>0</v>
      </c>
      <c r="AS63" s="204"/>
      <c r="AT63" s="204"/>
      <c r="AU63" s="204"/>
      <c r="AV63" s="40" t="s">
        <v>13</v>
      </c>
      <c r="AW63" s="203">
        <f t="shared" ref="AW63:AW82" si="7">IFERROR(AD63+AR63,0)</f>
        <v>0</v>
      </c>
      <c r="AX63" s="204"/>
      <c r="AY63" s="204"/>
      <c r="AZ63" s="204"/>
      <c r="BA63" s="41" t="s">
        <v>13</v>
      </c>
      <c r="BB63" s="203">
        <v>25700</v>
      </c>
      <c r="BC63" s="204"/>
      <c r="BD63" s="204"/>
      <c r="BE63" s="204"/>
      <c r="BF63" s="40" t="s">
        <v>13</v>
      </c>
      <c r="BG63" s="203">
        <f t="shared" ref="BG63:BG82" si="8">IF(AW63&lt;BB63,AW63,25700)</f>
        <v>0</v>
      </c>
      <c r="BH63" s="204"/>
      <c r="BI63" s="204"/>
      <c r="BJ63" s="204"/>
      <c r="BK63" s="204"/>
      <c r="BL63" s="41" t="s">
        <v>13</v>
      </c>
      <c r="BM63" s="20">
        <v>41</v>
      </c>
    </row>
    <row r="64" spans="1:65">
      <c r="A64" s="20">
        <v>42</v>
      </c>
      <c r="B64" s="213"/>
      <c r="C64" s="214"/>
      <c r="D64" s="56"/>
      <c r="E64" s="213"/>
      <c r="F64" s="214"/>
      <c r="G64" s="215"/>
      <c r="H64" s="213"/>
      <c r="I64" s="214"/>
      <c r="J64" s="214"/>
      <c r="K64" s="214"/>
      <c r="L64" s="215"/>
      <c r="M64" s="212"/>
      <c r="N64" s="212"/>
      <c r="O64" s="21" t="s">
        <v>10</v>
      </c>
      <c r="P64" s="22"/>
      <c r="Q64" s="21" t="s">
        <v>11</v>
      </c>
      <c r="R64" s="22"/>
      <c r="S64" s="21" t="s">
        <v>12</v>
      </c>
      <c r="T64" s="26"/>
      <c r="U64" s="21" t="s">
        <v>12</v>
      </c>
      <c r="V64" s="25" t="s">
        <v>62</v>
      </c>
      <c r="W64" s="22"/>
      <c r="X64" s="24" t="s">
        <v>12</v>
      </c>
      <c r="Y64" s="212"/>
      <c r="Z64" s="212"/>
      <c r="AA64" s="21" t="s">
        <v>62</v>
      </c>
      <c r="AB64" s="212"/>
      <c r="AC64" s="206"/>
      <c r="AD64" s="209"/>
      <c r="AE64" s="211"/>
      <c r="AF64" s="211"/>
      <c r="AG64" s="23" t="s">
        <v>13</v>
      </c>
      <c r="AH64" s="210"/>
      <c r="AI64" s="206"/>
      <c r="AJ64" s="211"/>
      <c r="AK64" s="211"/>
      <c r="AL64" s="211"/>
      <c r="AM64" s="211"/>
      <c r="AN64" s="21" t="s">
        <v>13</v>
      </c>
      <c r="AO64" s="210"/>
      <c r="AP64" s="212"/>
      <c r="AQ64" s="24" t="s">
        <v>14</v>
      </c>
      <c r="AR64" s="204">
        <f t="shared" si="6"/>
        <v>0</v>
      </c>
      <c r="AS64" s="204"/>
      <c r="AT64" s="204"/>
      <c r="AU64" s="204"/>
      <c r="AV64" s="40" t="s">
        <v>13</v>
      </c>
      <c r="AW64" s="203">
        <f t="shared" si="7"/>
        <v>0</v>
      </c>
      <c r="AX64" s="204"/>
      <c r="AY64" s="204"/>
      <c r="AZ64" s="204"/>
      <c r="BA64" s="41" t="s">
        <v>13</v>
      </c>
      <c r="BB64" s="203">
        <v>25700</v>
      </c>
      <c r="BC64" s="204"/>
      <c r="BD64" s="204"/>
      <c r="BE64" s="204"/>
      <c r="BF64" s="40" t="s">
        <v>13</v>
      </c>
      <c r="BG64" s="203">
        <f t="shared" si="8"/>
        <v>0</v>
      </c>
      <c r="BH64" s="204"/>
      <c r="BI64" s="204"/>
      <c r="BJ64" s="204"/>
      <c r="BK64" s="204"/>
      <c r="BL64" s="41" t="s">
        <v>13</v>
      </c>
      <c r="BM64" s="20">
        <v>42</v>
      </c>
    </row>
    <row r="65" spans="1:65">
      <c r="A65" s="20">
        <v>43</v>
      </c>
      <c r="B65" s="213"/>
      <c r="C65" s="214"/>
      <c r="D65" s="56"/>
      <c r="E65" s="213"/>
      <c r="F65" s="214"/>
      <c r="G65" s="215"/>
      <c r="H65" s="213"/>
      <c r="I65" s="214"/>
      <c r="J65" s="214"/>
      <c r="K65" s="214"/>
      <c r="L65" s="215"/>
      <c r="M65" s="212"/>
      <c r="N65" s="212"/>
      <c r="O65" s="21" t="s">
        <v>10</v>
      </c>
      <c r="P65" s="22"/>
      <c r="Q65" s="21" t="s">
        <v>11</v>
      </c>
      <c r="R65" s="22"/>
      <c r="S65" s="21" t="s">
        <v>12</v>
      </c>
      <c r="T65" s="26"/>
      <c r="U65" s="21" t="s">
        <v>12</v>
      </c>
      <c r="V65" s="25" t="s">
        <v>62</v>
      </c>
      <c r="W65" s="22"/>
      <c r="X65" s="24" t="s">
        <v>12</v>
      </c>
      <c r="Y65" s="212"/>
      <c r="Z65" s="212"/>
      <c r="AA65" s="21" t="s">
        <v>62</v>
      </c>
      <c r="AB65" s="212"/>
      <c r="AC65" s="206"/>
      <c r="AD65" s="209"/>
      <c r="AE65" s="211"/>
      <c r="AF65" s="211"/>
      <c r="AG65" s="23" t="s">
        <v>13</v>
      </c>
      <c r="AH65" s="210"/>
      <c r="AI65" s="206"/>
      <c r="AJ65" s="211"/>
      <c r="AK65" s="211"/>
      <c r="AL65" s="211"/>
      <c r="AM65" s="211"/>
      <c r="AN65" s="21" t="s">
        <v>13</v>
      </c>
      <c r="AO65" s="210"/>
      <c r="AP65" s="212"/>
      <c r="AQ65" s="24" t="s">
        <v>14</v>
      </c>
      <c r="AR65" s="204">
        <f t="shared" si="6"/>
        <v>0</v>
      </c>
      <c r="AS65" s="204"/>
      <c r="AT65" s="204"/>
      <c r="AU65" s="204"/>
      <c r="AV65" s="40" t="s">
        <v>13</v>
      </c>
      <c r="AW65" s="203">
        <f t="shared" si="7"/>
        <v>0</v>
      </c>
      <c r="AX65" s="204"/>
      <c r="AY65" s="204"/>
      <c r="AZ65" s="204"/>
      <c r="BA65" s="41" t="s">
        <v>13</v>
      </c>
      <c r="BB65" s="203">
        <v>25700</v>
      </c>
      <c r="BC65" s="204"/>
      <c r="BD65" s="204"/>
      <c r="BE65" s="204"/>
      <c r="BF65" s="40" t="s">
        <v>13</v>
      </c>
      <c r="BG65" s="203">
        <f t="shared" si="8"/>
        <v>0</v>
      </c>
      <c r="BH65" s="204"/>
      <c r="BI65" s="204"/>
      <c r="BJ65" s="204"/>
      <c r="BK65" s="204"/>
      <c r="BL65" s="41" t="s">
        <v>13</v>
      </c>
      <c r="BM65" s="20">
        <v>43</v>
      </c>
    </row>
    <row r="66" spans="1:65">
      <c r="A66" s="20">
        <v>44</v>
      </c>
      <c r="B66" s="213"/>
      <c r="C66" s="214"/>
      <c r="D66" s="56"/>
      <c r="E66" s="213"/>
      <c r="F66" s="214"/>
      <c r="G66" s="215"/>
      <c r="H66" s="213"/>
      <c r="I66" s="214"/>
      <c r="J66" s="214"/>
      <c r="K66" s="214"/>
      <c r="L66" s="215"/>
      <c r="M66" s="212"/>
      <c r="N66" s="212"/>
      <c r="O66" s="21" t="s">
        <v>10</v>
      </c>
      <c r="P66" s="22"/>
      <c r="Q66" s="21" t="s">
        <v>11</v>
      </c>
      <c r="R66" s="22"/>
      <c r="S66" s="21" t="s">
        <v>12</v>
      </c>
      <c r="T66" s="26"/>
      <c r="U66" s="21" t="s">
        <v>12</v>
      </c>
      <c r="V66" s="25" t="s">
        <v>62</v>
      </c>
      <c r="W66" s="22"/>
      <c r="X66" s="24" t="s">
        <v>12</v>
      </c>
      <c r="Y66" s="212"/>
      <c r="Z66" s="212"/>
      <c r="AA66" s="21" t="s">
        <v>62</v>
      </c>
      <c r="AB66" s="212"/>
      <c r="AC66" s="206"/>
      <c r="AD66" s="209"/>
      <c r="AE66" s="211"/>
      <c r="AF66" s="211"/>
      <c r="AG66" s="23" t="s">
        <v>13</v>
      </c>
      <c r="AH66" s="210"/>
      <c r="AI66" s="206"/>
      <c r="AJ66" s="211"/>
      <c r="AK66" s="211"/>
      <c r="AL66" s="211"/>
      <c r="AM66" s="211"/>
      <c r="AN66" s="21" t="s">
        <v>13</v>
      </c>
      <c r="AO66" s="210"/>
      <c r="AP66" s="212"/>
      <c r="AQ66" s="24" t="s">
        <v>14</v>
      </c>
      <c r="AR66" s="204">
        <f t="shared" si="6"/>
        <v>0</v>
      </c>
      <c r="AS66" s="204"/>
      <c r="AT66" s="204"/>
      <c r="AU66" s="204"/>
      <c r="AV66" s="40" t="s">
        <v>13</v>
      </c>
      <c r="AW66" s="203">
        <f t="shared" si="7"/>
        <v>0</v>
      </c>
      <c r="AX66" s="204"/>
      <c r="AY66" s="204"/>
      <c r="AZ66" s="204"/>
      <c r="BA66" s="41" t="s">
        <v>13</v>
      </c>
      <c r="BB66" s="203">
        <v>25700</v>
      </c>
      <c r="BC66" s="204"/>
      <c r="BD66" s="204"/>
      <c r="BE66" s="204"/>
      <c r="BF66" s="40" t="s">
        <v>13</v>
      </c>
      <c r="BG66" s="203">
        <f t="shared" si="8"/>
        <v>0</v>
      </c>
      <c r="BH66" s="204"/>
      <c r="BI66" s="204"/>
      <c r="BJ66" s="204"/>
      <c r="BK66" s="204"/>
      <c r="BL66" s="41" t="s">
        <v>13</v>
      </c>
      <c r="BM66" s="20">
        <v>44</v>
      </c>
    </row>
    <row r="67" spans="1:65">
      <c r="A67" s="20">
        <v>45</v>
      </c>
      <c r="B67" s="213"/>
      <c r="C67" s="214"/>
      <c r="D67" s="56"/>
      <c r="E67" s="213"/>
      <c r="F67" s="214"/>
      <c r="G67" s="215"/>
      <c r="H67" s="213"/>
      <c r="I67" s="214"/>
      <c r="J67" s="214"/>
      <c r="K67" s="214"/>
      <c r="L67" s="215"/>
      <c r="M67" s="212"/>
      <c r="N67" s="212"/>
      <c r="O67" s="21" t="s">
        <v>10</v>
      </c>
      <c r="P67" s="22"/>
      <c r="Q67" s="21" t="s">
        <v>11</v>
      </c>
      <c r="R67" s="22"/>
      <c r="S67" s="21" t="s">
        <v>12</v>
      </c>
      <c r="T67" s="26"/>
      <c r="U67" s="21" t="s">
        <v>12</v>
      </c>
      <c r="V67" s="25" t="s">
        <v>62</v>
      </c>
      <c r="W67" s="22"/>
      <c r="X67" s="24" t="s">
        <v>12</v>
      </c>
      <c r="Y67" s="217"/>
      <c r="Z67" s="212"/>
      <c r="AA67" s="21" t="s">
        <v>62</v>
      </c>
      <c r="AB67" s="217"/>
      <c r="AC67" s="206"/>
      <c r="AD67" s="209"/>
      <c r="AE67" s="211"/>
      <c r="AF67" s="211"/>
      <c r="AG67" s="23" t="s">
        <v>13</v>
      </c>
      <c r="AH67" s="210"/>
      <c r="AI67" s="206"/>
      <c r="AJ67" s="211"/>
      <c r="AK67" s="211"/>
      <c r="AL67" s="211"/>
      <c r="AM67" s="211"/>
      <c r="AN67" s="21" t="s">
        <v>13</v>
      </c>
      <c r="AO67" s="210"/>
      <c r="AP67" s="212"/>
      <c r="AQ67" s="24" t="s">
        <v>14</v>
      </c>
      <c r="AR67" s="204">
        <f t="shared" si="6"/>
        <v>0</v>
      </c>
      <c r="AS67" s="204"/>
      <c r="AT67" s="204"/>
      <c r="AU67" s="204"/>
      <c r="AV67" s="40" t="s">
        <v>13</v>
      </c>
      <c r="AW67" s="203">
        <f t="shared" si="7"/>
        <v>0</v>
      </c>
      <c r="AX67" s="204"/>
      <c r="AY67" s="204"/>
      <c r="AZ67" s="204"/>
      <c r="BA67" s="41" t="s">
        <v>13</v>
      </c>
      <c r="BB67" s="203">
        <v>25700</v>
      </c>
      <c r="BC67" s="204"/>
      <c r="BD67" s="204"/>
      <c r="BE67" s="204"/>
      <c r="BF67" s="40" t="s">
        <v>13</v>
      </c>
      <c r="BG67" s="203">
        <f t="shared" si="8"/>
        <v>0</v>
      </c>
      <c r="BH67" s="204"/>
      <c r="BI67" s="204"/>
      <c r="BJ67" s="204"/>
      <c r="BK67" s="204"/>
      <c r="BL67" s="41" t="s">
        <v>13</v>
      </c>
      <c r="BM67" s="20">
        <v>45</v>
      </c>
    </row>
    <row r="68" spans="1:65">
      <c r="A68" s="20">
        <v>46</v>
      </c>
      <c r="B68" s="213"/>
      <c r="C68" s="214"/>
      <c r="D68" s="56"/>
      <c r="E68" s="213"/>
      <c r="F68" s="214"/>
      <c r="G68" s="215"/>
      <c r="H68" s="213"/>
      <c r="I68" s="214"/>
      <c r="J68" s="214"/>
      <c r="K68" s="214"/>
      <c r="L68" s="215"/>
      <c r="M68" s="212"/>
      <c r="N68" s="212"/>
      <c r="O68" s="21" t="s">
        <v>10</v>
      </c>
      <c r="P68" s="22"/>
      <c r="Q68" s="21" t="s">
        <v>11</v>
      </c>
      <c r="R68" s="22"/>
      <c r="S68" s="21" t="s">
        <v>12</v>
      </c>
      <c r="T68" s="26"/>
      <c r="U68" s="21" t="s">
        <v>12</v>
      </c>
      <c r="V68" s="25" t="s">
        <v>62</v>
      </c>
      <c r="W68" s="22"/>
      <c r="X68" s="24" t="s">
        <v>12</v>
      </c>
      <c r="Y68" s="212"/>
      <c r="Z68" s="212"/>
      <c r="AA68" s="21" t="s">
        <v>62</v>
      </c>
      <c r="AB68" s="212"/>
      <c r="AC68" s="206"/>
      <c r="AD68" s="209"/>
      <c r="AE68" s="211"/>
      <c r="AF68" s="211"/>
      <c r="AG68" s="23" t="s">
        <v>13</v>
      </c>
      <c r="AH68" s="210"/>
      <c r="AI68" s="206"/>
      <c r="AJ68" s="211"/>
      <c r="AK68" s="211"/>
      <c r="AL68" s="211"/>
      <c r="AM68" s="211"/>
      <c r="AN68" s="21" t="s">
        <v>13</v>
      </c>
      <c r="AO68" s="210"/>
      <c r="AP68" s="212"/>
      <c r="AQ68" s="24" t="s">
        <v>14</v>
      </c>
      <c r="AR68" s="204">
        <f t="shared" si="6"/>
        <v>0</v>
      </c>
      <c r="AS68" s="204"/>
      <c r="AT68" s="204"/>
      <c r="AU68" s="204"/>
      <c r="AV68" s="40" t="s">
        <v>13</v>
      </c>
      <c r="AW68" s="203">
        <f t="shared" si="7"/>
        <v>0</v>
      </c>
      <c r="AX68" s="204"/>
      <c r="AY68" s="204"/>
      <c r="AZ68" s="204"/>
      <c r="BA68" s="41" t="s">
        <v>13</v>
      </c>
      <c r="BB68" s="203">
        <v>25700</v>
      </c>
      <c r="BC68" s="204"/>
      <c r="BD68" s="204"/>
      <c r="BE68" s="204"/>
      <c r="BF68" s="40" t="s">
        <v>13</v>
      </c>
      <c r="BG68" s="203">
        <f t="shared" si="8"/>
        <v>0</v>
      </c>
      <c r="BH68" s="204"/>
      <c r="BI68" s="204"/>
      <c r="BJ68" s="204"/>
      <c r="BK68" s="204"/>
      <c r="BL68" s="41" t="s">
        <v>13</v>
      </c>
      <c r="BM68" s="20">
        <v>46</v>
      </c>
    </row>
    <row r="69" spans="1:65">
      <c r="A69" s="20">
        <v>47</v>
      </c>
      <c r="B69" s="213"/>
      <c r="C69" s="214"/>
      <c r="D69" s="56"/>
      <c r="E69" s="213"/>
      <c r="F69" s="214"/>
      <c r="G69" s="215"/>
      <c r="H69" s="213"/>
      <c r="I69" s="214"/>
      <c r="J69" s="214"/>
      <c r="K69" s="214"/>
      <c r="L69" s="215"/>
      <c r="M69" s="212"/>
      <c r="N69" s="212"/>
      <c r="O69" s="21" t="s">
        <v>10</v>
      </c>
      <c r="P69" s="22"/>
      <c r="Q69" s="21" t="s">
        <v>11</v>
      </c>
      <c r="R69" s="22"/>
      <c r="S69" s="21" t="s">
        <v>12</v>
      </c>
      <c r="T69" s="26"/>
      <c r="U69" s="21" t="s">
        <v>12</v>
      </c>
      <c r="V69" s="25" t="s">
        <v>62</v>
      </c>
      <c r="W69" s="22"/>
      <c r="X69" s="24" t="s">
        <v>12</v>
      </c>
      <c r="Y69" s="212"/>
      <c r="Z69" s="212"/>
      <c r="AA69" s="21" t="s">
        <v>62</v>
      </c>
      <c r="AB69" s="212"/>
      <c r="AC69" s="206"/>
      <c r="AD69" s="209"/>
      <c r="AE69" s="211"/>
      <c r="AF69" s="211"/>
      <c r="AG69" s="23" t="s">
        <v>13</v>
      </c>
      <c r="AH69" s="210"/>
      <c r="AI69" s="206"/>
      <c r="AJ69" s="211"/>
      <c r="AK69" s="211"/>
      <c r="AL69" s="211"/>
      <c r="AM69" s="211"/>
      <c r="AN69" s="21" t="s">
        <v>13</v>
      </c>
      <c r="AO69" s="210"/>
      <c r="AP69" s="212"/>
      <c r="AQ69" s="24" t="s">
        <v>14</v>
      </c>
      <c r="AR69" s="204">
        <f t="shared" si="6"/>
        <v>0</v>
      </c>
      <c r="AS69" s="204"/>
      <c r="AT69" s="204"/>
      <c r="AU69" s="204"/>
      <c r="AV69" s="40" t="s">
        <v>13</v>
      </c>
      <c r="AW69" s="203">
        <f t="shared" si="7"/>
        <v>0</v>
      </c>
      <c r="AX69" s="204"/>
      <c r="AY69" s="204"/>
      <c r="AZ69" s="204"/>
      <c r="BA69" s="41" t="s">
        <v>13</v>
      </c>
      <c r="BB69" s="203">
        <v>25700</v>
      </c>
      <c r="BC69" s="204"/>
      <c r="BD69" s="204"/>
      <c r="BE69" s="204"/>
      <c r="BF69" s="40" t="s">
        <v>13</v>
      </c>
      <c r="BG69" s="203">
        <f t="shared" si="8"/>
        <v>0</v>
      </c>
      <c r="BH69" s="204"/>
      <c r="BI69" s="204"/>
      <c r="BJ69" s="204"/>
      <c r="BK69" s="204"/>
      <c r="BL69" s="41" t="s">
        <v>13</v>
      </c>
      <c r="BM69" s="20">
        <v>47</v>
      </c>
    </row>
    <row r="70" spans="1:65">
      <c r="A70" s="20">
        <v>48</v>
      </c>
      <c r="B70" s="213"/>
      <c r="C70" s="214"/>
      <c r="D70" s="56"/>
      <c r="E70" s="213"/>
      <c r="F70" s="214"/>
      <c r="G70" s="215"/>
      <c r="H70" s="213"/>
      <c r="I70" s="214"/>
      <c r="J70" s="214"/>
      <c r="K70" s="214"/>
      <c r="L70" s="215"/>
      <c r="M70" s="212"/>
      <c r="N70" s="212"/>
      <c r="O70" s="21" t="s">
        <v>10</v>
      </c>
      <c r="P70" s="22"/>
      <c r="Q70" s="21" t="s">
        <v>11</v>
      </c>
      <c r="R70" s="22"/>
      <c r="S70" s="21" t="s">
        <v>12</v>
      </c>
      <c r="T70" s="26"/>
      <c r="U70" s="21" t="s">
        <v>12</v>
      </c>
      <c r="V70" s="25" t="s">
        <v>62</v>
      </c>
      <c r="W70" s="22"/>
      <c r="X70" s="24" t="s">
        <v>12</v>
      </c>
      <c r="Y70" s="212"/>
      <c r="Z70" s="212"/>
      <c r="AA70" s="21" t="s">
        <v>62</v>
      </c>
      <c r="AB70" s="212"/>
      <c r="AC70" s="206"/>
      <c r="AD70" s="209"/>
      <c r="AE70" s="211"/>
      <c r="AF70" s="211"/>
      <c r="AG70" s="23" t="s">
        <v>13</v>
      </c>
      <c r="AH70" s="210"/>
      <c r="AI70" s="206"/>
      <c r="AJ70" s="211"/>
      <c r="AK70" s="211"/>
      <c r="AL70" s="211"/>
      <c r="AM70" s="211"/>
      <c r="AN70" s="21" t="s">
        <v>13</v>
      </c>
      <c r="AO70" s="210"/>
      <c r="AP70" s="212"/>
      <c r="AQ70" s="24" t="s">
        <v>14</v>
      </c>
      <c r="AR70" s="204">
        <f t="shared" si="6"/>
        <v>0</v>
      </c>
      <c r="AS70" s="204"/>
      <c r="AT70" s="204"/>
      <c r="AU70" s="204"/>
      <c r="AV70" s="40" t="s">
        <v>13</v>
      </c>
      <c r="AW70" s="203">
        <f t="shared" si="7"/>
        <v>0</v>
      </c>
      <c r="AX70" s="204"/>
      <c r="AY70" s="204"/>
      <c r="AZ70" s="204"/>
      <c r="BA70" s="41" t="s">
        <v>13</v>
      </c>
      <c r="BB70" s="203">
        <v>25700</v>
      </c>
      <c r="BC70" s="204"/>
      <c r="BD70" s="204"/>
      <c r="BE70" s="204"/>
      <c r="BF70" s="40" t="s">
        <v>13</v>
      </c>
      <c r="BG70" s="203">
        <f t="shared" si="8"/>
        <v>0</v>
      </c>
      <c r="BH70" s="204"/>
      <c r="BI70" s="204"/>
      <c r="BJ70" s="204"/>
      <c r="BK70" s="204"/>
      <c r="BL70" s="41" t="s">
        <v>13</v>
      </c>
      <c r="BM70" s="20">
        <v>48</v>
      </c>
    </row>
    <row r="71" spans="1:65">
      <c r="A71" s="20">
        <v>49</v>
      </c>
      <c r="B71" s="213"/>
      <c r="C71" s="214"/>
      <c r="D71" s="56"/>
      <c r="E71" s="213"/>
      <c r="F71" s="214"/>
      <c r="G71" s="215"/>
      <c r="H71" s="213"/>
      <c r="I71" s="214"/>
      <c r="J71" s="214"/>
      <c r="K71" s="214"/>
      <c r="L71" s="215"/>
      <c r="M71" s="212"/>
      <c r="N71" s="212"/>
      <c r="O71" s="21" t="s">
        <v>10</v>
      </c>
      <c r="P71" s="22"/>
      <c r="Q71" s="21" t="s">
        <v>11</v>
      </c>
      <c r="R71" s="22"/>
      <c r="S71" s="21" t="s">
        <v>12</v>
      </c>
      <c r="T71" s="26"/>
      <c r="U71" s="21" t="s">
        <v>12</v>
      </c>
      <c r="V71" s="25" t="s">
        <v>62</v>
      </c>
      <c r="W71" s="22"/>
      <c r="X71" s="24" t="s">
        <v>12</v>
      </c>
      <c r="Y71" s="212"/>
      <c r="Z71" s="212"/>
      <c r="AA71" s="21" t="s">
        <v>62</v>
      </c>
      <c r="AB71" s="212"/>
      <c r="AC71" s="206"/>
      <c r="AD71" s="209"/>
      <c r="AE71" s="211"/>
      <c r="AF71" s="211"/>
      <c r="AG71" s="23" t="s">
        <v>13</v>
      </c>
      <c r="AH71" s="210"/>
      <c r="AI71" s="206"/>
      <c r="AJ71" s="211"/>
      <c r="AK71" s="211"/>
      <c r="AL71" s="211"/>
      <c r="AM71" s="211"/>
      <c r="AN71" s="21" t="s">
        <v>13</v>
      </c>
      <c r="AO71" s="210"/>
      <c r="AP71" s="212"/>
      <c r="AQ71" s="24" t="s">
        <v>14</v>
      </c>
      <c r="AR71" s="204">
        <f t="shared" si="6"/>
        <v>0</v>
      </c>
      <c r="AS71" s="204"/>
      <c r="AT71" s="204"/>
      <c r="AU71" s="204"/>
      <c r="AV71" s="40" t="s">
        <v>13</v>
      </c>
      <c r="AW71" s="203">
        <f t="shared" si="7"/>
        <v>0</v>
      </c>
      <c r="AX71" s="204"/>
      <c r="AY71" s="204"/>
      <c r="AZ71" s="204"/>
      <c r="BA71" s="41" t="s">
        <v>13</v>
      </c>
      <c r="BB71" s="203">
        <v>25700</v>
      </c>
      <c r="BC71" s="204"/>
      <c r="BD71" s="204"/>
      <c r="BE71" s="204"/>
      <c r="BF71" s="40" t="s">
        <v>13</v>
      </c>
      <c r="BG71" s="203">
        <f t="shared" si="8"/>
        <v>0</v>
      </c>
      <c r="BH71" s="204"/>
      <c r="BI71" s="204"/>
      <c r="BJ71" s="204"/>
      <c r="BK71" s="204"/>
      <c r="BL71" s="41" t="s">
        <v>13</v>
      </c>
      <c r="BM71" s="20">
        <v>49</v>
      </c>
    </row>
    <row r="72" spans="1:65">
      <c r="A72" s="20">
        <v>50</v>
      </c>
      <c r="B72" s="213"/>
      <c r="C72" s="214"/>
      <c r="D72" s="51"/>
      <c r="E72" s="213"/>
      <c r="F72" s="214"/>
      <c r="G72" s="215"/>
      <c r="H72" s="213"/>
      <c r="I72" s="214"/>
      <c r="J72" s="214"/>
      <c r="K72" s="214"/>
      <c r="L72" s="215"/>
      <c r="M72" s="212"/>
      <c r="N72" s="212"/>
      <c r="O72" s="21" t="s">
        <v>10</v>
      </c>
      <c r="P72" s="22"/>
      <c r="Q72" s="21" t="s">
        <v>11</v>
      </c>
      <c r="R72" s="22"/>
      <c r="S72" s="21" t="s">
        <v>12</v>
      </c>
      <c r="T72" s="26"/>
      <c r="U72" s="21" t="s">
        <v>12</v>
      </c>
      <c r="V72" s="25" t="s">
        <v>62</v>
      </c>
      <c r="W72" s="22"/>
      <c r="X72" s="24" t="s">
        <v>12</v>
      </c>
      <c r="Y72" s="212"/>
      <c r="Z72" s="212"/>
      <c r="AA72" s="21" t="s">
        <v>62</v>
      </c>
      <c r="AB72" s="212"/>
      <c r="AC72" s="206"/>
      <c r="AD72" s="209"/>
      <c r="AE72" s="211"/>
      <c r="AF72" s="211"/>
      <c r="AG72" s="23" t="s">
        <v>13</v>
      </c>
      <c r="AH72" s="210"/>
      <c r="AI72" s="206"/>
      <c r="AJ72" s="211"/>
      <c r="AK72" s="211"/>
      <c r="AL72" s="211"/>
      <c r="AM72" s="211"/>
      <c r="AN72" s="21" t="s">
        <v>13</v>
      </c>
      <c r="AO72" s="210"/>
      <c r="AP72" s="212"/>
      <c r="AQ72" s="24" t="s">
        <v>14</v>
      </c>
      <c r="AR72" s="204">
        <f t="shared" si="6"/>
        <v>0</v>
      </c>
      <c r="AS72" s="204"/>
      <c r="AT72" s="204"/>
      <c r="AU72" s="204"/>
      <c r="AV72" s="40" t="s">
        <v>13</v>
      </c>
      <c r="AW72" s="203">
        <f t="shared" si="7"/>
        <v>0</v>
      </c>
      <c r="AX72" s="204"/>
      <c r="AY72" s="204"/>
      <c r="AZ72" s="204"/>
      <c r="BA72" s="41" t="s">
        <v>13</v>
      </c>
      <c r="BB72" s="203">
        <v>25700</v>
      </c>
      <c r="BC72" s="204"/>
      <c r="BD72" s="204"/>
      <c r="BE72" s="204"/>
      <c r="BF72" s="40" t="s">
        <v>13</v>
      </c>
      <c r="BG72" s="203">
        <f t="shared" si="8"/>
        <v>0</v>
      </c>
      <c r="BH72" s="204"/>
      <c r="BI72" s="204"/>
      <c r="BJ72" s="204"/>
      <c r="BK72" s="204"/>
      <c r="BL72" s="41" t="s">
        <v>13</v>
      </c>
      <c r="BM72" s="20">
        <v>50</v>
      </c>
    </row>
    <row r="73" spans="1:65">
      <c r="A73" s="20">
        <v>51</v>
      </c>
      <c r="B73" s="213"/>
      <c r="C73" s="214"/>
      <c r="D73" s="51"/>
      <c r="E73" s="213"/>
      <c r="F73" s="214"/>
      <c r="G73" s="215"/>
      <c r="H73" s="213"/>
      <c r="I73" s="214"/>
      <c r="J73" s="214"/>
      <c r="K73" s="214"/>
      <c r="L73" s="215"/>
      <c r="M73" s="212"/>
      <c r="N73" s="212"/>
      <c r="O73" s="21" t="s">
        <v>10</v>
      </c>
      <c r="P73" s="22"/>
      <c r="Q73" s="21" t="s">
        <v>11</v>
      </c>
      <c r="R73" s="22"/>
      <c r="S73" s="21" t="s">
        <v>12</v>
      </c>
      <c r="T73" s="26"/>
      <c r="U73" s="21" t="s">
        <v>12</v>
      </c>
      <c r="V73" s="25" t="s">
        <v>62</v>
      </c>
      <c r="W73" s="22"/>
      <c r="X73" s="24" t="s">
        <v>12</v>
      </c>
      <c r="Y73" s="212"/>
      <c r="Z73" s="212"/>
      <c r="AA73" s="21" t="s">
        <v>62</v>
      </c>
      <c r="AB73" s="212"/>
      <c r="AC73" s="206"/>
      <c r="AD73" s="209"/>
      <c r="AE73" s="211"/>
      <c r="AF73" s="211"/>
      <c r="AG73" s="23" t="s">
        <v>13</v>
      </c>
      <c r="AH73" s="210"/>
      <c r="AI73" s="206"/>
      <c r="AJ73" s="211"/>
      <c r="AK73" s="211"/>
      <c r="AL73" s="211"/>
      <c r="AM73" s="211"/>
      <c r="AN73" s="21" t="s">
        <v>13</v>
      </c>
      <c r="AO73" s="210"/>
      <c r="AP73" s="212"/>
      <c r="AQ73" s="24" t="s">
        <v>14</v>
      </c>
      <c r="AR73" s="204">
        <f t="shared" si="6"/>
        <v>0</v>
      </c>
      <c r="AS73" s="204"/>
      <c r="AT73" s="204"/>
      <c r="AU73" s="204"/>
      <c r="AV73" s="40" t="s">
        <v>13</v>
      </c>
      <c r="AW73" s="203">
        <f t="shared" si="7"/>
        <v>0</v>
      </c>
      <c r="AX73" s="204"/>
      <c r="AY73" s="204"/>
      <c r="AZ73" s="204"/>
      <c r="BA73" s="41" t="s">
        <v>13</v>
      </c>
      <c r="BB73" s="203">
        <v>25700</v>
      </c>
      <c r="BC73" s="204"/>
      <c r="BD73" s="204"/>
      <c r="BE73" s="204"/>
      <c r="BF73" s="40" t="s">
        <v>13</v>
      </c>
      <c r="BG73" s="203">
        <f t="shared" si="8"/>
        <v>0</v>
      </c>
      <c r="BH73" s="204"/>
      <c r="BI73" s="204"/>
      <c r="BJ73" s="204"/>
      <c r="BK73" s="204"/>
      <c r="BL73" s="41" t="s">
        <v>13</v>
      </c>
      <c r="BM73" s="20">
        <v>51</v>
      </c>
    </row>
    <row r="74" spans="1:65">
      <c r="A74" s="20">
        <v>52</v>
      </c>
      <c r="B74" s="213"/>
      <c r="C74" s="214"/>
      <c r="D74" s="51"/>
      <c r="E74" s="213"/>
      <c r="F74" s="214"/>
      <c r="G74" s="215"/>
      <c r="H74" s="213"/>
      <c r="I74" s="214"/>
      <c r="J74" s="214"/>
      <c r="K74" s="214"/>
      <c r="L74" s="215"/>
      <c r="M74" s="212"/>
      <c r="N74" s="212"/>
      <c r="O74" s="21" t="s">
        <v>10</v>
      </c>
      <c r="P74" s="22"/>
      <c r="Q74" s="21" t="s">
        <v>11</v>
      </c>
      <c r="R74" s="22"/>
      <c r="S74" s="21" t="s">
        <v>12</v>
      </c>
      <c r="T74" s="26"/>
      <c r="U74" s="21" t="s">
        <v>12</v>
      </c>
      <c r="V74" s="25" t="s">
        <v>62</v>
      </c>
      <c r="W74" s="22"/>
      <c r="X74" s="24" t="s">
        <v>12</v>
      </c>
      <c r="Y74" s="212"/>
      <c r="Z74" s="212"/>
      <c r="AA74" s="21" t="s">
        <v>62</v>
      </c>
      <c r="AB74" s="212"/>
      <c r="AC74" s="206"/>
      <c r="AD74" s="209"/>
      <c r="AE74" s="211"/>
      <c r="AF74" s="211"/>
      <c r="AG74" s="23" t="s">
        <v>13</v>
      </c>
      <c r="AH74" s="210"/>
      <c r="AI74" s="206"/>
      <c r="AJ74" s="211"/>
      <c r="AK74" s="211"/>
      <c r="AL74" s="211"/>
      <c r="AM74" s="211"/>
      <c r="AN74" s="21" t="s">
        <v>13</v>
      </c>
      <c r="AO74" s="210"/>
      <c r="AP74" s="212"/>
      <c r="AQ74" s="24" t="s">
        <v>14</v>
      </c>
      <c r="AR74" s="204">
        <f t="shared" si="6"/>
        <v>0</v>
      </c>
      <c r="AS74" s="204"/>
      <c r="AT74" s="204"/>
      <c r="AU74" s="204"/>
      <c r="AV74" s="40" t="s">
        <v>13</v>
      </c>
      <c r="AW74" s="203">
        <f t="shared" si="7"/>
        <v>0</v>
      </c>
      <c r="AX74" s="204"/>
      <c r="AY74" s="204"/>
      <c r="AZ74" s="204"/>
      <c r="BA74" s="41" t="s">
        <v>13</v>
      </c>
      <c r="BB74" s="203">
        <v>25700</v>
      </c>
      <c r="BC74" s="204"/>
      <c r="BD74" s="204"/>
      <c r="BE74" s="204"/>
      <c r="BF74" s="40" t="s">
        <v>13</v>
      </c>
      <c r="BG74" s="203">
        <f t="shared" si="8"/>
        <v>0</v>
      </c>
      <c r="BH74" s="204"/>
      <c r="BI74" s="204"/>
      <c r="BJ74" s="204"/>
      <c r="BK74" s="204"/>
      <c r="BL74" s="41" t="s">
        <v>13</v>
      </c>
      <c r="BM74" s="20">
        <v>52</v>
      </c>
    </row>
    <row r="75" spans="1:65">
      <c r="A75" s="20">
        <v>53</v>
      </c>
      <c r="B75" s="213"/>
      <c r="C75" s="214"/>
      <c r="D75" s="51"/>
      <c r="E75" s="213"/>
      <c r="F75" s="214"/>
      <c r="G75" s="215"/>
      <c r="H75" s="213"/>
      <c r="I75" s="214"/>
      <c r="J75" s="214"/>
      <c r="K75" s="214"/>
      <c r="L75" s="215"/>
      <c r="M75" s="212"/>
      <c r="N75" s="212"/>
      <c r="O75" s="21" t="s">
        <v>10</v>
      </c>
      <c r="P75" s="22"/>
      <c r="Q75" s="21" t="s">
        <v>11</v>
      </c>
      <c r="R75" s="22"/>
      <c r="S75" s="21" t="s">
        <v>12</v>
      </c>
      <c r="T75" s="26"/>
      <c r="U75" s="21" t="s">
        <v>12</v>
      </c>
      <c r="V75" s="25" t="s">
        <v>62</v>
      </c>
      <c r="W75" s="22"/>
      <c r="X75" s="24" t="s">
        <v>12</v>
      </c>
      <c r="Y75" s="212"/>
      <c r="Z75" s="212"/>
      <c r="AA75" s="21" t="s">
        <v>62</v>
      </c>
      <c r="AB75" s="212"/>
      <c r="AC75" s="206"/>
      <c r="AD75" s="209"/>
      <c r="AE75" s="211"/>
      <c r="AF75" s="211"/>
      <c r="AG75" s="23" t="s">
        <v>13</v>
      </c>
      <c r="AH75" s="210"/>
      <c r="AI75" s="206"/>
      <c r="AJ75" s="211"/>
      <c r="AK75" s="211"/>
      <c r="AL75" s="211"/>
      <c r="AM75" s="211"/>
      <c r="AN75" s="21" t="s">
        <v>13</v>
      </c>
      <c r="AO75" s="210"/>
      <c r="AP75" s="212"/>
      <c r="AQ75" s="24" t="s">
        <v>14</v>
      </c>
      <c r="AR75" s="204">
        <f t="shared" si="6"/>
        <v>0</v>
      </c>
      <c r="AS75" s="204"/>
      <c r="AT75" s="204"/>
      <c r="AU75" s="204"/>
      <c r="AV75" s="40" t="s">
        <v>13</v>
      </c>
      <c r="AW75" s="203">
        <f t="shared" si="7"/>
        <v>0</v>
      </c>
      <c r="AX75" s="204"/>
      <c r="AY75" s="204"/>
      <c r="AZ75" s="204"/>
      <c r="BA75" s="41" t="s">
        <v>13</v>
      </c>
      <c r="BB75" s="203">
        <v>25700</v>
      </c>
      <c r="BC75" s="204"/>
      <c r="BD75" s="204"/>
      <c r="BE75" s="204"/>
      <c r="BF75" s="40" t="s">
        <v>13</v>
      </c>
      <c r="BG75" s="203">
        <f t="shared" si="8"/>
        <v>0</v>
      </c>
      <c r="BH75" s="204"/>
      <c r="BI75" s="204"/>
      <c r="BJ75" s="204"/>
      <c r="BK75" s="204"/>
      <c r="BL75" s="41" t="s">
        <v>13</v>
      </c>
      <c r="BM75" s="20">
        <v>53</v>
      </c>
    </row>
    <row r="76" spans="1:65">
      <c r="A76" s="20">
        <v>54</v>
      </c>
      <c r="B76" s="213"/>
      <c r="C76" s="214"/>
      <c r="D76" s="51"/>
      <c r="E76" s="213"/>
      <c r="F76" s="214"/>
      <c r="G76" s="215"/>
      <c r="H76" s="213"/>
      <c r="I76" s="214"/>
      <c r="J76" s="214"/>
      <c r="K76" s="214"/>
      <c r="L76" s="215"/>
      <c r="M76" s="212"/>
      <c r="N76" s="212"/>
      <c r="O76" s="21" t="s">
        <v>10</v>
      </c>
      <c r="P76" s="22"/>
      <c r="Q76" s="21" t="s">
        <v>11</v>
      </c>
      <c r="R76" s="22"/>
      <c r="S76" s="21" t="s">
        <v>12</v>
      </c>
      <c r="T76" s="26"/>
      <c r="U76" s="21" t="s">
        <v>12</v>
      </c>
      <c r="V76" s="25" t="s">
        <v>62</v>
      </c>
      <c r="W76" s="22"/>
      <c r="X76" s="24" t="s">
        <v>12</v>
      </c>
      <c r="Y76" s="212"/>
      <c r="Z76" s="212"/>
      <c r="AA76" s="21" t="s">
        <v>62</v>
      </c>
      <c r="AB76" s="212"/>
      <c r="AC76" s="206"/>
      <c r="AD76" s="209"/>
      <c r="AE76" s="211"/>
      <c r="AF76" s="211"/>
      <c r="AG76" s="23" t="s">
        <v>13</v>
      </c>
      <c r="AH76" s="210"/>
      <c r="AI76" s="206"/>
      <c r="AJ76" s="211"/>
      <c r="AK76" s="211"/>
      <c r="AL76" s="211"/>
      <c r="AM76" s="211"/>
      <c r="AN76" s="21" t="s">
        <v>13</v>
      </c>
      <c r="AO76" s="210"/>
      <c r="AP76" s="212"/>
      <c r="AQ76" s="24" t="s">
        <v>14</v>
      </c>
      <c r="AR76" s="204">
        <f t="shared" si="6"/>
        <v>0</v>
      </c>
      <c r="AS76" s="204"/>
      <c r="AT76" s="204"/>
      <c r="AU76" s="204"/>
      <c r="AV76" s="40" t="s">
        <v>13</v>
      </c>
      <c r="AW76" s="203">
        <f t="shared" si="7"/>
        <v>0</v>
      </c>
      <c r="AX76" s="204"/>
      <c r="AY76" s="204"/>
      <c r="AZ76" s="204"/>
      <c r="BA76" s="41" t="s">
        <v>13</v>
      </c>
      <c r="BB76" s="203">
        <v>25700</v>
      </c>
      <c r="BC76" s="204"/>
      <c r="BD76" s="204"/>
      <c r="BE76" s="204"/>
      <c r="BF76" s="40" t="s">
        <v>13</v>
      </c>
      <c r="BG76" s="203">
        <f t="shared" si="8"/>
        <v>0</v>
      </c>
      <c r="BH76" s="204"/>
      <c r="BI76" s="204"/>
      <c r="BJ76" s="204"/>
      <c r="BK76" s="204"/>
      <c r="BL76" s="41" t="s">
        <v>13</v>
      </c>
      <c r="BM76" s="20">
        <v>54</v>
      </c>
    </row>
    <row r="77" spans="1:65">
      <c r="A77" s="20">
        <v>55</v>
      </c>
      <c r="B77" s="213"/>
      <c r="C77" s="214"/>
      <c r="D77" s="51"/>
      <c r="E77" s="213"/>
      <c r="F77" s="214"/>
      <c r="G77" s="215"/>
      <c r="H77" s="213"/>
      <c r="I77" s="214"/>
      <c r="J77" s="214"/>
      <c r="K77" s="214"/>
      <c r="L77" s="215"/>
      <c r="M77" s="212"/>
      <c r="N77" s="212"/>
      <c r="O77" s="21" t="s">
        <v>10</v>
      </c>
      <c r="P77" s="22"/>
      <c r="Q77" s="21" t="s">
        <v>11</v>
      </c>
      <c r="R77" s="22"/>
      <c r="S77" s="21" t="s">
        <v>12</v>
      </c>
      <c r="T77" s="26"/>
      <c r="U77" s="21" t="s">
        <v>12</v>
      </c>
      <c r="V77" s="25" t="s">
        <v>62</v>
      </c>
      <c r="W77" s="22"/>
      <c r="X77" s="24" t="s">
        <v>12</v>
      </c>
      <c r="Y77" s="212"/>
      <c r="Z77" s="212"/>
      <c r="AA77" s="21" t="s">
        <v>62</v>
      </c>
      <c r="AB77" s="212"/>
      <c r="AC77" s="206"/>
      <c r="AD77" s="209"/>
      <c r="AE77" s="211"/>
      <c r="AF77" s="211"/>
      <c r="AG77" s="23" t="s">
        <v>13</v>
      </c>
      <c r="AH77" s="210"/>
      <c r="AI77" s="206"/>
      <c r="AJ77" s="211"/>
      <c r="AK77" s="211"/>
      <c r="AL77" s="211"/>
      <c r="AM77" s="211"/>
      <c r="AN77" s="21" t="s">
        <v>13</v>
      </c>
      <c r="AO77" s="210"/>
      <c r="AP77" s="212"/>
      <c r="AQ77" s="24" t="s">
        <v>14</v>
      </c>
      <c r="AR77" s="204">
        <f t="shared" si="6"/>
        <v>0</v>
      </c>
      <c r="AS77" s="204"/>
      <c r="AT77" s="204"/>
      <c r="AU77" s="204"/>
      <c r="AV77" s="40" t="s">
        <v>13</v>
      </c>
      <c r="AW77" s="203">
        <f t="shared" si="7"/>
        <v>0</v>
      </c>
      <c r="AX77" s="204"/>
      <c r="AY77" s="204"/>
      <c r="AZ77" s="204"/>
      <c r="BA77" s="41" t="s">
        <v>13</v>
      </c>
      <c r="BB77" s="203">
        <v>25700</v>
      </c>
      <c r="BC77" s="204"/>
      <c r="BD77" s="204"/>
      <c r="BE77" s="204"/>
      <c r="BF77" s="40" t="s">
        <v>13</v>
      </c>
      <c r="BG77" s="203">
        <f t="shared" si="8"/>
        <v>0</v>
      </c>
      <c r="BH77" s="204"/>
      <c r="BI77" s="204"/>
      <c r="BJ77" s="204"/>
      <c r="BK77" s="204"/>
      <c r="BL77" s="41" t="s">
        <v>13</v>
      </c>
      <c r="BM77" s="20">
        <v>55</v>
      </c>
    </row>
    <row r="78" spans="1:65">
      <c r="A78" s="20">
        <v>56</v>
      </c>
      <c r="B78" s="213"/>
      <c r="C78" s="214"/>
      <c r="D78" s="51"/>
      <c r="E78" s="213"/>
      <c r="F78" s="214"/>
      <c r="G78" s="215"/>
      <c r="H78" s="213"/>
      <c r="I78" s="214"/>
      <c r="J78" s="214"/>
      <c r="K78" s="214"/>
      <c r="L78" s="215"/>
      <c r="M78" s="212"/>
      <c r="N78" s="212"/>
      <c r="O78" s="21" t="s">
        <v>10</v>
      </c>
      <c r="P78" s="22"/>
      <c r="Q78" s="21" t="s">
        <v>11</v>
      </c>
      <c r="R78" s="22"/>
      <c r="S78" s="21" t="s">
        <v>12</v>
      </c>
      <c r="T78" s="26"/>
      <c r="U78" s="21" t="s">
        <v>12</v>
      </c>
      <c r="V78" s="25" t="s">
        <v>62</v>
      </c>
      <c r="W78" s="22"/>
      <c r="X78" s="24" t="s">
        <v>12</v>
      </c>
      <c r="Y78" s="212"/>
      <c r="Z78" s="212"/>
      <c r="AA78" s="21" t="s">
        <v>62</v>
      </c>
      <c r="AB78" s="212"/>
      <c r="AC78" s="206"/>
      <c r="AD78" s="209"/>
      <c r="AE78" s="211"/>
      <c r="AF78" s="211"/>
      <c r="AG78" s="23" t="s">
        <v>13</v>
      </c>
      <c r="AH78" s="210"/>
      <c r="AI78" s="206"/>
      <c r="AJ78" s="211"/>
      <c r="AK78" s="211"/>
      <c r="AL78" s="211"/>
      <c r="AM78" s="211"/>
      <c r="AN78" s="21" t="s">
        <v>13</v>
      </c>
      <c r="AO78" s="210"/>
      <c r="AP78" s="212"/>
      <c r="AQ78" s="24" t="s">
        <v>14</v>
      </c>
      <c r="AR78" s="204">
        <f t="shared" si="6"/>
        <v>0</v>
      </c>
      <c r="AS78" s="204"/>
      <c r="AT78" s="204"/>
      <c r="AU78" s="204"/>
      <c r="AV78" s="40" t="s">
        <v>13</v>
      </c>
      <c r="AW78" s="203">
        <f t="shared" si="7"/>
        <v>0</v>
      </c>
      <c r="AX78" s="204"/>
      <c r="AY78" s="204"/>
      <c r="AZ78" s="204"/>
      <c r="BA78" s="41" t="s">
        <v>13</v>
      </c>
      <c r="BB78" s="203">
        <v>25700</v>
      </c>
      <c r="BC78" s="204"/>
      <c r="BD78" s="204"/>
      <c r="BE78" s="204"/>
      <c r="BF78" s="40" t="s">
        <v>13</v>
      </c>
      <c r="BG78" s="203">
        <f t="shared" si="8"/>
        <v>0</v>
      </c>
      <c r="BH78" s="204"/>
      <c r="BI78" s="204"/>
      <c r="BJ78" s="204"/>
      <c r="BK78" s="204"/>
      <c r="BL78" s="41" t="s">
        <v>13</v>
      </c>
      <c r="BM78" s="20">
        <v>56</v>
      </c>
    </row>
    <row r="79" spans="1:65">
      <c r="A79" s="20">
        <v>57</v>
      </c>
      <c r="B79" s="213"/>
      <c r="C79" s="214"/>
      <c r="D79" s="51"/>
      <c r="E79" s="213"/>
      <c r="F79" s="214"/>
      <c r="G79" s="215"/>
      <c r="H79" s="213"/>
      <c r="I79" s="214"/>
      <c r="J79" s="214"/>
      <c r="K79" s="214"/>
      <c r="L79" s="215"/>
      <c r="M79" s="212"/>
      <c r="N79" s="212"/>
      <c r="O79" s="21" t="s">
        <v>10</v>
      </c>
      <c r="P79" s="22"/>
      <c r="Q79" s="21" t="s">
        <v>11</v>
      </c>
      <c r="R79" s="22"/>
      <c r="S79" s="21" t="s">
        <v>12</v>
      </c>
      <c r="T79" s="26"/>
      <c r="U79" s="21" t="s">
        <v>12</v>
      </c>
      <c r="V79" s="25" t="s">
        <v>62</v>
      </c>
      <c r="W79" s="22"/>
      <c r="X79" s="24" t="s">
        <v>12</v>
      </c>
      <c r="Y79" s="212"/>
      <c r="Z79" s="212"/>
      <c r="AA79" s="21" t="s">
        <v>62</v>
      </c>
      <c r="AB79" s="212"/>
      <c r="AC79" s="206"/>
      <c r="AD79" s="209"/>
      <c r="AE79" s="211"/>
      <c r="AF79" s="211"/>
      <c r="AG79" s="23" t="s">
        <v>13</v>
      </c>
      <c r="AH79" s="210"/>
      <c r="AI79" s="206"/>
      <c r="AJ79" s="211"/>
      <c r="AK79" s="211"/>
      <c r="AL79" s="211"/>
      <c r="AM79" s="211"/>
      <c r="AN79" s="21" t="s">
        <v>13</v>
      </c>
      <c r="AO79" s="210"/>
      <c r="AP79" s="212"/>
      <c r="AQ79" s="24" t="s">
        <v>14</v>
      </c>
      <c r="AR79" s="204">
        <f t="shared" si="6"/>
        <v>0</v>
      </c>
      <c r="AS79" s="204"/>
      <c r="AT79" s="204"/>
      <c r="AU79" s="204"/>
      <c r="AV79" s="40" t="s">
        <v>13</v>
      </c>
      <c r="AW79" s="203">
        <f t="shared" si="7"/>
        <v>0</v>
      </c>
      <c r="AX79" s="204"/>
      <c r="AY79" s="204"/>
      <c r="AZ79" s="204"/>
      <c r="BA79" s="41" t="s">
        <v>13</v>
      </c>
      <c r="BB79" s="203">
        <v>25700</v>
      </c>
      <c r="BC79" s="204"/>
      <c r="BD79" s="204"/>
      <c r="BE79" s="204"/>
      <c r="BF79" s="40" t="s">
        <v>13</v>
      </c>
      <c r="BG79" s="203">
        <f t="shared" si="8"/>
        <v>0</v>
      </c>
      <c r="BH79" s="204"/>
      <c r="BI79" s="204"/>
      <c r="BJ79" s="204"/>
      <c r="BK79" s="204"/>
      <c r="BL79" s="41" t="s">
        <v>13</v>
      </c>
      <c r="BM79" s="20">
        <v>57</v>
      </c>
    </row>
    <row r="80" spans="1:65">
      <c r="A80" s="20">
        <v>58</v>
      </c>
      <c r="B80" s="213"/>
      <c r="C80" s="214"/>
      <c r="D80" s="51"/>
      <c r="E80" s="213"/>
      <c r="F80" s="214"/>
      <c r="G80" s="215"/>
      <c r="H80" s="213"/>
      <c r="I80" s="214"/>
      <c r="J80" s="214"/>
      <c r="K80" s="214"/>
      <c r="L80" s="215"/>
      <c r="M80" s="212"/>
      <c r="N80" s="212"/>
      <c r="O80" s="21" t="s">
        <v>10</v>
      </c>
      <c r="P80" s="22"/>
      <c r="Q80" s="21" t="s">
        <v>11</v>
      </c>
      <c r="R80" s="22"/>
      <c r="S80" s="21" t="s">
        <v>12</v>
      </c>
      <c r="T80" s="26"/>
      <c r="U80" s="21" t="s">
        <v>12</v>
      </c>
      <c r="V80" s="25" t="s">
        <v>62</v>
      </c>
      <c r="W80" s="22"/>
      <c r="X80" s="24" t="s">
        <v>12</v>
      </c>
      <c r="Y80" s="212"/>
      <c r="Z80" s="212"/>
      <c r="AA80" s="21" t="s">
        <v>62</v>
      </c>
      <c r="AB80" s="212"/>
      <c r="AC80" s="206"/>
      <c r="AD80" s="209"/>
      <c r="AE80" s="211"/>
      <c r="AF80" s="211"/>
      <c r="AG80" s="23" t="s">
        <v>13</v>
      </c>
      <c r="AH80" s="210"/>
      <c r="AI80" s="206"/>
      <c r="AJ80" s="211"/>
      <c r="AK80" s="211"/>
      <c r="AL80" s="211"/>
      <c r="AM80" s="211"/>
      <c r="AN80" s="21" t="s">
        <v>13</v>
      </c>
      <c r="AO80" s="210"/>
      <c r="AP80" s="212"/>
      <c r="AQ80" s="24" t="s">
        <v>14</v>
      </c>
      <c r="AR80" s="204">
        <f t="shared" si="6"/>
        <v>0</v>
      </c>
      <c r="AS80" s="204"/>
      <c r="AT80" s="204"/>
      <c r="AU80" s="204"/>
      <c r="AV80" s="40" t="s">
        <v>13</v>
      </c>
      <c r="AW80" s="203">
        <f t="shared" si="7"/>
        <v>0</v>
      </c>
      <c r="AX80" s="204"/>
      <c r="AY80" s="204"/>
      <c r="AZ80" s="204"/>
      <c r="BA80" s="41" t="s">
        <v>13</v>
      </c>
      <c r="BB80" s="203">
        <v>25700</v>
      </c>
      <c r="BC80" s="204"/>
      <c r="BD80" s="204"/>
      <c r="BE80" s="204"/>
      <c r="BF80" s="40" t="s">
        <v>13</v>
      </c>
      <c r="BG80" s="203">
        <f t="shared" si="8"/>
        <v>0</v>
      </c>
      <c r="BH80" s="204"/>
      <c r="BI80" s="204"/>
      <c r="BJ80" s="204"/>
      <c r="BK80" s="204"/>
      <c r="BL80" s="41" t="s">
        <v>13</v>
      </c>
      <c r="BM80" s="20">
        <v>58</v>
      </c>
    </row>
    <row r="81" spans="1:65">
      <c r="A81" s="20">
        <v>59</v>
      </c>
      <c r="B81" s="213"/>
      <c r="C81" s="214"/>
      <c r="D81" s="51"/>
      <c r="E81" s="213"/>
      <c r="F81" s="214"/>
      <c r="G81" s="215"/>
      <c r="H81" s="213"/>
      <c r="I81" s="214"/>
      <c r="J81" s="214"/>
      <c r="K81" s="214"/>
      <c r="L81" s="215"/>
      <c r="M81" s="212"/>
      <c r="N81" s="212"/>
      <c r="O81" s="21" t="s">
        <v>10</v>
      </c>
      <c r="P81" s="22"/>
      <c r="Q81" s="21" t="s">
        <v>11</v>
      </c>
      <c r="R81" s="22"/>
      <c r="S81" s="21" t="s">
        <v>12</v>
      </c>
      <c r="T81" s="26"/>
      <c r="U81" s="21" t="s">
        <v>12</v>
      </c>
      <c r="V81" s="25" t="s">
        <v>62</v>
      </c>
      <c r="W81" s="22"/>
      <c r="X81" s="24" t="s">
        <v>12</v>
      </c>
      <c r="Y81" s="212"/>
      <c r="Z81" s="212"/>
      <c r="AA81" s="21" t="s">
        <v>62</v>
      </c>
      <c r="AB81" s="212"/>
      <c r="AC81" s="206"/>
      <c r="AD81" s="209"/>
      <c r="AE81" s="211"/>
      <c r="AF81" s="211"/>
      <c r="AG81" s="23" t="s">
        <v>13</v>
      </c>
      <c r="AH81" s="210"/>
      <c r="AI81" s="206"/>
      <c r="AJ81" s="211"/>
      <c r="AK81" s="211"/>
      <c r="AL81" s="211"/>
      <c r="AM81" s="211"/>
      <c r="AN81" s="21" t="s">
        <v>13</v>
      </c>
      <c r="AO81" s="210"/>
      <c r="AP81" s="212"/>
      <c r="AQ81" s="24" t="s">
        <v>14</v>
      </c>
      <c r="AR81" s="204">
        <f t="shared" si="6"/>
        <v>0</v>
      </c>
      <c r="AS81" s="204"/>
      <c r="AT81" s="204"/>
      <c r="AU81" s="204"/>
      <c r="AV81" s="40" t="s">
        <v>13</v>
      </c>
      <c r="AW81" s="203">
        <f t="shared" si="7"/>
        <v>0</v>
      </c>
      <c r="AX81" s="204"/>
      <c r="AY81" s="204"/>
      <c r="AZ81" s="204"/>
      <c r="BA81" s="41" t="s">
        <v>13</v>
      </c>
      <c r="BB81" s="203">
        <v>25700</v>
      </c>
      <c r="BC81" s="204"/>
      <c r="BD81" s="204"/>
      <c r="BE81" s="204"/>
      <c r="BF81" s="40" t="s">
        <v>13</v>
      </c>
      <c r="BG81" s="203">
        <f t="shared" si="8"/>
        <v>0</v>
      </c>
      <c r="BH81" s="204"/>
      <c r="BI81" s="204"/>
      <c r="BJ81" s="204"/>
      <c r="BK81" s="204"/>
      <c r="BL81" s="41" t="s">
        <v>13</v>
      </c>
      <c r="BM81" s="20">
        <v>59</v>
      </c>
    </row>
    <row r="82" spans="1:65" ht="18.600000000000001" thickBot="1">
      <c r="A82" s="20">
        <v>60</v>
      </c>
      <c r="B82" s="213"/>
      <c r="C82" s="215"/>
      <c r="D82" s="51"/>
      <c r="E82" s="213"/>
      <c r="F82" s="214"/>
      <c r="G82" s="215"/>
      <c r="H82" s="216"/>
      <c r="I82" s="216"/>
      <c r="J82" s="216"/>
      <c r="K82" s="216"/>
      <c r="L82" s="216"/>
      <c r="M82" s="207"/>
      <c r="N82" s="210"/>
      <c r="O82" s="21" t="s">
        <v>10</v>
      </c>
      <c r="P82" s="22"/>
      <c r="Q82" s="21" t="s">
        <v>11</v>
      </c>
      <c r="R82" s="22"/>
      <c r="S82" s="24" t="s">
        <v>12</v>
      </c>
      <c r="T82" s="26"/>
      <c r="U82" s="21" t="s">
        <v>12</v>
      </c>
      <c r="V82" s="25" t="s">
        <v>62</v>
      </c>
      <c r="W82" s="22"/>
      <c r="X82" s="24" t="s">
        <v>12</v>
      </c>
      <c r="Y82" s="207"/>
      <c r="Z82" s="210"/>
      <c r="AA82" s="21" t="s">
        <v>62</v>
      </c>
      <c r="AB82" s="206"/>
      <c r="AC82" s="207"/>
      <c r="AD82" s="208"/>
      <c r="AE82" s="208"/>
      <c r="AF82" s="209"/>
      <c r="AG82" s="23" t="s">
        <v>13</v>
      </c>
      <c r="AH82" s="210"/>
      <c r="AI82" s="206"/>
      <c r="AJ82" s="211"/>
      <c r="AK82" s="211"/>
      <c r="AL82" s="211"/>
      <c r="AM82" s="211"/>
      <c r="AN82" s="21" t="s">
        <v>13</v>
      </c>
      <c r="AO82" s="210"/>
      <c r="AP82" s="212"/>
      <c r="AQ82" s="24" t="s">
        <v>14</v>
      </c>
      <c r="AR82" s="204">
        <f t="shared" si="6"/>
        <v>0</v>
      </c>
      <c r="AS82" s="204"/>
      <c r="AT82" s="204"/>
      <c r="AU82" s="204"/>
      <c r="AV82" s="40" t="s">
        <v>13</v>
      </c>
      <c r="AW82" s="203">
        <f t="shared" si="7"/>
        <v>0</v>
      </c>
      <c r="AX82" s="204"/>
      <c r="AY82" s="204"/>
      <c r="AZ82" s="204"/>
      <c r="BA82" s="41" t="s">
        <v>13</v>
      </c>
      <c r="BB82" s="203">
        <v>25700</v>
      </c>
      <c r="BC82" s="204"/>
      <c r="BD82" s="204"/>
      <c r="BE82" s="204"/>
      <c r="BF82" s="41" t="s">
        <v>13</v>
      </c>
      <c r="BG82" s="203">
        <f t="shared" si="8"/>
        <v>0</v>
      </c>
      <c r="BH82" s="204"/>
      <c r="BI82" s="204"/>
      <c r="BJ82" s="204"/>
      <c r="BK82" s="204"/>
      <c r="BL82" s="41" t="s">
        <v>13</v>
      </c>
      <c r="BM82" s="20">
        <v>60</v>
      </c>
    </row>
    <row r="83" spans="1:65" ht="18.600000000000001" thickBot="1">
      <c r="BD83" s="200" t="s">
        <v>15</v>
      </c>
      <c r="BE83" s="200"/>
      <c r="BF83" s="201"/>
      <c r="BG83" s="315">
        <f>SUM(BG63:BK82)</f>
        <v>0</v>
      </c>
      <c r="BH83" s="316"/>
      <c r="BI83" s="316"/>
      <c r="BJ83" s="316"/>
      <c r="BK83" s="316"/>
      <c r="BL83" s="132" t="s">
        <v>13</v>
      </c>
      <c r="BM83" s="5"/>
    </row>
    <row r="84" spans="1:65" ht="22.2">
      <c r="A84" s="1" t="s">
        <v>61</v>
      </c>
      <c r="BC84" s="194" t="s">
        <v>24</v>
      </c>
      <c r="BD84" s="195"/>
      <c r="BE84" s="275"/>
      <c r="BF84" s="276"/>
      <c r="BG84" s="2" t="s">
        <v>10</v>
      </c>
      <c r="BI84" s="275"/>
      <c r="BJ84" s="276"/>
      <c r="BK84" s="277" t="s">
        <v>25</v>
      </c>
      <c r="BL84" s="194"/>
    </row>
    <row r="85" spans="1:65">
      <c r="X85" s="2" t="s">
        <v>85</v>
      </c>
      <c r="AU85" s="2" t="s">
        <v>103</v>
      </c>
      <c r="AX85" s="151"/>
      <c r="AY85" s="151"/>
      <c r="AZ85" s="151"/>
      <c r="BA85" s="151"/>
      <c r="BB85" s="151"/>
      <c r="BC85" s="151"/>
      <c r="BD85" s="151"/>
      <c r="BE85" s="151"/>
      <c r="BF85" s="151"/>
      <c r="BG85" s="151"/>
      <c r="BH85" s="151"/>
      <c r="BI85" s="151"/>
      <c r="BJ85" s="151"/>
      <c r="BK85" s="151"/>
      <c r="BL85" s="151"/>
    </row>
    <row r="86" spans="1:65" ht="18" customHeight="1">
      <c r="A86" s="4"/>
      <c r="B86" s="278" t="s">
        <v>94</v>
      </c>
      <c r="C86" s="278"/>
      <c r="D86" s="279" t="s">
        <v>121</v>
      </c>
      <c r="E86" s="246" t="s">
        <v>95</v>
      </c>
      <c r="F86" s="247"/>
      <c r="G86" s="248"/>
      <c r="H86" s="252" t="s">
        <v>3</v>
      </c>
      <c r="I86" s="253"/>
      <c r="J86" s="253"/>
      <c r="K86" s="253"/>
      <c r="L86" s="254"/>
      <c r="M86" s="258" t="s">
        <v>93</v>
      </c>
      <c r="N86" s="258"/>
      <c r="O86" s="258"/>
      <c r="P86" s="258"/>
      <c r="Q86" s="258"/>
      <c r="R86" s="258"/>
      <c r="S86" s="258"/>
      <c r="T86" s="261" t="s">
        <v>63</v>
      </c>
      <c r="U86" s="261"/>
      <c r="V86" s="261"/>
      <c r="W86" s="261"/>
      <c r="X86" s="261"/>
      <c r="Y86" s="262" t="s">
        <v>64</v>
      </c>
      <c r="Z86" s="263"/>
      <c r="AA86" s="263"/>
      <c r="AB86" s="263"/>
      <c r="AC86" s="264"/>
      <c r="AD86" s="265" t="s">
        <v>6</v>
      </c>
      <c r="AE86" s="266"/>
      <c r="AF86" s="266"/>
      <c r="AG86" s="267"/>
      <c r="AH86" s="271" t="s">
        <v>84</v>
      </c>
      <c r="AI86" s="272"/>
      <c r="AJ86" s="272"/>
      <c r="AK86" s="272"/>
      <c r="AL86" s="272"/>
      <c r="AM86" s="272"/>
      <c r="AN86" s="273"/>
      <c r="AO86" s="274" t="s">
        <v>7</v>
      </c>
      <c r="AP86" s="253"/>
      <c r="AQ86" s="254"/>
      <c r="AR86" s="224" t="s">
        <v>26</v>
      </c>
      <c r="AS86" s="225"/>
      <c r="AT86" s="225"/>
      <c r="AU86" s="225"/>
      <c r="AV86" s="226"/>
      <c r="AW86" s="230" t="s">
        <v>8</v>
      </c>
      <c r="AX86" s="231"/>
      <c r="AY86" s="231"/>
      <c r="AZ86" s="231"/>
      <c r="BA86" s="232"/>
      <c r="BB86" s="236" t="s">
        <v>27</v>
      </c>
      <c r="BC86" s="237"/>
      <c r="BD86" s="237"/>
      <c r="BE86" s="237"/>
      <c r="BF86" s="238"/>
      <c r="BG86" s="230" t="s">
        <v>9</v>
      </c>
      <c r="BH86" s="231"/>
      <c r="BI86" s="231"/>
      <c r="BJ86" s="231"/>
      <c r="BK86" s="231"/>
      <c r="BL86" s="232"/>
    </row>
    <row r="87" spans="1:65" ht="18" customHeight="1">
      <c r="A87" s="4"/>
      <c r="B87" s="278"/>
      <c r="C87" s="278"/>
      <c r="D87" s="278"/>
      <c r="E87" s="249"/>
      <c r="F87" s="250"/>
      <c r="G87" s="251"/>
      <c r="H87" s="255"/>
      <c r="I87" s="256"/>
      <c r="J87" s="256"/>
      <c r="K87" s="256"/>
      <c r="L87" s="257"/>
      <c r="M87" s="259"/>
      <c r="N87" s="259"/>
      <c r="O87" s="259"/>
      <c r="P87" s="259"/>
      <c r="Q87" s="259"/>
      <c r="R87" s="259"/>
      <c r="S87" s="259"/>
      <c r="T87" s="261"/>
      <c r="U87" s="261"/>
      <c r="V87" s="261"/>
      <c r="W87" s="261"/>
      <c r="X87" s="261"/>
      <c r="Y87" s="242" t="s">
        <v>91</v>
      </c>
      <c r="Z87" s="242"/>
      <c r="AA87" s="242"/>
      <c r="AB87" s="242"/>
      <c r="AC87" s="243"/>
      <c r="AD87" s="268"/>
      <c r="AE87" s="269"/>
      <c r="AF87" s="269"/>
      <c r="AG87" s="270"/>
      <c r="AH87" s="218" t="s">
        <v>4</v>
      </c>
      <c r="AI87" s="220"/>
      <c r="AJ87" s="218" t="s">
        <v>5</v>
      </c>
      <c r="AK87" s="219"/>
      <c r="AL87" s="219"/>
      <c r="AM87" s="219"/>
      <c r="AN87" s="220"/>
      <c r="AO87" s="255"/>
      <c r="AP87" s="256"/>
      <c r="AQ87" s="257"/>
      <c r="AR87" s="227"/>
      <c r="AS87" s="228"/>
      <c r="AT87" s="228"/>
      <c r="AU87" s="228"/>
      <c r="AV87" s="229"/>
      <c r="AW87" s="233"/>
      <c r="AX87" s="234"/>
      <c r="AY87" s="234"/>
      <c r="AZ87" s="234"/>
      <c r="BA87" s="235"/>
      <c r="BB87" s="239"/>
      <c r="BC87" s="240"/>
      <c r="BD87" s="240"/>
      <c r="BE87" s="240"/>
      <c r="BF87" s="241"/>
      <c r="BG87" s="233"/>
      <c r="BH87" s="234"/>
      <c r="BI87" s="234"/>
      <c r="BJ87" s="234"/>
      <c r="BK87" s="234"/>
      <c r="BL87" s="235"/>
    </row>
    <row r="88" spans="1:65">
      <c r="A88" s="4" t="s">
        <v>137</v>
      </c>
      <c r="B88" s="218" t="s">
        <v>2</v>
      </c>
      <c r="C88" s="220"/>
      <c r="D88" s="54" t="s">
        <v>2</v>
      </c>
      <c r="E88" s="218" t="s">
        <v>96</v>
      </c>
      <c r="F88" s="219"/>
      <c r="G88" s="220"/>
      <c r="H88" s="221"/>
      <c r="I88" s="222"/>
      <c r="J88" s="222"/>
      <c r="K88" s="222"/>
      <c r="L88" s="223"/>
      <c r="M88" s="260"/>
      <c r="N88" s="260"/>
      <c r="O88" s="260"/>
      <c r="P88" s="260"/>
      <c r="Q88" s="260"/>
      <c r="R88" s="260"/>
      <c r="S88" s="260"/>
      <c r="T88" s="261"/>
      <c r="U88" s="261"/>
      <c r="V88" s="261"/>
      <c r="W88" s="261"/>
      <c r="X88" s="261"/>
      <c r="Y88" s="244"/>
      <c r="Z88" s="244"/>
      <c r="AA88" s="244"/>
      <c r="AB88" s="244"/>
      <c r="AC88" s="245"/>
      <c r="AD88" s="221" t="s">
        <v>77</v>
      </c>
      <c r="AE88" s="222"/>
      <c r="AF88" s="222"/>
      <c r="AG88" s="223"/>
      <c r="AH88" s="222" t="s">
        <v>2</v>
      </c>
      <c r="AI88" s="222"/>
      <c r="AJ88" s="218" t="s">
        <v>78</v>
      </c>
      <c r="AK88" s="219"/>
      <c r="AL88" s="219"/>
      <c r="AM88" s="219"/>
      <c r="AN88" s="220"/>
      <c r="AO88" s="218" t="s">
        <v>79</v>
      </c>
      <c r="AP88" s="219"/>
      <c r="AQ88" s="220"/>
      <c r="AR88" s="222" t="s">
        <v>80</v>
      </c>
      <c r="AS88" s="222"/>
      <c r="AT88" s="222"/>
      <c r="AU88" s="222"/>
      <c r="AV88" s="222"/>
      <c r="AW88" s="221" t="s">
        <v>81</v>
      </c>
      <c r="AX88" s="222"/>
      <c r="AY88" s="222"/>
      <c r="AZ88" s="222"/>
      <c r="BA88" s="223"/>
      <c r="BB88" s="234" t="s">
        <v>82</v>
      </c>
      <c r="BC88" s="234"/>
      <c r="BD88" s="234"/>
      <c r="BE88" s="234"/>
      <c r="BF88" s="234"/>
      <c r="BG88" s="233" t="s">
        <v>83</v>
      </c>
      <c r="BH88" s="234"/>
      <c r="BI88" s="234"/>
      <c r="BJ88" s="234"/>
      <c r="BK88" s="234"/>
      <c r="BL88" s="235"/>
    </row>
    <row r="89" spans="1:65">
      <c r="A89" s="20">
        <v>61</v>
      </c>
      <c r="B89" s="213"/>
      <c r="C89" s="214"/>
      <c r="D89" s="56"/>
      <c r="E89" s="213"/>
      <c r="F89" s="214"/>
      <c r="G89" s="215"/>
      <c r="H89" s="213"/>
      <c r="I89" s="214"/>
      <c r="J89" s="214"/>
      <c r="K89" s="214"/>
      <c r="L89" s="215"/>
      <c r="M89" s="212"/>
      <c r="N89" s="212"/>
      <c r="O89" s="21" t="s">
        <v>10</v>
      </c>
      <c r="P89" s="22"/>
      <c r="Q89" s="21" t="s">
        <v>11</v>
      </c>
      <c r="R89" s="22"/>
      <c r="S89" s="21" t="s">
        <v>12</v>
      </c>
      <c r="T89" s="26"/>
      <c r="U89" s="21" t="s">
        <v>12</v>
      </c>
      <c r="V89" s="25" t="s">
        <v>62</v>
      </c>
      <c r="W89" s="22"/>
      <c r="X89" s="24" t="s">
        <v>12</v>
      </c>
      <c r="Y89" s="217"/>
      <c r="Z89" s="212"/>
      <c r="AA89" s="21" t="s">
        <v>62</v>
      </c>
      <c r="AB89" s="217"/>
      <c r="AC89" s="206"/>
      <c r="AD89" s="209"/>
      <c r="AE89" s="211"/>
      <c r="AF89" s="211"/>
      <c r="AG89" s="23" t="s">
        <v>13</v>
      </c>
      <c r="AH89" s="210"/>
      <c r="AI89" s="206"/>
      <c r="AJ89" s="211"/>
      <c r="AK89" s="211"/>
      <c r="AL89" s="211"/>
      <c r="AM89" s="211"/>
      <c r="AN89" s="21" t="s">
        <v>13</v>
      </c>
      <c r="AO89" s="210"/>
      <c r="AP89" s="212"/>
      <c r="AQ89" s="24" t="s">
        <v>14</v>
      </c>
      <c r="AR89" s="204">
        <f t="shared" ref="AR89:AR108" si="9">IFERROR(ROUNDDOWN(AJ89/AO89,0),0)</f>
        <v>0</v>
      </c>
      <c r="AS89" s="204"/>
      <c r="AT89" s="204"/>
      <c r="AU89" s="204"/>
      <c r="AV89" s="40" t="s">
        <v>13</v>
      </c>
      <c r="AW89" s="203">
        <f t="shared" ref="AW89:AW108" si="10">IFERROR(AD89+AR89,0)</f>
        <v>0</v>
      </c>
      <c r="AX89" s="204"/>
      <c r="AY89" s="204"/>
      <c r="AZ89" s="204"/>
      <c r="BA89" s="41" t="s">
        <v>13</v>
      </c>
      <c r="BB89" s="203">
        <v>25700</v>
      </c>
      <c r="BC89" s="204"/>
      <c r="BD89" s="204"/>
      <c r="BE89" s="204"/>
      <c r="BF89" s="40" t="s">
        <v>13</v>
      </c>
      <c r="BG89" s="203">
        <f t="shared" ref="BG89:BG108" si="11">IF(AW89&lt;BB89,AW89,25700)</f>
        <v>0</v>
      </c>
      <c r="BH89" s="204"/>
      <c r="BI89" s="204"/>
      <c r="BJ89" s="204"/>
      <c r="BK89" s="204"/>
      <c r="BL89" s="41" t="s">
        <v>13</v>
      </c>
      <c r="BM89" s="20">
        <v>61</v>
      </c>
    </row>
    <row r="90" spans="1:65">
      <c r="A90" s="20">
        <v>62</v>
      </c>
      <c r="B90" s="213"/>
      <c r="C90" s="214"/>
      <c r="D90" s="56"/>
      <c r="E90" s="213"/>
      <c r="F90" s="214"/>
      <c r="G90" s="215"/>
      <c r="H90" s="213"/>
      <c r="I90" s="214"/>
      <c r="J90" s="214"/>
      <c r="K90" s="214"/>
      <c r="L90" s="215"/>
      <c r="M90" s="212"/>
      <c r="N90" s="212"/>
      <c r="O90" s="21" t="s">
        <v>10</v>
      </c>
      <c r="P90" s="22"/>
      <c r="Q90" s="21" t="s">
        <v>11</v>
      </c>
      <c r="R90" s="22"/>
      <c r="S90" s="21" t="s">
        <v>12</v>
      </c>
      <c r="T90" s="26"/>
      <c r="U90" s="21" t="s">
        <v>12</v>
      </c>
      <c r="V90" s="25" t="s">
        <v>62</v>
      </c>
      <c r="W90" s="22"/>
      <c r="X90" s="24" t="s">
        <v>12</v>
      </c>
      <c r="Y90" s="212"/>
      <c r="Z90" s="212"/>
      <c r="AA90" s="21" t="s">
        <v>62</v>
      </c>
      <c r="AB90" s="212"/>
      <c r="AC90" s="206"/>
      <c r="AD90" s="209"/>
      <c r="AE90" s="211"/>
      <c r="AF90" s="211"/>
      <c r="AG90" s="23" t="s">
        <v>13</v>
      </c>
      <c r="AH90" s="210"/>
      <c r="AI90" s="206"/>
      <c r="AJ90" s="211"/>
      <c r="AK90" s="211"/>
      <c r="AL90" s="211"/>
      <c r="AM90" s="211"/>
      <c r="AN90" s="21" t="s">
        <v>13</v>
      </c>
      <c r="AO90" s="210"/>
      <c r="AP90" s="212"/>
      <c r="AQ90" s="24" t="s">
        <v>14</v>
      </c>
      <c r="AR90" s="204">
        <f t="shared" si="9"/>
        <v>0</v>
      </c>
      <c r="AS90" s="204"/>
      <c r="AT90" s="204"/>
      <c r="AU90" s="204"/>
      <c r="AV90" s="40" t="s">
        <v>13</v>
      </c>
      <c r="AW90" s="203">
        <f t="shared" si="10"/>
        <v>0</v>
      </c>
      <c r="AX90" s="204"/>
      <c r="AY90" s="204"/>
      <c r="AZ90" s="204"/>
      <c r="BA90" s="41" t="s">
        <v>13</v>
      </c>
      <c r="BB90" s="203">
        <v>25700</v>
      </c>
      <c r="BC90" s="204"/>
      <c r="BD90" s="204"/>
      <c r="BE90" s="204"/>
      <c r="BF90" s="40" t="s">
        <v>13</v>
      </c>
      <c r="BG90" s="203">
        <f t="shared" si="11"/>
        <v>0</v>
      </c>
      <c r="BH90" s="204"/>
      <c r="BI90" s="204"/>
      <c r="BJ90" s="204"/>
      <c r="BK90" s="204"/>
      <c r="BL90" s="41" t="s">
        <v>13</v>
      </c>
      <c r="BM90" s="20">
        <v>62</v>
      </c>
    </row>
    <row r="91" spans="1:65">
      <c r="A91" s="20">
        <v>63</v>
      </c>
      <c r="B91" s="213"/>
      <c r="C91" s="214"/>
      <c r="D91" s="56"/>
      <c r="E91" s="213"/>
      <c r="F91" s="214"/>
      <c r="G91" s="215"/>
      <c r="H91" s="213"/>
      <c r="I91" s="214"/>
      <c r="J91" s="214"/>
      <c r="K91" s="214"/>
      <c r="L91" s="215"/>
      <c r="M91" s="212"/>
      <c r="N91" s="212"/>
      <c r="O91" s="21" t="s">
        <v>10</v>
      </c>
      <c r="P91" s="22"/>
      <c r="Q91" s="21" t="s">
        <v>11</v>
      </c>
      <c r="R91" s="22"/>
      <c r="S91" s="21" t="s">
        <v>12</v>
      </c>
      <c r="T91" s="26"/>
      <c r="U91" s="21" t="s">
        <v>12</v>
      </c>
      <c r="V91" s="25" t="s">
        <v>62</v>
      </c>
      <c r="W91" s="22"/>
      <c r="X91" s="24" t="s">
        <v>12</v>
      </c>
      <c r="Y91" s="212"/>
      <c r="Z91" s="212"/>
      <c r="AA91" s="21" t="s">
        <v>62</v>
      </c>
      <c r="AB91" s="212"/>
      <c r="AC91" s="206"/>
      <c r="AD91" s="209"/>
      <c r="AE91" s="211"/>
      <c r="AF91" s="211"/>
      <c r="AG91" s="23" t="s">
        <v>13</v>
      </c>
      <c r="AH91" s="210"/>
      <c r="AI91" s="206"/>
      <c r="AJ91" s="211"/>
      <c r="AK91" s="211"/>
      <c r="AL91" s="211"/>
      <c r="AM91" s="211"/>
      <c r="AN91" s="21" t="s">
        <v>13</v>
      </c>
      <c r="AO91" s="210"/>
      <c r="AP91" s="212"/>
      <c r="AQ91" s="24" t="s">
        <v>14</v>
      </c>
      <c r="AR91" s="204">
        <f t="shared" si="9"/>
        <v>0</v>
      </c>
      <c r="AS91" s="204"/>
      <c r="AT91" s="204"/>
      <c r="AU91" s="204"/>
      <c r="AV91" s="40" t="s">
        <v>13</v>
      </c>
      <c r="AW91" s="203">
        <f t="shared" si="10"/>
        <v>0</v>
      </c>
      <c r="AX91" s="204"/>
      <c r="AY91" s="204"/>
      <c r="AZ91" s="204"/>
      <c r="BA91" s="41" t="s">
        <v>13</v>
      </c>
      <c r="BB91" s="203">
        <v>25700</v>
      </c>
      <c r="BC91" s="204"/>
      <c r="BD91" s="204"/>
      <c r="BE91" s="204"/>
      <c r="BF91" s="40" t="s">
        <v>13</v>
      </c>
      <c r="BG91" s="203">
        <f t="shared" si="11"/>
        <v>0</v>
      </c>
      <c r="BH91" s="204"/>
      <c r="BI91" s="204"/>
      <c r="BJ91" s="204"/>
      <c r="BK91" s="204"/>
      <c r="BL91" s="41" t="s">
        <v>13</v>
      </c>
      <c r="BM91" s="20">
        <v>63</v>
      </c>
    </row>
    <row r="92" spans="1:65">
      <c r="A92" s="20">
        <v>64</v>
      </c>
      <c r="B92" s="213"/>
      <c r="C92" s="214"/>
      <c r="D92" s="56"/>
      <c r="E92" s="213"/>
      <c r="F92" s="214"/>
      <c r="G92" s="215"/>
      <c r="H92" s="213"/>
      <c r="I92" s="214"/>
      <c r="J92" s="214"/>
      <c r="K92" s="214"/>
      <c r="L92" s="215"/>
      <c r="M92" s="212"/>
      <c r="N92" s="212"/>
      <c r="O92" s="21" t="s">
        <v>10</v>
      </c>
      <c r="P92" s="22"/>
      <c r="Q92" s="21" t="s">
        <v>11</v>
      </c>
      <c r="R92" s="22"/>
      <c r="S92" s="21" t="s">
        <v>12</v>
      </c>
      <c r="T92" s="26"/>
      <c r="U92" s="21" t="s">
        <v>12</v>
      </c>
      <c r="V92" s="25" t="s">
        <v>62</v>
      </c>
      <c r="W92" s="22"/>
      <c r="X92" s="24" t="s">
        <v>12</v>
      </c>
      <c r="Y92" s="212"/>
      <c r="Z92" s="212"/>
      <c r="AA92" s="21" t="s">
        <v>62</v>
      </c>
      <c r="AB92" s="212"/>
      <c r="AC92" s="206"/>
      <c r="AD92" s="209"/>
      <c r="AE92" s="211"/>
      <c r="AF92" s="211"/>
      <c r="AG92" s="23" t="s">
        <v>13</v>
      </c>
      <c r="AH92" s="210"/>
      <c r="AI92" s="206"/>
      <c r="AJ92" s="211"/>
      <c r="AK92" s="211"/>
      <c r="AL92" s="211"/>
      <c r="AM92" s="211"/>
      <c r="AN92" s="21" t="s">
        <v>13</v>
      </c>
      <c r="AO92" s="210"/>
      <c r="AP92" s="212"/>
      <c r="AQ92" s="24" t="s">
        <v>14</v>
      </c>
      <c r="AR92" s="204">
        <f t="shared" si="9"/>
        <v>0</v>
      </c>
      <c r="AS92" s="204"/>
      <c r="AT92" s="204"/>
      <c r="AU92" s="204"/>
      <c r="AV92" s="40" t="s">
        <v>13</v>
      </c>
      <c r="AW92" s="203">
        <f t="shared" si="10"/>
        <v>0</v>
      </c>
      <c r="AX92" s="204"/>
      <c r="AY92" s="204"/>
      <c r="AZ92" s="204"/>
      <c r="BA92" s="41" t="s">
        <v>13</v>
      </c>
      <c r="BB92" s="203">
        <v>25700</v>
      </c>
      <c r="BC92" s="204"/>
      <c r="BD92" s="204"/>
      <c r="BE92" s="204"/>
      <c r="BF92" s="40" t="s">
        <v>13</v>
      </c>
      <c r="BG92" s="203">
        <f t="shared" si="11"/>
        <v>0</v>
      </c>
      <c r="BH92" s="204"/>
      <c r="BI92" s="204"/>
      <c r="BJ92" s="204"/>
      <c r="BK92" s="204"/>
      <c r="BL92" s="41" t="s">
        <v>13</v>
      </c>
      <c r="BM92" s="20">
        <v>64</v>
      </c>
    </row>
    <row r="93" spans="1:65">
      <c r="A93" s="20">
        <v>65</v>
      </c>
      <c r="B93" s="213"/>
      <c r="C93" s="214"/>
      <c r="D93" s="56"/>
      <c r="E93" s="213"/>
      <c r="F93" s="214"/>
      <c r="G93" s="215"/>
      <c r="H93" s="213"/>
      <c r="I93" s="214"/>
      <c r="J93" s="214"/>
      <c r="K93" s="214"/>
      <c r="L93" s="215"/>
      <c r="M93" s="212"/>
      <c r="N93" s="212"/>
      <c r="O93" s="21" t="s">
        <v>10</v>
      </c>
      <c r="P93" s="22"/>
      <c r="Q93" s="21" t="s">
        <v>11</v>
      </c>
      <c r="R93" s="22"/>
      <c r="S93" s="21" t="s">
        <v>12</v>
      </c>
      <c r="T93" s="26"/>
      <c r="U93" s="21" t="s">
        <v>12</v>
      </c>
      <c r="V93" s="25" t="s">
        <v>62</v>
      </c>
      <c r="W93" s="22"/>
      <c r="X93" s="24" t="s">
        <v>12</v>
      </c>
      <c r="Y93" s="217"/>
      <c r="Z93" s="212"/>
      <c r="AA93" s="21" t="s">
        <v>62</v>
      </c>
      <c r="AB93" s="217"/>
      <c r="AC93" s="206"/>
      <c r="AD93" s="209"/>
      <c r="AE93" s="211"/>
      <c r="AF93" s="211"/>
      <c r="AG93" s="23" t="s">
        <v>13</v>
      </c>
      <c r="AH93" s="210"/>
      <c r="AI93" s="206"/>
      <c r="AJ93" s="211"/>
      <c r="AK93" s="211"/>
      <c r="AL93" s="211"/>
      <c r="AM93" s="211"/>
      <c r="AN93" s="21" t="s">
        <v>13</v>
      </c>
      <c r="AO93" s="210"/>
      <c r="AP93" s="212"/>
      <c r="AQ93" s="24" t="s">
        <v>14</v>
      </c>
      <c r="AR93" s="204">
        <f t="shared" si="9"/>
        <v>0</v>
      </c>
      <c r="AS93" s="204"/>
      <c r="AT93" s="204"/>
      <c r="AU93" s="204"/>
      <c r="AV93" s="40" t="s">
        <v>13</v>
      </c>
      <c r="AW93" s="203">
        <f t="shared" si="10"/>
        <v>0</v>
      </c>
      <c r="AX93" s="204"/>
      <c r="AY93" s="204"/>
      <c r="AZ93" s="204"/>
      <c r="BA93" s="41" t="s">
        <v>13</v>
      </c>
      <c r="BB93" s="203">
        <v>25700</v>
      </c>
      <c r="BC93" s="204"/>
      <c r="BD93" s="204"/>
      <c r="BE93" s="204"/>
      <c r="BF93" s="40" t="s">
        <v>13</v>
      </c>
      <c r="BG93" s="203">
        <f t="shared" si="11"/>
        <v>0</v>
      </c>
      <c r="BH93" s="204"/>
      <c r="BI93" s="204"/>
      <c r="BJ93" s="204"/>
      <c r="BK93" s="204"/>
      <c r="BL93" s="41" t="s">
        <v>13</v>
      </c>
      <c r="BM93" s="20">
        <v>65</v>
      </c>
    </row>
    <row r="94" spans="1:65">
      <c r="A94" s="20">
        <v>66</v>
      </c>
      <c r="B94" s="213"/>
      <c r="C94" s="214"/>
      <c r="D94" s="56"/>
      <c r="E94" s="213"/>
      <c r="F94" s="214"/>
      <c r="G94" s="215"/>
      <c r="H94" s="213"/>
      <c r="I94" s="214"/>
      <c r="J94" s="214"/>
      <c r="K94" s="214"/>
      <c r="L94" s="215"/>
      <c r="M94" s="212"/>
      <c r="N94" s="212"/>
      <c r="O94" s="21" t="s">
        <v>10</v>
      </c>
      <c r="P94" s="22"/>
      <c r="Q94" s="21" t="s">
        <v>11</v>
      </c>
      <c r="R94" s="22"/>
      <c r="S94" s="21" t="s">
        <v>12</v>
      </c>
      <c r="T94" s="26"/>
      <c r="U94" s="21" t="s">
        <v>12</v>
      </c>
      <c r="V94" s="25" t="s">
        <v>62</v>
      </c>
      <c r="W94" s="22"/>
      <c r="X94" s="24" t="s">
        <v>12</v>
      </c>
      <c r="Y94" s="212"/>
      <c r="Z94" s="212"/>
      <c r="AA94" s="21" t="s">
        <v>62</v>
      </c>
      <c r="AB94" s="212"/>
      <c r="AC94" s="206"/>
      <c r="AD94" s="209"/>
      <c r="AE94" s="211"/>
      <c r="AF94" s="211"/>
      <c r="AG94" s="23" t="s">
        <v>13</v>
      </c>
      <c r="AH94" s="210"/>
      <c r="AI94" s="206"/>
      <c r="AJ94" s="211"/>
      <c r="AK94" s="211"/>
      <c r="AL94" s="211"/>
      <c r="AM94" s="211"/>
      <c r="AN94" s="21" t="s">
        <v>13</v>
      </c>
      <c r="AO94" s="210"/>
      <c r="AP94" s="212"/>
      <c r="AQ94" s="24" t="s">
        <v>14</v>
      </c>
      <c r="AR94" s="204">
        <f t="shared" si="9"/>
        <v>0</v>
      </c>
      <c r="AS94" s="204"/>
      <c r="AT94" s="204"/>
      <c r="AU94" s="204"/>
      <c r="AV94" s="40" t="s">
        <v>13</v>
      </c>
      <c r="AW94" s="203">
        <f t="shared" si="10"/>
        <v>0</v>
      </c>
      <c r="AX94" s="204"/>
      <c r="AY94" s="204"/>
      <c r="AZ94" s="204"/>
      <c r="BA94" s="41" t="s">
        <v>13</v>
      </c>
      <c r="BB94" s="203">
        <v>25700</v>
      </c>
      <c r="BC94" s="204"/>
      <c r="BD94" s="204"/>
      <c r="BE94" s="204"/>
      <c r="BF94" s="40" t="s">
        <v>13</v>
      </c>
      <c r="BG94" s="203">
        <f t="shared" si="11"/>
        <v>0</v>
      </c>
      <c r="BH94" s="204"/>
      <c r="BI94" s="204"/>
      <c r="BJ94" s="204"/>
      <c r="BK94" s="204"/>
      <c r="BL94" s="41" t="s">
        <v>13</v>
      </c>
      <c r="BM94" s="20">
        <v>66</v>
      </c>
    </row>
    <row r="95" spans="1:65">
      <c r="A95" s="20">
        <v>67</v>
      </c>
      <c r="B95" s="213"/>
      <c r="C95" s="214"/>
      <c r="D95" s="56"/>
      <c r="E95" s="213"/>
      <c r="F95" s="214"/>
      <c r="G95" s="215"/>
      <c r="H95" s="213"/>
      <c r="I95" s="214"/>
      <c r="J95" s="214"/>
      <c r="K95" s="214"/>
      <c r="L95" s="215"/>
      <c r="M95" s="212"/>
      <c r="N95" s="212"/>
      <c r="O95" s="21" t="s">
        <v>10</v>
      </c>
      <c r="P95" s="22"/>
      <c r="Q95" s="21" t="s">
        <v>11</v>
      </c>
      <c r="R95" s="22"/>
      <c r="S95" s="21" t="s">
        <v>12</v>
      </c>
      <c r="T95" s="26"/>
      <c r="U95" s="21" t="s">
        <v>12</v>
      </c>
      <c r="V95" s="25" t="s">
        <v>62</v>
      </c>
      <c r="W95" s="22"/>
      <c r="X95" s="24" t="s">
        <v>12</v>
      </c>
      <c r="Y95" s="212"/>
      <c r="Z95" s="212"/>
      <c r="AA95" s="21" t="s">
        <v>62</v>
      </c>
      <c r="AB95" s="212"/>
      <c r="AC95" s="206"/>
      <c r="AD95" s="209"/>
      <c r="AE95" s="211"/>
      <c r="AF95" s="211"/>
      <c r="AG95" s="23" t="s">
        <v>13</v>
      </c>
      <c r="AH95" s="210"/>
      <c r="AI95" s="206"/>
      <c r="AJ95" s="211"/>
      <c r="AK95" s="211"/>
      <c r="AL95" s="211"/>
      <c r="AM95" s="211"/>
      <c r="AN95" s="21" t="s">
        <v>13</v>
      </c>
      <c r="AO95" s="210"/>
      <c r="AP95" s="212"/>
      <c r="AQ95" s="24" t="s">
        <v>14</v>
      </c>
      <c r="AR95" s="204">
        <f t="shared" si="9"/>
        <v>0</v>
      </c>
      <c r="AS95" s="204"/>
      <c r="AT95" s="204"/>
      <c r="AU95" s="204"/>
      <c r="AV95" s="40" t="s">
        <v>13</v>
      </c>
      <c r="AW95" s="203">
        <f t="shared" si="10"/>
        <v>0</v>
      </c>
      <c r="AX95" s="204"/>
      <c r="AY95" s="204"/>
      <c r="AZ95" s="204"/>
      <c r="BA95" s="41" t="s">
        <v>13</v>
      </c>
      <c r="BB95" s="203">
        <v>25700</v>
      </c>
      <c r="BC95" s="204"/>
      <c r="BD95" s="204"/>
      <c r="BE95" s="204"/>
      <c r="BF95" s="40" t="s">
        <v>13</v>
      </c>
      <c r="BG95" s="203">
        <f t="shared" si="11"/>
        <v>0</v>
      </c>
      <c r="BH95" s="204"/>
      <c r="BI95" s="204"/>
      <c r="BJ95" s="204"/>
      <c r="BK95" s="204"/>
      <c r="BL95" s="41" t="s">
        <v>13</v>
      </c>
      <c r="BM95" s="20">
        <v>67</v>
      </c>
    </row>
    <row r="96" spans="1:65">
      <c r="A96" s="20">
        <v>68</v>
      </c>
      <c r="B96" s="213"/>
      <c r="C96" s="214"/>
      <c r="D96" s="56"/>
      <c r="E96" s="213"/>
      <c r="F96" s="214"/>
      <c r="G96" s="215"/>
      <c r="H96" s="213"/>
      <c r="I96" s="214"/>
      <c r="J96" s="214"/>
      <c r="K96" s="214"/>
      <c r="L96" s="215"/>
      <c r="M96" s="212"/>
      <c r="N96" s="212"/>
      <c r="O96" s="21" t="s">
        <v>10</v>
      </c>
      <c r="P96" s="22"/>
      <c r="Q96" s="21" t="s">
        <v>11</v>
      </c>
      <c r="R96" s="22"/>
      <c r="S96" s="21" t="s">
        <v>12</v>
      </c>
      <c r="T96" s="26"/>
      <c r="U96" s="21" t="s">
        <v>12</v>
      </c>
      <c r="V96" s="25" t="s">
        <v>62</v>
      </c>
      <c r="W96" s="22"/>
      <c r="X96" s="24" t="s">
        <v>12</v>
      </c>
      <c r="Y96" s="212"/>
      <c r="Z96" s="212"/>
      <c r="AA96" s="21" t="s">
        <v>62</v>
      </c>
      <c r="AB96" s="212"/>
      <c r="AC96" s="206"/>
      <c r="AD96" s="209"/>
      <c r="AE96" s="211"/>
      <c r="AF96" s="211"/>
      <c r="AG96" s="23" t="s">
        <v>13</v>
      </c>
      <c r="AH96" s="210"/>
      <c r="AI96" s="206"/>
      <c r="AJ96" s="211"/>
      <c r="AK96" s="211"/>
      <c r="AL96" s="211"/>
      <c r="AM96" s="211"/>
      <c r="AN96" s="21" t="s">
        <v>13</v>
      </c>
      <c r="AO96" s="210"/>
      <c r="AP96" s="212"/>
      <c r="AQ96" s="24" t="s">
        <v>14</v>
      </c>
      <c r="AR96" s="204">
        <f t="shared" si="9"/>
        <v>0</v>
      </c>
      <c r="AS96" s="204"/>
      <c r="AT96" s="204"/>
      <c r="AU96" s="204"/>
      <c r="AV96" s="40" t="s">
        <v>13</v>
      </c>
      <c r="AW96" s="203">
        <f t="shared" si="10"/>
        <v>0</v>
      </c>
      <c r="AX96" s="204"/>
      <c r="AY96" s="204"/>
      <c r="AZ96" s="204"/>
      <c r="BA96" s="41" t="s">
        <v>13</v>
      </c>
      <c r="BB96" s="203">
        <v>25700</v>
      </c>
      <c r="BC96" s="204"/>
      <c r="BD96" s="204"/>
      <c r="BE96" s="204"/>
      <c r="BF96" s="40" t="s">
        <v>13</v>
      </c>
      <c r="BG96" s="203">
        <f t="shared" si="11"/>
        <v>0</v>
      </c>
      <c r="BH96" s="204"/>
      <c r="BI96" s="204"/>
      <c r="BJ96" s="204"/>
      <c r="BK96" s="204"/>
      <c r="BL96" s="41" t="s">
        <v>13</v>
      </c>
      <c r="BM96" s="20">
        <v>68</v>
      </c>
    </row>
    <row r="97" spans="1:65">
      <c r="A97" s="20">
        <v>69</v>
      </c>
      <c r="B97" s="213"/>
      <c r="C97" s="214"/>
      <c r="D97" s="56"/>
      <c r="E97" s="213"/>
      <c r="F97" s="214"/>
      <c r="G97" s="215"/>
      <c r="H97" s="213"/>
      <c r="I97" s="214"/>
      <c r="J97" s="214"/>
      <c r="K97" s="214"/>
      <c r="L97" s="215"/>
      <c r="M97" s="212"/>
      <c r="N97" s="212"/>
      <c r="O97" s="21" t="s">
        <v>10</v>
      </c>
      <c r="P97" s="22"/>
      <c r="Q97" s="21" t="s">
        <v>11</v>
      </c>
      <c r="R97" s="22"/>
      <c r="S97" s="21" t="s">
        <v>12</v>
      </c>
      <c r="T97" s="26"/>
      <c r="U97" s="21" t="s">
        <v>12</v>
      </c>
      <c r="V97" s="25" t="s">
        <v>62</v>
      </c>
      <c r="W97" s="22"/>
      <c r="X97" s="24" t="s">
        <v>12</v>
      </c>
      <c r="Y97" s="212"/>
      <c r="Z97" s="212"/>
      <c r="AA97" s="21" t="s">
        <v>62</v>
      </c>
      <c r="AB97" s="212"/>
      <c r="AC97" s="206"/>
      <c r="AD97" s="209"/>
      <c r="AE97" s="211"/>
      <c r="AF97" s="211"/>
      <c r="AG97" s="23" t="s">
        <v>13</v>
      </c>
      <c r="AH97" s="210"/>
      <c r="AI97" s="206"/>
      <c r="AJ97" s="211"/>
      <c r="AK97" s="211"/>
      <c r="AL97" s="211"/>
      <c r="AM97" s="211"/>
      <c r="AN97" s="21" t="s">
        <v>13</v>
      </c>
      <c r="AO97" s="210"/>
      <c r="AP97" s="212"/>
      <c r="AQ97" s="24" t="s">
        <v>14</v>
      </c>
      <c r="AR97" s="204">
        <f t="shared" si="9"/>
        <v>0</v>
      </c>
      <c r="AS97" s="204"/>
      <c r="AT97" s="204"/>
      <c r="AU97" s="204"/>
      <c r="AV97" s="40" t="s">
        <v>13</v>
      </c>
      <c r="AW97" s="203">
        <f t="shared" si="10"/>
        <v>0</v>
      </c>
      <c r="AX97" s="204"/>
      <c r="AY97" s="204"/>
      <c r="AZ97" s="204"/>
      <c r="BA97" s="41" t="s">
        <v>13</v>
      </c>
      <c r="BB97" s="203">
        <v>25700</v>
      </c>
      <c r="BC97" s="204"/>
      <c r="BD97" s="204"/>
      <c r="BE97" s="204"/>
      <c r="BF97" s="40" t="s">
        <v>13</v>
      </c>
      <c r="BG97" s="203">
        <f t="shared" si="11"/>
        <v>0</v>
      </c>
      <c r="BH97" s="204"/>
      <c r="BI97" s="204"/>
      <c r="BJ97" s="204"/>
      <c r="BK97" s="204"/>
      <c r="BL97" s="41" t="s">
        <v>13</v>
      </c>
      <c r="BM97" s="20">
        <v>69</v>
      </c>
    </row>
    <row r="98" spans="1:65">
      <c r="A98" s="20">
        <v>70</v>
      </c>
      <c r="B98" s="213"/>
      <c r="C98" s="214"/>
      <c r="D98" s="51"/>
      <c r="E98" s="213"/>
      <c r="F98" s="214"/>
      <c r="G98" s="215"/>
      <c r="H98" s="213"/>
      <c r="I98" s="214"/>
      <c r="J98" s="214"/>
      <c r="K98" s="214"/>
      <c r="L98" s="215"/>
      <c r="M98" s="212"/>
      <c r="N98" s="212"/>
      <c r="O98" s="21" t="s">
        <v>10</v>
      </c>
      <c r="P98" s="22"/>
      <c r="Q98" s="21" t="s">
        <v>11</v>
      </c>
      <c r="R98" s="22"/>
      <c r="S98" s="21" t="s">
        <v>12</v>
      </c>
      <c r="T98" s="26"/>
      <c r="U98" s="21" t="s">
        <v>12</v>
      </c>
      <c r="V98" s="25" t="s">
        <v>62</v>
      </c>
      <c r="W98" s="22"/>
      <c r="X98" s="24" t="s">
        <v>12</v>
      </c>
      <c r="Y98" s="212"/>
      <c r="Z98" s="212"/>
      <c r="AA98" s="21" t="s">
        <v>62</v>
      </c>
      <c r="AB98" s="212"/>
      <c r="AC98" s="206"/>
      <c r="AD98" s="209"/>
      <c r="AE98" s="211"/>
      <c r="AF98" s="211"/>
      <c r="AG98" s="23" t="s">
        <v>13</v>
      </c>
      <c r="AH98" s="210"/>
      <c r="AI98" s="206"/>
      <c r="AJ98" s="211"/>
      <c r="AK98" s="211"/>
      <c r="AL98" s="211"/>
      <c r="AM98" s="211"/>
      <c r="AN98" s="21" t="s">
        <v>13</v>
      </c>
      <c r="AO98" s="210"/>
      <c r="AP98" s="212"/>
      <c r="AQ98" s="24" t="s">
        <v>14</v>
      </c>
      <c r="AR98" s="204">
        <f t="shared" si="9"/>
        <v>0</v>
      </c>
      <c r="AS98" s="204"/>
      <c r="AT98" s="204"/>
      <c r="AU98" s="204"/>
      <c r="AV98" s="40" t="s">
        <v>13</v>
      </c>
      <c r="AW98" s="203">
        <f t="shared" si="10"/>
        <v>0</v>
      </c>
      <c r="AX98" s="204"/>
      <c r="AY98" s="204"/>
      <c r="AZ98" s="204"/>
      <c r="BA98" s="41" t="s">
        <v>13</v>
      </c>
      <c r="BB98" s="203">
        <v>25700</v>
      </c>
      <c r="BC98" s="204"/>
      <c r="BD98" s="204"/>
      <c r="BE98" s="204"/>
      <c r="BF98" s="40" t="s">
        <v>13</v>
      </c>
      <c r="BG98" s="203">
        <f t="shared" si="11"/>
        <v>0</v>
      </c>
      <c r="BH98" s="204"/>
      <c r="BI98" s="204"/>
      <c r="BJ98" s="204"/>
      <c r="BK98" s="204"/>
      <c r="BL98" s="41" t="s">
        <v>13</v>
      </c>
      <c r="BM98" s="20">
        <v>70</v>
      </c>
    </row>
    <row r="99" spans="1:65">
      <c r="A99" s="20">
        <v>71</v>
      </c>
      <c r="B99" s="213"/>
      <c r="C99" s="214"/>
      <c r="D99" s="51"/>
      <c r="E99" s="213"/>
      <c r="F99" s="214"/>
      <c r="G99" s="215"/>
      <c r="H99" s="213"/>
      <c r="I99" s="214"/>
      <c r="J99" s="214"/>
      <c r="K99" s="214"/>
      <c r="L99" s="215"/>
      <c r="M99" s="212"/>
      <c r="N99" s="212"/>
      <c r="O99" s="21" t="s">
        <v>10</v>
      </c>
      <c r="P99" s="22"/>
      <c r="Q99" s="21" t="s">
        <v>11</v>
      </c>
      <c r="R99" s="22"/>
      <c r="S99" s="21" t="s">
        <v>12</v>
      </c>
      <c r="T99" s="26"/>
      <c r="U99" s="21" t="s">
        <v>12</v>
      </c>
      <c r="V99" s="25" t="s">
        <v>62</v>
      </c>
      <c r="W99" s="22"/>
      <c r="X99" s="24" t="s">
        <v>12</v>
      </c>
      <c r="Y99" s="212"/>
      <c r="Z99" s="212"/>
      <c r="AA99" s="21" t="s">
        <v>62</v>
      </c>
      <c r="AB99" s="212"/>
      <c r="AC99" s="206"/>
      <c r="AD99" s="209"/>
      <c r="AE99" s="211"/>
      <c r="AF99" s="211"/>
      <c r="AG99" s="23" t="s">
        <v>13</v>
      </c>
      <c r="AH99" s="210"/>
      <c r="AI99" s="206"/>
      <c r="AJ99" s="211"/>
      <c r="AK99" s="211"/>
      <c r="AL99" s="211"/>
      <c r="AM99" s="211"/>
      <c r="AN99" s="21" t="s">
        <v>13</v>
      </c>
      <c r="AO99" s="210"/>
      <c r="AP99" s="212"/>
      <c r="AQ99" s="24" t="s">
        <v>14</v>
      </c>
      <c r="AR99" s="204">
        <f t="shared" si="9"/>
        <v>0</v>
      </c>
      <c r="AS99" s="204"/>
      <c r="AT99" s="204"/>
      <c r="AU99" s="204"/>
      <c r="AV99" s="40" t="s">
        <v>13</v>
      </c>
      <c r="AW99" s="203">
        <f t="shared" si="10"/>
        <v>0</v>
      </c>
      <c r="AX99" s="204"/>
      <c r="AY99" s="204"/>
      <c r="AZ99" s="204"/>
      <c r="BA99" s="41" t="s">
        <v>13</v>
      </c>
      <c r="BB99" s="203">
        <v>25700</v>
      </c>
      <c r="BC99" s="204"/>
      <c r="BD99" s="204"/>
      <c r="BE99" s="204"/>
      <c r="BF99" s="40" t="s">
        <v>13</v>
      </c>
      <c r="BG99" s="203">
        <f t="shared" si="11"/>
        <v>0</v>
      </c>
      <c r="BH99" s="204"/>
      <c r="BI99" s="204"/>
      <c r="BJ99" s="204"/>
      <c r="BK99" s="204"/>
      <c r="BL99" s="41" t="s">
        <v>13</v>
      </c>
      <c r="BM99" s="20">
        <v>71</v>
      </c>
    </row>
    <row r="100" spans="1:65">
      <c r="A100" s="20">
        <v>72</v>
      </c>
      <c r="B100" s="213"/>
      <c r="C100" s="214"/>
      <c r="D100" s="51"/>
      <c r="E100" s="213"/>
      <c r="F100" s="214"/>
      <c r="G100" s="215"/>
      <c r="H100" s="213"/>
      <c r="I100" s="214"/>
      <c r="J100" s="214"/>
      <c r="K100" s="214"/>
      <c r="L100" s="215"/>
      <c r="M100" s="212"/>
      <c r="N100" s="212"/>
      <c r="O100" s="21" t="s">
        <v>10</v>
      </c>
      <c r="P100" s="22"/>
      <c r="Q100" s="21" t="s">
        <v>11</v>
      </c>
      <c r="R100" s="22"/>
      <c r="S100" s="21" t="s">
        <v>12</v>
      </c>
      <c r="T100" s="26"/>
      <c r="U100" s="21" t="s">
        <v>12</v>
      </c>
      <c r="V100" s="25" t="s">
        <v>62</v>
      </c>
      <c r="W100" s="22"/>
      <c r="X100" s="24" t="s">
        <v>12</v>
      </c>
      <c r="Y100" s="212"/>
      <c r="Z100" s="212"/>
      <c r="AA100" s="21" t="s">
        <v>62</v>
      </c>
      <c r="AB100" s="212"/>
      <c r="AC100" s="206"/>
      <c r="AD100" s="209"/>
      <c r="AE100" s="211"/>
      <c r="AF100" s="211"/>
      <c r="AG100" s="23" t="s">
        <v>13</v>
      </c>
      <c r="AH100" s="210"/>
      <c r="AI100" s="206"/>
      <c r="AJ100" s="211"/>
      <c r="AK100" s="211"/>
      <c r="AL100" s="211"/>
      <c r="AM100" s="211"/>
      <c r="AN100" s="21" t="s">
        <v>13</v>
      </c>
      <c r="AO100" s="210"/>
      <c r="AP100" s="212"/>
      <c r="AQ100" s="24" t="s">
        <v>14</v>
      </c>
      <c r="AR100" s="204">
        <f t="shared" si="9"/>
        <v>0</v>
      </c>
      <c r="AS100" s="204"/>
      <c r="AT100" s="204"/>
      <c r="AU100" s="204"/>
      <c r="AV100" s="40" t="s">
        <v>13</v>
      </c>
      <c r="AW100" s="203">
        <f t="shared" si="10"/>
        <v>0</v>
      </c>
      <c r="AX100" s="204"/>
      <c r="AY100" s="204"/>
      <c r="AZ100" s="204"/>
      <c r="BA100" s="41" t="s">
        <v>13</v>
      </c>
      <c r="BB100" s="203">
        <v>25700</v>
      </c>
      <c r="BC100" s="204"/>
      <c r="BD100" s="204"/>
      <c r="BE100" s="204"/>
      <c r="BF100" s="40" t="s">
        <v>13</v>
      </c>
      <c r="BG100" s="203">
        <f t="shared" si="11"/>
        <v>0</v>
      </c>
      <c r="BH100" s="204"/>
      <c r="BI100" s="204"/>
      <c r="BJ100" s="204"/>
      <c r="BK100" s="204"/>
      <c r="BL100" s="41" t="s">
        <v>13</v>
      </c>
      <c r="BM100" s="20">
        <v>72</v>
      </c>
    </row>
    <row r="101" spans="1:65">
      <c r="A101" s="20">
        <v>73</v>
      </c>
      <c r="B101" s="213"/>
      <c r="C101" s="214"/>
      <c r="D101" s="51"/>
      <c r="E101" s="213"/>
      <c r="F101" s="214"/>
      <c r="G101" s="215"/>
      <c r="H101" s="213"/>
      <c r="I101" s="214"/>
      <c r="J101" s="214"/>
      <c r="K101" s="214"/>
      <c r="L101" s="215"/>
      <c r="M101" s="212"/>
      <c r="N101" s="212"/>
      <c r="O101" s="21" t="s">
        <v>10</v>
      </c>
      <c r="P101" s="22"/>
      <c r="Q101" s="21" t="s">
        <v>11</v>
      </c>
      <c r="R101" s="22"/>
      <c r="S101" s="21" t="s">
        <v>12</v>
      </c>
      <c r="T101" s="26"/>
      <c r="U101" s="21" t="s">
        <v>12</v>
      </c>
      <c r="V101" s="25" t="s">
        <v>62</v>
      </c>
      <c r="W101" s="22"/>
      <c r="X101" s="24" t="s">
        <v>12</v>
      </c>
      <c r="Y101" s="212"/>
      <c r="Z101" s="212"/>
      <c r="AA101" s="21" t="s">
        <v>62</v>
      </c>
      <c r="AB101" s="212"/>
      <c r="AC101" s="206"/>
      <c r="AD101" s="209"/>
      <c r="AE101" s="211"/>
      <c r="AF101" s="211"/>
      <c r="AG101" s="23" t="s">
        <v>13</v>
      </c>
      <c r="AH101" s="210"/>
      <c r="AI101" s="206"/>
      <c r="AJ101" s="211"/>
      <c r="AK101" s="211"/>
      <c r="AL101" s="211"/>
      <c r="AM101" s="211"/>
      <c r="AN101" s="21" t="s">
        <v>13</v>
      </c>
      <c r="AO101" s="210"/>
      <c r="AP101" s="212"/>
      <c r="AQ101" s="24" t="s">
        <v>14</v>
      </c>
      <c r="AR101" s="204">
        <f t="shared" si="9"/>
        <v>0</v>
      </c>
      <c r="AS101" s="204"/>
      <c r="AT101" s="204"/>
      <c r="AU101" s="204"/>
      <c r="AV101" s="40" t="s">
        <v>13</v>
      </c>
      <c r="AW101" s="203">
        <f t="shared" si="10"/>
        <v>0</v>
      </c>
      <c r="AX101" s="204"/>
      <c r="AY101" s="204"/>
      <c r="AZ101" s="204"/>
      <c r="BA101" s="41" t="s">
        <v>13</v>
      </c>
      <c r="BB101" s="203">
        <v>25700</v>
      </c>
      <c r="BC101" s="204"/>
      <c r="BD101" s="204"/>
      <c r="BE101" s="204"/>
      <c r="BF101" s="40" t="s">
        <v>13</v>
      </c>
      <c r="BG101" s="203">
        <f t="shared" si="11"/>
        <v>0</v>
      </c>
      <c r="BH101" s="204"/>
      <c r="BI101" s="204"/>
      <c r="BJ101" s="204"/>
      <c r="BK101" s="204"/>
      <c r="BL101" s="41" t="s">
        <v>13</v>
      </c>
      <c r="BM101" s="20">
        <v>73</v>
      </c>
    </row>
    <row r="102" spans="1:65">
      <c r="A102" s="20">
        <v>74</v>
      </c>
      <c r="B102" s="213"/>
      <c r="C102" s="214"/>
      <c r="D102" s="51"/>
      <c r="E102" s="213"/>
      <c r="F102" s="214"/>
      <c r="G102" s="215"/>
      <c r="H102" s="213"/>
      <c r="I102" s="214"/>
      <c r="J102" s="214"/>
      <c r="K102" s="214"/>
      <c r="L102" s="215"/>
      <c r="M102" s="212"/>
      <c r="N102" s="212"/>
      <c r="O102" s="21" t="s">
        <v>10</v>
      </c>
      <c r="P102" s="22"/>
      <c r="Q102" s="21" t="s">
        <v>11</v>
      </c>
      <c r="R102" s="22"/>
      <c r="S102" s="21" t="s">
        <v>12</v>
      </c>
      <c r="T102" s="26"/>
      <c r="U102" s="21" t="s">
        <v>12</v>
      </c>
      <c r="V102" s="25" t="s">
        <v>62</v>
      </c>
      <c r="W102" s="22"/>
      <c r="X102" s="24" t="s">
        <v>12</v>
      </c>
      <c r="Y102" s="212"/>
      <c r="Z102" s="212"/>
      <c r="AA102" s="21" t="s">
        <v>62</v>
      </c>
      <c r="AB102" s="212"/>
      <c r="AC102" s="206"/>
      <c r="AD102" s="209"/>
      <c r="AE102" s="211"/>
      <c r="AF102" s="211"/>
      <c r="AG102" s="23" t="s">
        <v>13</v>
      </c>
      <c r="AH102" s="210"/>
      <c r="AI102" s="206"/>
      <c r="AJ102" s="211"/>
      <c r="AK102" s="211"/>
      <c r="AL102" s="211"/>
      <c r="AM102" s="211"/>
      <c r="AN102" s="21" t="s">
        <v>13</v>
      </c>
      <c r="AO102" s="210"/>
      <c r="AP102" s="212"/>
      <c r="AQ102" s="24" t="s">
        <v>14</v>
      </c>
      <c r="AR102" s="204">
        <f t="shared" si="9"/>
        <v>0</v>
      </c>
      <c r="AS102" s="204"/>
      <c r="AT102" s="204"/>
      <c r="AU102" s="204"/>
      <c r="AV102" s="40" t="s">
        <v>13</v>
      </c>
      <c r="AW102" s="203">
        <f t="shared" si="10"/>
        <v>0</v>
      </c>
      <c r="AX102" s="204"/>
      <c r="AY102" s="204"/>
      <c r="AZ102" s="204"/>
      <c r="BA102" s="41" t="s">
        <v>13</v>
      </c>
      <c r="BB102" s="203">
        <v>25700</v>
      </c>
      <c r="BC102" s="204"/>
      <c r="BD102" s="204"/>
      <c r="BE102" s="204"/>
      <c r="BF102" s="40" t="s">
        <v>13</v>
      </c>
      <c r="BG102" s="203">
        <f t="shared" si="11"/>
        <v>0</v>
      </c>
      <c r="BH102" s="204"/>
      <c r="BI102" s="204"/>
      <c r="BJ102" s="204"/>
      <c r="BK102" s="204"/>
      <c r="BL102" s="41" t="s">
        <v>13</v>
      </c>
      <c r="BM102" s="20">
        <v>74</v>
      </c>
    </row>
    <row r="103" spans="1:65">
      <c r="A103" s="20">
        <v>75</v>
      </c>
      <c r="B103" s="213"/>
      <c r="C103" s="214"/>
      <c r="D103" s="51"/>
      <c r="E103" s="213"/>
      <c r="F103" s="214"/>
      <c r="G103" s="215"/>
      <c r="H103" s="213"/>
      <c r="I103" s="214"/>
      <c r="J103" s="214"/>
      <c r="K103" s="214"/>
      <c r="L103" s="215"/>
      <c r="M103" s="212"/>
      <c r="N103" s="212"/>
      <c r="O103" s="21" t="s">
        <v>10</v>
      </c>
      <c r="P103" s="22"/>
      <c r="Q103" s="21" t="s">
        <v>11</v>
      </c>
      <c r="R103" s="22"/>
      <c r="S103" s="21" t="s">
        <v>12</v>
      </c>
      <c r="T103" s="26"/>
      <c r="U103" s="21" t="s">
        <v>12</v>
      </c>
      <c r="V103" s="25" t="s">
        <v>62</v>
      </c>
      <c r="W103" s="22"/>
      <c r="X103" s="24" t="s">
        <v>12</v>
      </c>
      <c r="Y103" s="212"/>
      <c r="Z103" s="212"/>
      <c r="AA103" s="21" t="s">
        <v>62</v>
      </c>
      <c r="AB103" s="212"/>
      <c r="AC103" s="206"/>
      <c r="AD103" s="209"/>
      <c r="AE103" s="211"/>
      <c r="AF103" s="211"/>
      <c r="AG103" s="23" t="s">
        <v>13</v>
      </c>
      <c r="AH103" s="210"/>
      <c r="AI103" s="206"/>
      <c r="AJ103" s="211"/>
      <c r="AK103" s="211"/>
      <c r="AL103" s="211"/>
      <c r="AM103" s="211"/>
      <c r="AN103" s="21" t="s">
        <v>13</v>
      </c>
      <c r="AO103" s="210"/>
      <c r="AP103" s="212"/>
      <c r="AQ103" s="24" t="s">
        <v>14</v>
      </c>
      <c r="AR103" s="204">
        <f t="shared" si="9"/>
        <v>0</v>
      </c>
      <c r="AS103" s="204"/>
      <c r="AT103" s="204"/>
      <c r="AU103" s="204"/>
      <c r="AV103" s="40" t="s">
        <v>13</v>
      </c>
      <c r="AW103" s="203">
        <f t="shared" si="10"/>
        <v>0</v>
      </c>
      <c r="AX103" s="204"/>
      <c r="AY103" s="204"/>
      <c r="AZ103" s="204"/>
      <c r="BA103" s="41" t="s">
        <v>13</v>
      </c>
      <c r="BB103" s="203">
        <v>25700</v>
      </c>
      <c r="BC103" s="204"/>
      <c r="BD103" s="204"/>
      <c r="BE103" s="204"/>
      <c r="BF103" s="40" t="s">
        <v>13</v>
      </c>
      <c r="BG103" s="203">
        <f t="shared" si="11"/>
        <v>0</v>
      </c>
      <c r="BH103" s="204"/>
      <c r="BI103" s="204"/>
      <c r="BJ103" s="204"/>
      <c r="BK103" s="204"/>
      <c r="BL103" s="41" t="s">
        <v>13</v>
      </c>
      <c r="BM103" s="20">
        <v>75</v>
      </c>
    </row>
    <row r="104" spans="1:65">
      <c r="A104" s="20">
        <v>76</v>
      </c>
      <c r="B104" s="213"/>
      <c r="C104" s="214"/>
      <c r="D104" s="51"/>
      <c r="E104" s="213"/>
      <c r="F104" s="214"/>
      <c r="G104" s="215"/>
      <c r="H104" s="213"/>
      <c r="I104" s="214"/>
      <c r="J104" s="214"/>
      <c r="K104" s="214"/>
      <c r="L104" s="215"/>
      <c r="M104" s="212"/>
      <c r="N104" s="212"/>
      <c r="O104" s="21" t="s">
        <v>10</v>
      </c>
      <c r="P104" s="22"/>
      <c r="Q104" s="21" t="s">
        <v>11</v>
      </c>
      <c r="R104" s="22"/>
      <c r="S104" s="21" t="s">
        <v>12</v>
      </c>
      <c r="T104" s="26"/>
      <c r="U104" s="21" t="s">
        <v>12</v>
      </c>
      <c r="V104" s="25" t="s">
        <v>62</v>
      </c>
      <c r="W104" s="22"/>
      <c r="X104" s="24" t="s">
        <v>12</v>
      </c>
      <c r="Y104" s="212"/>
      <c r="Z104" s="212"/>
      <c r="AA104" s="21" t="s">
        <v>62</v>
      </c>
      <c r="AB104" s="212"/>
      <c r="AC104" s="206"/>
      <c r="AD104" s="209"/>
      <c r="AE104" s="211"/>
      <c r="AF104" s="211"/>
      <c r="AG104" s="23" t="s">
        <v>13</v>
      </c>
      <c r="AH104" s="210"/>
      <c r="AI104" s="206"/>
      <c r="AJ104" s="211"/>
      <c r="AK104" s="211"/>
      <c r="AL104" s="211"/>
      <c r="AM104" s="211"/>
      <c r="AN104" s="21" t="s">
        <v>13</v>
      </c>
      <c r="AO104" s="210"/>
      <c r="AP104" s="212"/>
      <c r="AQ104" s="24" t="s">
        <v>14</v>
      </c>
      <c r="AR104" s="204">
        <f t="shared" si="9"/>
        <v>0</v>
      </c>
      <c r="AS104" s="204"/>
      <c r="AT104" s="204"/>
      <c r="AU104" s="204"/>
      <c r="AV104" s="40" t="s">
        <v>13</v>
      </c>
      <c r="AW104" s="203">
        <f t="shared" si="10"/>
        <v>0</v>
      </c>
      <c r="AX104" s="204"/>
      <c r="AY104" s="204"/>
      <c r="AZ104" s="204"/>
      <c r="BA104" s="41" t="s">
        <v>13</v>
      </c>
      <c r="BB104" s="203">
        <v>25700</v>
      </c>
      <c r="BC104" s="204"/>
      <c r="BD104" s="204"/>
      <c r="BE104" s="204"/>
      <c r="BF104" s="40" t="s">
        <v>13</v>
      </c>
      <c r="BG104" s="203">
        <f t="shared" si="11"/>
        <v>0</v>
      </c>
      <c r="BH104" s="204"/>
      <c r="BI104" s="204"/>
      <c r="BJ104" s="204"/>
      <c r="BK104" s="204"/>
      <c r="BL104" s="41" t="s">
        <v>13</v>
      </c>
      <c r="BM104" s="20">
        <v>76</v>
      </c>
    </row>
    <row r="105" spans="1:65">
      <c r="A105" s="20">
        <v>77</v>
      </c>
      <c r="B105" s="213"/>
      <c r="C105" s="214"/>
      <c r="D105" s="51"/>
      <c r="E105" s="213"/>
      <c r="F105" s="214"/>
      <c r="G105" s="215"/>
      <c r="H105" s="213"/>
      <c r="I105" s="214"/>
      <c r="J105" s="214"/>
      <c r="K105" s="214"/>
      <c r="L105" s="215"/>
      <c r="M105" s="212"/>
      <c r="N105" s="212"/>
      <c r="O105" s="21" t="s">
        <v>10</v>
      </c>
      <c r="P105" s="22"/>
      <c r="Q105" s="21" t="s">
        <v>11</v>
      </c>
      <c r="R105" s="22"/>
      <c r="S105" s="21" t="s">
        <v>12</v>
      </c>
      <c r="T105" s="26"/>
      <c r="U105" s="21" t="s">
        <v>12</v>
      </c>
      <c r="V105" s="25" t="s">
        <v>62</v>
      </c>
      <c r="W105" s="22"/>
      <c r="X105" s="24" t="s">
        <v>12</v>
      </c>
      <c r="Y105" s="212"/>
      <c r="Z105" s="212"/>
      <c r="AA105" s="21" t="s">
        <v>62</v>
      </c>
      <c r="AB105" s="212"/>
      <c r="AC105" s="206"/>
      <c r="AD105" s="209"/>
      <c r="AE105" s="211"/>
      <c r="AF105" s="211"/>
      <c r="AG105" s="23" t="s">
        <v>13</v>
      </c>
      <c r="AH105" s="210"/>
      <c r="AI105" s="206"/>
      <c r="AJ105" s="211"/>
      <c r="AK105" s="211"/>
      <c r="AL105" s="211"/>
      <c r="AM105" s="211"/>
      <c r="AN105" s="21" t="s">
        <v>13</v>
      </c>
      <c r="AO105" s="210"/>
      <c r="AP105" s="212"/>
      <c r="AQ105" s="24" t="s">
        <v>14</v>
      </c>
      <c r="AR105" s="204">
        <f t="shared" si="9"/>
        <v>0</v>
      </c>
      <c r="AS105" s="204"/>
      <c r="AT105" s="204"/>
      <c r="AU105" s="204"/>
      <c r="AV105" s="40" t="s">
        <v>13</v>
      </c>
      <c r="AW105" s="203">
        <f t="shared" si="10"/>
        <v>0</v>
      </c>
      <c r="AX105" s="204"/>
      <c r="AY105" s="204"/>
      <c r="AZ105" s="204"/>
      <c r="BA105" s="41" t="s">
        <v>13</v>
      </c>
      <c r="BB105" s="203">
        <v>25700</v>
      </c>
      <c r="BC105" s="204"/>
      <c r="BD105" s="204"/>
      <c r="BE105" s="204"/>
      <c r="BF105" s="40" t="s">
        <v>13</v>
      </c>
      <c r="BG105" s="203">
        <f t="shared" si="11"/>
        <v>0</v>
      </c>
      <c r="BH105" s="204"/>
      <c r="BI105" s="204"/>
      <c r="BJ105" s="204"/>
      <c r="BK105" s="204"/>
      <c r="BL105" s="41" t="s">
        <v>13</v>
      </c>
      <c r="BM105" s="20">
        <v>77</v>
      </c>
    </row>
    <row r="106" spans="1:65">
      <c r="A106" s="20">
        <v>78</v>
      </c>
      <c r="B106" s="213"/>
      <c r="C106" s="214"/>
      <c r="D106" s="51"/>
      <c r="E106" s="213"/>
      <c r="F106" s="214"/>
      <c r="G106" s="215"/>
      <c r="H106" s="213"/>
      <c r="I106" s="214"/>
      <c r="J106" s="214"/>
      <c r="K106" s="214"/>
      <c r="L106" s="215"/>
      <c r="M106" s="212"/>
      <c r="N106" s="212"/>
      <c r="O106" s="21" t="s">
        <v>10</v>
      </c>
      <c r="P106" s="22"/>
      <c r="Q106" s="21" t="s">
        <v>11</v>
      </c>
      <c r="R106" s="22"/>
      <c r="S106" s="21" t="s">
        <v>12</v>
      </c>
      <c r="T106" s="26"/>
      <c r="U106" s="21" t="s">
        <v>12</v>
      </c>
      <c r="V106" s="25" t="s">
        <v>62</v>
      </c>
      <c r="W106" s="22"/>
      <c r="X106" s="24" t="s">
        <v>12</v>
      </c>
      <c r="Y106" s="212"/>
      <c r="Z106" s="212"/>
      <c r="AA106" s="21" t="s">
        <v>62</v>
      </c>
      <c r="AB106" s="212"/>
      <c r="AC106" s="206"/>
      <c r="AD106" s="209"/>
      <c r="AE106" s="211"/>
      <c r="AF106" s="211"/>
      <c r="AG106" s="23" t="s">
        <v>13</v>
      </c>
      <c r="AH106" s="210"/>
      <c r="AI106" s="206"/>
      <c r="AJ106" s="211"/>
      <c r="AK106" s="211"/>
      <c r="AL106" s="211"/>
      <c r="AM106" s="211"/>
      <c r="AN106" s="21" t="s">
        <v>13</v>
      </c>
      <c r="AO106" s="210"/>
      <c r="AP106" s="212"/>
      <c r="AQ106" s="24" t="s">
        <v>14</v>
      </c>
      <c r="AR106" s="204">
        <f t="shared" si="9"/>
        <v>0</v>
      </c>
      <c r="AS106" s="204"/>
      <c r="AT106" s="204"/>
      <c r="AU106" s="204"/>
      <c r="AV106" s="40" t="s">
        <v>13</v>
      </c>
      <c r="AW106" s="203">
        <f t="shared" si="10"/>
        <v>0</v>
      </c>
      <c r="AX106" s="204"/>
      <c r="AY106" s="204"/>
      <c r="AZ106" s="204"/>
      <c r="BA106" s="41" t="s">
        <v>13</v>
      </c>
      <c r="BB106" s="203">
        <v>25700</v>
      </c>
      <c r="BC106" s="204"/>
      <c r="BD106" s="204"/>
      <c r="BE106" s="204"/>
      <c r="BF106" s="40" t="s">
        <v>13</v>
      </c>
      <c r="BG106" s="203">
        <f t="shared" si="11"/>
        <v>0</v>
      </c>
      <c r="BH106" s="204"/>
      <c r="BI106" s="204"/>
      <c r="BJ106" s="204"/>
      <c r="BK106" s="204"/>
      <c r="BL106" s="41" t="s">
        <v>13</v>
      </c>
      <c r="BM106" s="20">
        <v>78</v>
      </c>
    </row>
    <row r="107" spans="1:65">
      <c r="A107" s="20">
        <v>79</v>
      </c>
      <c r="B107" s="213"/>
      <c r="C107" s="214"/>
      <c r="D107" s="51"/>
      <c r="E107" s="213"/>
      <c r="F107" s="214"/>
      <c r="G107" s="215"/>
      <c r="H107" s="213"/>
      <c r="I107" s="214"/>
      <c r="J107" s="214"/>
      <c r="K107" s="214"/>
      <c r="L107" s="215"/>
      <c r="M107" s="212"/>
      <c r="N107" s="212"/>
      <c r="O107" s="21" t="s">
        <v>10</v>
      </c>
      <c r="P107" s="22"/>
      <c r="Q107" s="21" t="s">
        <v>11</v>
      </c>
      <c r="R107" s="22"/>
      <c r="S107" s="21" t="s">
        <v>12</v>
      </c>
      <c r="T107" s="26"/>
      <c r="U107" s="21" t="s">
        <v>12</v>
      </c>
      <c r="V107" s="25" t="s">
        <v>62</v>
      </c>
      <c r="W107" s="22"/>
      <c r="X107" s="24" t="s">
        <v>12</v>
      </c>
      <c r="Y107" s="212"/>
      <c r="Z107" s="212"/>
      <c r="AA107" s="21" t="s">
        <v>62</v>
      </c>
      <c r="AB107" s="212"/>
      <c r="AC107" s="206"/>
      <c r="AD107" s="209"/>
      <c r="AE107" s="211"/>
      <c r="AF107" s="211"/>
      <c r="AG107" s="23" t="s">
        <v>13</v>
      </c>
      <c r="AH107" s="210"/>
      <c r="AI107" s="206"/>
      <c r="AJ107" s="211"/>
      <c r="AK107" s="211"/>
      <c r="AL107" s="211"/>
      <c r="AM107" s="211"/>
      <c r="AN107" s="21" t="s">
        <v>13</v>
      </c>
      <c r="AO107" s="210"/>
      <c r="AP107" s="212"/>
      <c r="AQ107" s="24" t="s">
        <v>14</v>
      </c>
      <c r="AR107" s="204">
        <f t="shared" si="9"/>
        <v>0</v>
      </c>
      <c r="AS107" s="204"/>
      <c r="AT107" s="204"/>
      <c r="AU107" s="204"/>
      <c r="AV107" s="40" t="s">
        <v>13</v>
      </c>
      <c r="AW107" s="203">
        <f t="shared" si="10"/>
        <v>0</v>
      </c>
      <c r="AX107" s="204"/>
      <c r="AY107" s="204"/>
      <c r="AZ107" s="204"/>
      <c r="BA107" s="41" t="s">
        <v>13</v>
      </c>
      <c r="BB107" s="203">
        <v>25700</v>
      </c>
      <c r="BC107" s="204"/>
      <c r="BD107" s="204"/>
      <c r="BE107" s="204"/>
      <c r="BF107" s="40" t="s">
        <v>13</v>
      </c>
      <c r="BG107" s="203">
        <f t="shared" si="11"/>
        <v>0</v>
      </c>
      <c r="BH107" s="204"/>
      <c r="BI107" s="204"/>
      <c r="BJ107" s="204"/>
      <c r="BK107" s="204"/>
      <c r="BL107" s="41" t="s">
        <v>13</v>
      </c>
      <c r="BM107" s="20">
        <v>79</v>
      </c>
    </row>
    <row r="108" spans="1:65" ht="18.600000000000001" thickBot="1">
      <c r="A108" s="20">
        <v>80</v>
      </c>
      <c r="B108" s="213"/>
      <c r="C108" s="215"/>
      <c r="D108" s="51"/>
      <c r="E108" s="213"/>
      <c r="F108" s="214"/>
      <c r="G108" s="215"/>
      <c r="H108" s="216"/>
      <c r="I108" s="216"/>
      <c r="J108" s="216"/>
      <c r="K108" s="216"/>
      <c r="L108" s="216"/>
      <c r="M108" s="207"/>
      <c r="N108" s="210"/>
      <c r="O108" s="21" t="s">
        <v>10</v>
      </c>
      <c r="P108" s="22"/>
      <c r="Q108" s="21" t="s">
        <v>11</v>
      </c>
      <c r="R108" s="22"/>
      <c r="S108" s="24" t="s">
        <v>12</v>
      </c>
      <c r="T108" s="26"/>
      <c r="U108" s="21" t="s">
        <v>12</v>
      </c>
      <c r="V108" s="25" t="s">
        <v>62</v>
      </c>
      <c r="W108" s="22"/>
      <c r="X108" s="24" t="s">
        <v>12</v>
      </c>
      <c r="Y108" s="207"/>
      <c r="Z108" s="210"/>
      <c r="AA108" s="21" t="s">
        <v>62</v>
      </c>
      <c r="AB108" s="206"/>
      <c r="AC108" s="207"/>
      <c r="AD108" s="208"/>
      <c r="AE108" s="208"/>
      <c r="AF108" s="209"/>
      <c r="AG108" s="23" t="s">
        <v>13</v>
      </c>
      <c r="AH108" s="210"/>
      <c r="AI108" s="206"/>
      <c r="AJ108" s="211"/>
      <c r="AK108" s="211"/>
      <c r="AL108" s="211"/>
      <c r="AM108" s="211"/>
      <c r="AN108" s="21" t="s">
        <v>13</v>
      </c>
      <c r="AO108" s="210"/>
      <c r="AP108" s="212"/>
      <c r="AQ108" s="24" t="s">
        <v>14</v>
      </c>
      <c r="AR108" s="204">
        <f t="shared" si="9"/>
        <v>0</v>
      </c>
      <c r="AS108" s="204"/>
      <c r="AT108" s="204"/>
      <c r="AU108" s="204"/>
      <c r="AV108" s="40" t="s">
        <v>13</v>
      </c>
      <c r="AW108" s="203">
        <f t="shared" si="10"/>
        <v>0</v>
      </c>
      <c r="AX108" s="204"/>
      <c r="AY108" s="204"/>
      <c r="AZ108" s="204"/>
      <c r="BA108" s="41" t="s">
        <v>13</v>
      </c>
      <c r="BB108" s="203">
        <v>25700</v>
      </c>
      <c r="BC108" s="204"/>
      <c r="BD108" s="204"/>
      <c r="BE108" s="204"/>
      <c r="BF108" s="41" t="s">
        <v>13</v>
      </c>
      <c r="BG108" s="203">
        <f t="shared" si="11"/>
        <v>0</v>
      </c>
      <c r="BH108" s="204"/>
      <c r="BI108" s="204"/>
      <c r="BJ108" s="204"/>
      <c r="BK108" s="204"/>
      <c r="BL108" s="41" t="s">
        <v>13</v>
      </c>
      <c r="BM108" s="20">
        <v>80</v>
      </c>
    </row>
    <row r="109" spans="1:65" ht="18.600000000000001" thickBot="1">
      <c r="BD109" s="200" t="s">
        <v>15</v>
      </c>
      <c r="BE109" s="200"/>
      <c r="BF109" s="201"/>
      <c r="BG109" s="315">
        <f>SUM(BG89:BK108)</f>
        <v>0</v>
      </c>
      <c r="BH109" s="316"/>
      <c r="BI109" s="316"/>
      <c r="BJ109" s="316"/>
      <c r="BK109" s="316"/>
      <c r="BL109" s="132" t="s">
        <v>13</v>
      </c>
      <c r="BM109" s="5"/>
    </row>
    <row r="110" spans="1:65" ht="22.2">
      <c r="A110" s="1" t="s">
        <v>61</v>
      </c>
      <c r="BC110" s="194" t="s">
        <v>24</v>
      </c>
      <c r="BD110" s="195"/>
      <c r="BE110" s="275"/>
      <c r="BF110" s="276"/>
      <c r="BG110" s="2" t="s">
        <v>10</v>
      </c>
      <c r="BI110" s="275"/>
      <c r="BJ110" s="276"/>
      <c r="BK110" s="277" t="s">
        <v>25</v>
      </c>
      <c r="BL110" s="194"/>
    </row>
    <row r="111" spans="1:65">
      <c r="X111" s="2" t="s">
        <v>85</v>
      </c>
      <c r="AU111" s="2" t="s">
        <v>103</v>
      </c>
      <c r="AX111" s="151"/>
      <c r="AY111" s="151"/>
      <c r="AZ111" s="151"/>
      <c r="BA111" s="151"/>
      <c r="BB111" s="151"/>
      <c r="BC111" s="151"/>
      <c r="BD111" s="151"/>
      <c r="BE111" s="151"/>
      <c r="BF111" s="151"/>
      <c r="BG111" s="151"/>
      <c r="BH111" s="151"/>
      <c r="BI111" s="151"/>
      <c r="BJ111" s="151"/>
      <c r="BK111" s="151"/>
      <c r="BL111" s="151"/>
    </row>
    <row r="112" spans="1:65" ht="18" customHeight="1">
      <c r="A112" s="4"/>
      <c r="B112" s="278" t="s">
        <v>94</v>
      </c>
      <c r="C112" s="278"/>
      <c r="D112" s="279" t="s">
        <v>121</v>
      </c>
      <c r="E112" s="246" t="s">
        <v>95</v>
      </c>
      <c r="F112" s="247"/>
      <c r="G112" s="248"/>
      <c r="H112" s="252" t="s">
        <v>3</v>
      </c>
      <c r="I112" s="253"/>
      <c r="J112" s="253"/>
      <c r="K112" s="253"/>
      <c r="L112" s="254"/>
      <c r="M112" s="258" t="s">
        <v>93</v>
      </c>
      <c r="N112" s="258"/>
      <c r="O112" s="258"/>
      <c r="P112" s="258"/>
      <c r="Q112" s="258"/>
      <c r="R112" s="258"/>
      <c r="S112" s="258"/>
      <c r="T112" s="261" t="s">
        <v>63</v>
      </c>
      <c r="U112" s="261"/>
      <c r="V112" s="261"/>
      <c r="W112" s="261"/>
      <c r="X112" s="261"/>
      <c r="Y112" s="262" t="s">
        <v>64</v>
      </c>
      <c r="Z112" s="263"/>
      <c r="AA112" s="263"/>
      <c r="AB112" s="263"/>
      <c r="AC112" s="264"/>
      <c r="AD112" s="265" t="s">
        <v>6</v>
      </c>
      <c r="AE112" s="266"/>
      <c r="AF112" s="266"/>
      <c r="AG112" s="267"/>
      <c r="AH112" s="271" t="s">
        <v>84</v>
      </c>
      <c r="AI112" s="272"/>
      <c r="AJ112" s="272"/>
      <c r="AK112" s="272"/>
      <c r="AL112" s="272"/>
      <c r="AM112" s="272"/>
      <c r="AN112" s="273"/>
      <c r="AO112" s="274" t="s">
        <v>7</v>
      </c>
      <c r="AP112" s="253"/>
      <c r="AQ112" s="254"/>
      <c r="AR112" s="224" t="s">
        <v>26</v>
      </c>
      <c r="AS112" s="225"/>
      <c r="AT112" s="225"/>
      <c r="AU112" s="225"/>
      <c r="AV112" s="226"/>
      <c r="AW112" s="230" t="s">
        <v>8</v>
      </c>
      <c r="AX112" s="231"/>
      <c r="AY112" s="231"/>
      <c r="AZ112" s="231"/>
      <c r="BA112" s="232"/>
      <c r="BB112" s="236" t="s">
        <v>27</v>
      </c>
      <c r="BC112" s="237"/>
      <c r="BD112" s="237"/>
      <c r="BE112" s="237"/>
      <c r="BF112" s="238"/>
      <c r="BG112" s="230" t="s">
        <v>9</v>
      </c>
      <c r="BH112" s="231"/>
      <c r="BI112" s="231"/>
      <c r="BJ112" s="231"/>
      <c r="BK112" s="231"/>
      <c r="BL112" s="232"/>
    </row>
    <row r="113" spans="1:65" ht="18" customHeight="1">
      <c r="A113" s="4"/>
      <c r="B113" s="278"/>
      <c r="C113" s="278"/>
      <c r="D113" s="278"/>
      <c r="E113" s="249"/>
      <c r="F113" s="250"/>
      <c r="G113" s="251"/>
      <c r="H113" s="255"/>
      <c r="I113" s="256"/>
      <c r="J113" s="256"/>
      <c r="K113" s="256"/>
      <c r="L113" s="257"/>
      <c r="M113" s="259"/>
      <c r="N113" s="259"/>
      <c r="O113" s="259"/>
      <c r="P113" s="259"/>
      <c r="Q113" s="259"/>
      <c r="R113" s="259"/>
      <c r="S113" s="259"/>
      <c r="T113" s="261"/>
      <c r="U113" s="261"/>
      <c r="V113" s="261"/>
      <c r="W113" s="261"/>
      <c r="X113" s="261"/>
      <c r="Y113" s="242" t="s">
        <v>91</v>
      </c>
      <c r="Z113" s="242"/>
      <c r="AA113" s="242"/>
      <c r="AB113" s="242"/>
      <c r="AC113" s="243"/>
      <c r="AD113" s="268"/>
      <c r="AE113" s="269"/>
      <c r="AF113" s="269"/>
      <c r="AG113" s="270"/>
      <c r="AH113" s="218" t="s">
        <v>4</v>
      </c>
      <c r="AI113" s="220"/>
      <c r="AJ113" s="218" t="s">
        <v>5</v>
      </c>
      <c r="AK113" s="219"/>
      <c r="AL113" s="219"/>
      <c r="AM113" s="219"/>
      <c r="AN113" s="220"/>
      <c r="AO113" s="255"/>
      <c r="AP113" s="256"/>
      <c r="AQ113" s="257"/>
      <c r="AR113" s="227"/>
      <c r="AS113" s="228"/>
      <c r="AT113" s="228"/>
      <c r="AU113" s="228"/>
      <c r="AV113" s="229"/>
      <c r="AW113" s="233"/>
      <c r="AX113" s="234"/>
      <c r="AY113" s="234"/>
      <c r="AZ113" s="234"/>
      <c r="BA113" s="235"/>
      <c r="BB113" s="239"/>
      <c r="BC113" s="240"/>
      <c r="BD113" s="240"/>
      <c r="BE113" s="240"/>
      <c r="BF113" s="241"/>
      <c r="BG113" s="233"/>
      <c r="BH113" s="234"/>
      <c r="BI113" s="234"/>
      <c r="BJ113" s="234"/>
      <c r="BK113" s="234"/>
      <c r="BL113" s="235"/>
    </row>
    <row r="114" spans="1:65">
      <c r="A114" s="4" t="s">
        <v>137</v>
      </c>
      <c r="B114" s="218" t="s">
        <v>2</v>
      </c>
      <c r="C114" s="220"/>
      <c r="D114" s="54" t="s">
        <v>2</v>
      </c>
      <c r="E114" s="218" t="s">
        <v>96</v>
      </c>
      <c r="F114" s="219"/>
      <c r="G114" s="220"/>
      <c r="H114" s="221"/>
      <c r="I114" s="222"/>
      <c r="J114" s="222"/>
      <c r="K114" s="222"/>
      <c r="L114" s="223"/>
      <c r="M114" s="260"/>
      <c r="N114" s="260"/>
      <c r="O114" s="260"/>
      <c r="P114" s="260"/>
      <c r="Q114" s="260"/>
      <c r="R114" s="260"/>
      <c r="S114" s="260"/>
      <c r="T114" s="261"/>
      <c r="U114" s="261"/>
      <c r="V114" s="261"/>
      <c r="W114" s="261"/>
      <c r="X114" s="261"/>
      <c r="Y114" s="244"/>
      <c r="Z114" s="244"/>
      <c r="AA114" s="244"/>
      <c r="AB114" s="244"/>
      <c r="AC114" s="245"/>
      <c r="AD114" s="221" t="s">
        <v>77</v>
      </c>
      <c r="AE114" s="222"/>
      <c r="AF114" s="222"/>
      <c r="AG114" s="223"/>
      <c r="AH114" s="222" t="s">
        <v>2</v>
      </c>
      <c r="AI114" s="222"/>
      <c r="AJ114" s="218" t="s">
        <v>78</v>
      </c>
      <c r="AK114" s="219"/>
      <c r="AL114" s="219"/>
      <c r="AM114" s="219"/>
      <c r="AN114" s="220"/>
      <c r="AO114" s="218" t="s">
        <v>79</v>
      </c>
      <c r="AP114" s="219"/>
      <c r="AQ114" s="220"/>
      <c r="AR114" s="222" t="s">
        <v>80</v>
      </c>
      <c r="AS114" s="222"/>
      <c r="AT114" s="222"/>
      <c r="AU114" s="222"/>
      <c r="AV114" s="222"/>
      <c r="AW114" s="221" t="s">
        <v>81</v>
      </c>
      <c r="AX114" s="222"/>
      <c r="AY114" s="222"/>
      <c r="AZ114" s="222"/>
      <c r="BA114" s="223"/>
      <c r="BB114" s="234" t="s">
        <v>82</v>
      </c>
      <c r="BC114" s="234"/>
      <c r="BD114" s="234"/>
      <c r="BE114" s="234"/>
      <c r="BF114" s="234"/>
      <c r="BG114" s="233" t="s">
        <v>83</v>
      </c>
      <c r="BH114" s="234"/>
      <c r="BI114" s="234"/>
      <c r="BJ114" s="234"/>
      <c r="BK114" s="234"/>
      <c r="BL114" s="235"/>
    </row>
    <row r="115" spans="1:65">
      <c r="A115" s="20">
        <v>81</v>
      </c>
      <c r="B115" s="213"/>
      <c r="C115" s="214"/>
      <c r="D115" s="56"/>
      <c r="E115" s="213"/>
      <c r="F115" s="214"/>
      <c r="G115" s="215"/>
      <c r="H115" s="213"/>
      <c r="I115" s="214"/>
      <c r="J115" s="214"/>
      <c r="K115" s="214"/>
      <c r="L115" s="215"/>
      <c r="M115" s="212"/>
      <c r="N115" s="212"/>
      <c r="O115" s="21" t="s">
        <v>10</v>
      </c>
      <c r="P115" s="22"/>
      <c r="Q115" s="21" t="s">
        <v>11</v>
      </c>
      <c r="R115" s="22"/>
      <c r="S115" s="21" t="s">
        <v>12</v>
      </c>
      <c r="T115" s="26"/>
      <c r="U115" s="21" t="s">
        <v>12</v>
      </c>
      <c r="V115" s="25" t="s">
        <v>62</v>
      </c>
      <c r="W115" s="22"/>
      <c r="X115" s="24" t="s">
        <v>12</v>
      </c>
      <c r="Y115" s="217"/>
      <c r="Z115" s="212"/>
      <c r="AA115" s="21" t="s">
        <v>62</v>
      </c>
      <c r="AB115" s="217"/>
      <c r="AC115" s="206"/>
      <c r="AD115" s="209"/>
      <c r="AE115" s="211"/>
      <c r="AF115" s="211"/>
      <c r="AG115" s="23" t="s">
        <v>13</v>
      </c>
      <c r="AH115" s="210"/>
      <c r="AI115" s="206"/>
      <c r="AJ115" s="211"/>
      <c r="AK115" s="211"/>
      <c r="AL115" s="211"/>
      <c r="AM115" s="211"/>
      <c r="AN115" s="21" t="s">
        <v>13</v>
      </c>
      <c r="AO115" s="210"/>
      <c r="AP115" s="212"/>
      <c r="AQ115" s="24" t="s">
        <v>14</v>
      </c>
      <c r="AR115" s="204">
        <f t="shared" ref="AR115:AR134" si="12">IFERROR(ROUNDDOWN(AJ115/AO115,0),0)</f>
        <v>0</v>
      </c>
      <c r="AS115" s="204"/>
      <c r="AT115" s="204"/>
      <c r="AU115" s="204"/>
      <c r="AV115" s="40" t="s">
        <v>13</v>
      </c>
      <c r="AW115" s="203">
        <f t="shared" ref="AW115:AW134" si="13">IFERROR(AD115+AR115,0)</f>
        <v>0</v>
      </c>
      <c r="AX115" s="204"/>
      <c r="AY115" s="204"/>
      <c r="AZ115" s="204"/>
      <c r="BA115" s="41" t="s">
        <v>13</v>
      </c>
      <c r="BB115" s="203">
        <v>25700</v>
      </c>
      <c r="BC115" s="204"/>
      <c r="BD115" s="204"/>
      <c r="BE115" s="204"/>
      <c r="BF115" s="40" t="s">
        <v>13</v>
      </c>
      <c r="BG115" s="203">
        <f t="shared" ref="BG115:BG134" si="14">IF(AW115&lt;BB115,AW115,25700)</f>
        <v>0</v>
      </c>
      <c r="BH115" s="204"/>
      <c r="BI115" s="204"/>
      <c r="BJ115" s="204"/>
      <c r="BK115" s="204"/>
      <c r="BL115" s="41" t="s">
        <v>13</v>
      </c>
      <c r="BM115" s="20">
        <v>81</v>
      </c>
    </row>
    <row r="116" spans="1:65">
      <c r="A116" s="20">
        <v>82</v>
      </c>
      <c r="B116" s="213"/>
      <c r="C116" s="214"/>
      <c r="D116" s="56"/>
      <c r="E116" s="213"/>
      <c r="F116" s="214"/>
      <c r="G116" s="215"/>
      <c r="H116" s="213"/>
      <c r="I116" s="214"/>
      <c r="J116" s="214"/>
      <c r="K116" s="214"/>
      <c r="L116" s="215"/>
      <c r="M116" s="212"/>
      <c r="N116" s="212"/>
      <c r="O116" s="21" t="s">
        <v>10</v>
      </c>
      <c r="P116" s="22"/>
      <c r="Q116" s="21" t="s">
        <v>11</v>
      </c>
      <c r="R116" s="22"/>
      <c r="S116" s="21" t="s">
        <v>12</v>
      </c>
      <c r="T116" s="26"/>
      <c r="U116" s="21" t="s">
        <v>12</v>
      </c>
      <c r="V116" s="25" t="s">
        <v>62</v>
      </c>
      <c r="W116" s="22"/>
      <c r="X116" s="24" t="s">
        <v>12</v>
      </c>
      <c r="Y116" s="212"/>
      <c r="Z116" s="212"/>
      <c r="AA116" s="21" t="s">
        <v>62</v>
      </c>
      <c r="AB116" s="212"/>
      <c r="AC116" s="206"/>
      <c r="AD116" s="209"/>
      <c r="AE116" s="211"/>
      <c r="AF116" s="211"/>
      <c r="AG116" s="23" t="s">
        <v>13</v>
      </c>
      <c r="AH116" s="210"/>
      <c r="AI116" s="206"/>
      <c r="AJ116" s="211"/>
      <c r="AK116" s="211"/>
      <c r="AL116" s="211"/>
      <c r="AM116" s="211"/>
      <c r="AN116" s="21" t="s">
        <v>13</v>
      </c>
      <c r="AO116" s="210"/>
      <c r="AP116" s="212"/>
      <c r="AQ116" s="24" t="s">
        <v>14</v>
      </c>
      <c r="AR116" s="204">
        <f t="shared" si="12"/>
        <v>0</v>
      </c>
      <c r="AS116" s="204"/>
      <c r="AT116" s="204"/>
      <c r="AU116" s="204"/>
      <c r="AV116" s="40" t="s">
        <v>13</v>
      </c>
      <c r="AW116" s="203">
        <f t="shared" si="13"/>
        <v>0</v>
      </c>
      <c r="AX116" s="204"/>
      <c r="AY116" s="204"/>
      <c r="AZ116" s="204"/>
      <c r="BA116" s="41" t="s">
        <v>13</v>
      </c>
      <c r="BB116" s="203">
        <v>25700</v>
      </c>
      <c r="BC116" s="204"/>
      <c r="BD116" s="204"/>
      <c r="BE116" s="204"/>
      <c r="BF116" s="40" t="s">
        <v>13</v>
      </c>
      <c r="BG116" s="203">
        <f t="shared" si="14"/>
        <v>0</v>
      </c>
      <c r="BH116" s="204"/>
      <c r="BI116" s="204"/>
      <c r="BJ116" s="204"/>
      <c r="BK116" s="204"/>
      <c r="BL116" s="41" t="s">
        <v>13</v>
      </c>
      <c r="BM116" s="20">
        <v>82</v>
      </c>
    </row>
    <row r="117" spans="1:65">
      <c r="A117" s="20">
        <v>83</v>
      </c>
      <c r="B117" s="213"/>
      <c r="C117" s="214"/>
      <c r="D117" s="56"/>
      <c r="E117" s="213"/>
      <c r="F117" s="214"/>
      <c r="G117" s="215"/>
      <c r="H117" s="213"/>
      <c r="I117" s="214"/>
      <c r="J117" s="214"/>
      <c r="K117" s="214"/>
      <c r="L117" s="215"/>
      <c r="M117" s="212"/>
      <c r="N117" s="212"/>
      <c r="O117" s="21" t="s">
        <v>10</v>
      </c>
      <c r="P117" s="22"/>
      <c r="Q117" s="21" t="s">
        <v>11</v>
      </c>
      <c r="R117" s="22"/>
      <c r="S117" s="21" t="s">
        <v>12</v>
      </c>
      <c r="T117" s="26"/>
      <c r="U117" s="21" t="s">
        <v>12</v>
      </c>
      <c r="V117" s="25" t="s">
        <v>62</v>
      </c>
      <c r="W117" s="22"/>
      <c r="X117" s="24" t="s">
        <v>12</v>
      </c>
      <c r="Y117" s="212"/>
      <c r="Z117" s="212"/>
      <c r="AA117" s="21" t="s">
        <v>62</v>
      </c>
      <c r="AB117" s="212"/>
      <c r="AC117" s="206"/>
      <c r="AD117" s="209"/>
      <c r="AE117" s="211"/>
      <c r="AF117" s="211"/>
      <c r="AG117" s="23" t="s">
        <v>13</v>
      </c>
      <c r="AH117" s="210"/>
      <c r="AI117" s="206"/>
      <c r="AJ117" s="211"/>
      <c r="AK117" s="211"/>
      <c r="AL117" s="211"/>
      <c r="AM117" s="211"/>
      <c r="AN117" s="21" t="s">
        <v>13</v>
      </c>
      <c r="AO117" s="210"/>
      <c r="AP117" s="212"/>
      <c r="AQ117" s="24" t="s">
        <v>14</v>
      </c>
      <c r="AR117" s="204">
        <f t="shared" si="12"/>
        <v>0</v>
      </c>
      <c r="AS117" s="204"/>
      <c r="AT117" s="204"/>
      <c r="AU117" s="204"/>
      <c r="AV117" s="40" t="s">
        <v>13</v>
      </c>
      <c r="AW117" s="203">
        <f t="shared" si="13"/>
        <v>0</v>
      </c>
      <c r="AX117" s="204"/>
      <c r="AY117" s="204"/>
      <c r="AZ117" s="204"/>
      <c r="BA117" s="41" t="s">
        <v>13</v>
      </c>
      <c r="BB117" s="203">
        <v>25700</v>
      </c>
      <c r="BC117" s="204"/>
      <c r="BD117" s="204"/>
      <c r="BE117" s="204"/>
      <c r="BF117" s="40" t="s">
        <v>13</v>
      </c>
      <c r="BG117" s="203">
        <f t="shared" si="14"/>
        <v>0</v>
      </c>
      <c r="BH117" s="204"/>
      <c r="BI117" s="204"/>
      <c r="BJ117" s="204"/>
      <c r="BK117" s="204"/>
      <c r="BL117" s="41" t="s">
        <v>13</v>
      </c>
      <c r="BM117" s="20">
        <v>83</v>
      </c>
    </row>
    <row r="118" spans="1:65">
      <c r="A118" s="20">
        <v>84</v>
      </c>
      <c r="B118" s="213"/>
      <c r="C118" s="214"/>
      <c r="D118" s="56"/>
      <c r="E118" s="213"/>
      <c r="F118" s="214"/>
      <c r="G118" s="215"/>
      <c r="H118" s="213"/>
      <c r="I118" s="214"/>
      <c r="J118" s="214"/>
      <c r="K118" s="214"/>
      <c r="L118" s="215"/>
      <c r="M118" s="212"/>
      <c r="N118" s="212"/>
      <c r="O118" s="21" t="s">
        <v>10</v>
      </c>
      <c r="P118" s="22"/>
      <c r="Q118" s="21" t="s">
        <v>11</v>
      </c>
      <c r="R118" s="22"/>
      <c r="S118" s="21" t="s">
        <v>12</v>
      </c>
      <c r="T118" s="26"/>
      <c r="U118" s="21" t="s">
        <v>12</v>
      </c>
      <c r="V118" s="25" t="s">
        <v>62</v>
      </c>
      <c r="W118" s="22"/>
      <c r="X118" s="24" t="s">
        <v>12</v>
      </c>
      <c r="Y118" s="212"/>
      <c r="Z118" s="212"/>
      <c r="AA118" s="21" t="s">
        <v>62</v>
      </c>
      <c r="AB118" s="212"/>
      <c r="AC118" s="206"/>
      <c r="AD118" s="209"/>
      <c r="AE118" s="211"/>
      <c r="AF118" s="211"/>
      <c r="AG118" s="23" t="s">
        <v>13</v>
      </c>
      <c r="AH118" s="210"/>
      <c r="AI118" s="206"/>
      <c r="AJ118" s="211"/>
      <c r="AK118" s="211"/>
      <c r="AL118" s="211"/>
      <c r="AM118" s="211"/>
      <c r="AN118" s="21" t="s">
        <v>13</v>
      </c>
      <c r="AO118" s="210"/>
      <c r="AP118" s="212"/>
      <c r="AQ118" s="24" t="s">
        <v>14</v>
      </c>
      <c r="AR118" s="204">
        <f t="shared" si="12"/>
        <v>0</v>
      </c>
      <c r="AS118" s="204"/>
      <c r="AT118" s="204"/>
      <c r="AU118" s="204"/>
      <c r="AV118" s="40" t="s">
        <v>13</v>
      </c>
      <c r="AW118" s="203">
        <f t="shared" si="13"/>
        <v>0</v>
      </c>
      <c r="AX118" s="204"/>
      <c r="AY118" s="204"/>
      <c r="AZ118" s="204"/>
      <c r="BA118" s="41" t="s">
        <v>13</v>
      </c>
      <c r="BB118" s="203">
        <v>25700</v>
      </c>
      <c r="BC118" s="204"/>
      <c r="BD118" s="204"/>
      <c r="BE118" s="204"/>
      <c r="BF118" s="40" t="s">
        <v>13</v>
      </c>
      <c r="BG118" s="203">
        <f t="shared" si="14"/>
        <v>0</v>
      </c>
      <c r="BH118" s="204"/>
      <c r="BI118" s="204"/>
      <c r="BJ118" s="204"/>
      <c r="BK118" s="204"/>
      <c r="BL118" s="41" t="s">
        <v>13</v>
      </c>
      <c r="BM118" s="20">
        <v>84</v>
      </c>
    </row>
    <row r="119" spans="1:65">
      <c r="A119" s="20">
        <v>85</v>
      </c>
      <c r="B119" s="213"/>
      <c r="C119" s="214"/>
      <c r="D119" s="56"/>
      <c r="E119" s="213"/>
      <c r="F119" s="214"/>
      <c r="G119" s="215"/>
      <c r="H119" s="213"/>
      <c r="I119" s="214"/>
      <c r="J119" s="214"/>
      <c r="K119" s="214"/>
      <c r="L119" s="215"/>
      <c r="M119" s="212"/>
      <c r="N119" s="212"/>
      <c r="O119" s="21" t="s">
        <v>10</v>
      </c>
      <c r="P119" s="22"/>
      <c r="Q119" s="21" t="s">
        <v>11</v>
      </c>
      <c r="R119" s="22"/>
      <c r="S119" s="21" t="s">
        <v>12</v>
      </c>
      <c r="T119" s="26"/>
      <c r="U119" s="21" t="s">
        <v>12</v>
      </c>
      <c r="V119" s="25" t="s">
        <v>62</v>
      </c>
      <c r="W119" s="22"/>
      <c r="X119" s="24" t="s">
        <v>12</v>
      </c>
      <c r="Y119" s="217"/>
      <c r="Z119" s="212"/>
      <c r="AA119" s="21" t="s">
        <v>62</v>
      </c>
      <c r="AB119" s="217"/>
      <c r="AC119" s="206"/>
      <c r="AD119" s="209"/>
      <c r="AE119" s="211"/>
      <c r="AF119" s="211"/>
      <c r="AG119" s="23" t="s">
        <v>13</v>
      </c>
      <c r="AH119" s="210"/>
      <c r="AI119" s="206"/>
      <c r="AJ119" s="211"/>
      <c r="AK119" s="211"/>
      <c r="AL119" s="211"/>
      <c r="AM119" s="211"/>
      <c r="AN119" s="21" t="s">
        <v>13</v>
      </c>
      <c r="AO119" s="210"/>
      <c r="AP119" s="212"/>
      <c r="AQ119" s="24" t="s">
        <v>14</v>
      </c>
      <c r="AR119" s="204">
        <f t="shared" si="12"/>
        <v>0</v>
      </c>
      <c r="AS119" s="204"/>
      <c r="AT119" s="204"/>
      <c r="AU119" s="204"/>
      <c r="AV119" s="40" t="s">
        <v>13</v>
      </c>
      <c r="AW119" s="203">
        <f t="shared" si="13"/>
        <v>0</v>
      </c>
      <c r="AX119" s="204"/>
      <c r="AY119" s="204"/>
      <c r="AZ119" s="204"/>
      <c r="BA119" s="41" t="s">
        <v>13</v>
      </c>
      <c r="BB119" s="203">
        <v>25700</v>
      </c>
      <c r="BC119" s="204"/>
      <c r="BD119" s="204"/>
      <c r="BE119" s="204"/>
      <c r="BF119" s="40" t="s">
        <v>13</v>
      </c>
      <c r="BG119" s="203">
        <f t="shared" si="14"/>
        <v>0</v>
      </c>
      <c r="BH119" s="204"/>
      <c r="BI119" s="204"/>
      <c r="BJ119" s="204"/>
      <c r="BK119" s="204"/>
      <c r="BL119" s="41" t="s">
        <v>13</v>
      </c>
      <c r="BM119" s="20">
        <v>85</v>
      </c>
    </row>
    <row r="120" spans="1:65">
      <c r="A120" s="20">
        <v>86</v>
      </c>
      <c r="B120" s="213"/>
      <c r="C120" s="214"/>
      <c r="D120" s="56"/>
      <c r="E120" s="213"/>
      <c r="F120" s="214"/>
      <c r="G120" s="215"/>
      <c r="H120" s="213"/>
      <c r="I120" s="214"/>
      <c r="J120" s="214"/>
      <c r="K120" s="214"/>
      <c r="L120" s="215"/>
      <c r="M120" s="212"/>
      <c r="N120" s="212"/>
      <c r="O120" s="21" t="s">
        <v>10</v>
      </c>
      <c r="P120" s="22"/>
      <c r="Q120" s="21" t="s">
        <v>11</v>
      </c>
      <c r="R120" s="22"/>
      <c r="S120" s="21" t="s">
        <v>12</v>
      </c>
      <c r="T120" s="26"/>
      <c r="U120" s="21" t="s">
        <v>12</v>
      </c>
      <c r="V120" s="25" t="s">
        <v>62</v>
      </c>
      <c r="W120" s="22"/>
      <c r="X120" s="24" t="s">
        <v>12</v>
      </c>
      <c r="Y120" s="212"/>
      <c r="Z120" s="212"/>
      <c r="AA120" s="21" t="s">
        <v>62</v>
      </c>
      <c r="AB120" s="212"/>
      <c r="AC120" s="206"/>
      <c r="AD120" s="209"/>
      <c r="AE120" s="211"/>
      <c r="AF120" s="211"/>
      <c r="AG120" s="23" t="s">
        <v>13</v>
      </c>
      <c r="AH120" s="210"/>
      <c r="AI120" s="206"/>
      <c r="AJ120" s="211"/>
      <c r="AK120" s="211"/>
      <c r="AL120" s="211"/>
      <c r="AM120" s="211"/>
      <c r="AN120" s="21" t="s">
        <v>13</v>
      </c>
      <c r="AO120" s="210"/>
      <c r="AP120" s="212"/>
      <c r="AQ120" s="24" t="s">
        <v>14</v>
      </c>
      <c r="AR120" s="204">
        <f t="shared" si="12"/>
        <v>0</v>
      </c>
      <c r="AS120" s="204"/>
      <c r="AT120" s="204"/>
      <c r="AU120" s="204"/>
      <c r="AV120" s="40" t="s">
        <v>13</v>
      </c>
      <c r="AW120" s="203">
        <f t="shared" si="13"/>
        <v>0</v>
      </c>
      <c r="AX120" s="204"/>
      <c r="AY120" s="204"/>
      <c r="AZ120" s="204"/>
      <c r="BA120" s="41" t="s">
        <v>13</v>
      </c>
      <c r="BB120" s="203">
        <v>25700</v>
      </c>
      <c r="BC120" s="204"/>
      <c r="BD120" s="204"/>
      <c r="BE120" s="204"/>
      <c r="BF120" s="40" t="s">
        <v>13</v>
      </c>
      <c r="BG120" s="203">
        <f t="shared" si="14"/>
        <v>0</v>
      </c>
      <c r="BH120" s="204"/>
      <c r="BI120" s="204"/>
      <c r="BJ120" s="204"/>
      <c r="BK120" s="204"/>
      <c r="BL120" s="41" t="s">
        <v>13</v>
      </c>
      <c r="BM120" s="20">
        <v>86</v>
      </c>
    </row>
    <row r="121" spans="1:65">
      <c r="A121" s="20">
        <v>87</v>
      </c>
      <c r="B121" s="213"/>
      <c r="C121" s="214"/>
      <c r="D121" s="56"/>
      <c r="E121" s="213"/>
      <c r="F121" s="214"/>
      <c r="G121" s="215"/>
      <c r="H121" s="213"/>
      <c r="I121" s="214"/>
      <c r="J121" s="214"/>
      <c r="K121" s="214"/>
      <c r="L121" s="215"/>
      <c r="M121" s="212"/>
      <c r="N121" s="212"/>
      <c r="O121" s="21" t="s">
        <v>10</v>
      </c>
      <c r="P121" s="22"/>
      <c r="Q121" s="21" t="s">
        <v>11</v>
      </c>
      <c r="R121" s="22"/>
      <c r="S121" s="21" t="s">
        <v>12</v>
      </c>
      <c r="T121" s="26"/>
      <c r="U121" s="21" t="s">
        <v>12</v>
      </c>
      <c r="V121" s="25" t="s">
        <v>62</v>
      </c>
      <c r="W121" s="22"/>
      <c r="X121" s="24" t="s">
        <v>12</v>
      </c>
      <c r="Y121" s="212"/>
      <c r="Z121" s="212"/>
      <c r="AA121" s="21" t="s">
        <v>62</v>
      </c>
      <c r="AB121" s="212"/>
      <c r="AC121" s="206"/>
      <c r="AD121" s="209"/>
      <c r="AE121" s="211"/>
      <c r="AF121" s="211"/>
      <c r="AG121" s="23" t="s">
        <v>13</v>
      </c>
      <c r="AH121" s="210"/>
      <c r="AI121" s="206"/>
      <c r="AJ121" s="211"/>
      <c r="AK121" s="211"/>
      <c r="AL121" s="211"/>
      <c r="AM121" s="211"/>
      <c r="AN121" s="21" t="s">
        <v>13</v>
      </c>
      <c r="AO121" s="210"/>
      <c r="AP121" s="212"/>
      <c r="AQ121" s="24" t="s">
        <v>14</v>
      </c>
      <c r="AR121" s="204">
        <f t="shared" si="12"/>
        <v>0</v>
      </c>
      <c r="AS121" s="204"/>
      <c r="AT121" s="204"/>
      <c r="AU121" s="204"/>
      <c r="AV121" s="40" t="s">
        <v>13</v>
      </c>
      <c r="AW121" s="203">
        <f t="shared" si="13"/>
        <v>0</v>
      </c>
      <c r="AX121" s="204"/>
      <c r="AY121" s="204"/>
      <c r="AZ121" s="204"/>
      <c r="BA121" s="41" t="s">
        <v>13</v>
      </c>
      <c r="BB121" s="203">
        <v>25700</v>
      </c>
      <c r="BC121" s="204"/>
      <c r="BD121" s="204"/>
      <c r="BE121" s="204"/>
      <c r="BF121" s="40" t="s">
        <v>13</v>
      </c>
      <c r="BG121" s="203">
        <f t="shared" si="14"/>
        <v>0</v>
      </c>
      <c r="BH121" s="204"/>
      <c r="BI121" s="204"/>
      <c r="BJ121" s="204"/>
      <c r="BK121" s="204"/>
      <c r="BL121" s="41" t="s">
        <v>13</v>
      </c>
      <c r="BM121" s="20">
        <v>87</v>
      </c>
    </row>
    <row r="122" spans="1:65">
      <c r="A122" s="20">
        <v>88</v>
      </c>
      <c r="B122" s="213"/>
      <c r="C122" s="214"/>
      <c r="D122" s="56"/>
      <c r="E122" s="213"/>
      <c r="F122" s="214"/>
      <c r="G122" s="215"/>
      <c r="H122" s="213"/>
      <c r="I122" s="214"/>
      <c r="J122" s="214"/>
      <c r="K122" s="214"/>
      <c r="L122" s="215"/>
      <c r="M122" s="212"/>
      <c r="N122" s="212"/>
      <c r="O122" s="21" t="s">
        <v>10</v>
      </c>
      <c r="P122" s="22"/>
      <c r="Q122" s="21" t="s">
        <v>11</v>
      </c>
      <c r="R122" s="22"/>
      <c r="S122" s="21" t="s">
        <v>12</v>
      </c>
      <c r="T122" s="26"/>
      <c r="U122" s="21" t="s">
        <v>12</v>
      </c>
      <c r="V122" s="25" t="s">
        <v>62</v>
      </c>
      <c r="W122" s="22"/>
      <c r="X122" s="24" t="s">
        <v>12</v>
      </c>
      <c r="Y122" s="212"/>
      <c r="Z122" s="212"/>
      <c r="AA122" s="21" t="s">
        <v>62</v>
      </c>
      <c r="AB122" s="212"/>
      <c r="AC122" s="206"/>
      <c r="AD122" s="209"/>
      <c r="AE122" s="211"/>
      <c r="AF122" s="211"/>
      <c r="AG122" s="23" t="s">
        <v>13</v>
      </c>
      <c r="AH122" s="210"/>
      <c r="AI122" s="206"/>
      <c r="AJ122" s="211"/>
      <c r="AK122" s="211"/>
      <c r="AL122" s="211"/>
      <c r="AM122" s="211"/>
      <c r="AN122" s="21" t="s">
        <v>13</v>
      </c>
      <c r="AO122" s="210"/>
      <c r="AP122" s="212"/>
      <c r="AQ122" s="24" t="s">
        <v>14</v>
      </c>
      <c r="AR122" s="204">
        <f t="shared" si="12"/>
        <v>0</v>
      </c>
      <c r="AS122" s="204"/>
      <c r="AT122" s="204"/>
      <c r="AU122" s="204"/>
      <c r="AV122" s="40" t="s">
        <v>13</v>
      </c>
      <c r="AW122" s="203">
        <f t="shared" si="13"/>
        <v>0</v>
      </c>
      <c r="AX122" s="204"/>
      <c r="AY122" s="204"/>
      <c r="AZ122" s="204"/>
      <c r="BA122" s="41" t="s">
        <v>13</v>
      </c>
      <c r="BB122" s="203">
        <v>25700</v>
      </c>
      <c r="BC122" s="204"/>
      <c r="BD122" s="204"/>
      <c r="BE122" s="204"/>
      <c r="BF122" s="40" t="s">
        <v>13</v>
      </c>
      <c r="BG122" s="203">
        <f t="shared" si="14"/>
        <v>0</v>
      </c>
      <c r="BH122" s="204"/>
      <c r="BI122" s="204"/>
      <c r="BJ122" s="204"/>
      <c r="BK122" s="204"/>
      <c r="BL122" s="41" t="s">
        <v>13</v>
      </c>
      <c r="BM122" s="20">
        <v>88</v>
      </c>
    </row>
    <row r="123" spans="1:65">
      <c r="A123" s="20">
        <v>89</v>
      </c>
      <c r="B123" s="213"/>
      <c r="C123" s="214"/>
      <c r="D123" s="56"/>
      <c r="E123" s="213"/>
      <c r="F123" s="214"/>
      <c r="G123" s="215"/>
      <c r="H123" s="213"/>
      <c r="I123" s="214"/>
      <c r="J123" s="214"/>
      <c r="K123" s="214"/>
      <c r="L123" s="215"/>
      <c r="M123" s="212"/>
      <c r="N123" s="212"/>
      <c r="O123" s="21" t="s">
        <v>10</v>
      </c>
      <c r="P123" s="22"/>
      <c r="Q123" s="21" t="s">
        <v>11</v>
      </c>
      <c r="R123" s="22"/>
      <c r="S123" s="21" t="s">
        <v>12</v>
      </c>
      <c r="T123" s="26"/>
      <c r="U123" s="21" t="s">
        <v>12</v>
      </c>
      <c r="V123" s="25" t="s">
        <v>62</v>
      </c>
      <c r="W123" s="22"/>
      <c r="X123" s="24" t="s">
        <v>12</v>
      </c>
      <c r="Y123" s="212"/>
      <c r="Z123" s="212"/>
      <c r="AA123" s="21" t="s">
        <v>62</v>
      </c>
      <c r="AB123" s="212"/>
      <c r="AC123" s="206"/>
      <c r="AD123" s="209"/>
      <c r="AE123" s="211"/>
      <c r="AF123" s="211"/>
      <c r="AG123" s="23" t="s">
        <v>13</v>
      </c>
      <c r="AH123" s="210"/>
      <c r="AI123" s="206"/>
      <c r="AJ123" s="211"/>
      <c r="AK123" s="211"/>
      <c r="AL123" s="211"/>
      <c r="AM123" s="211"/>
      <c r="AN123" s="21" t="s">
        <v>13</v>
      </c>
      <c r="AO123" s="210"/>
      <c r="AP123" s="212"/>
      <c r="AQ123" s="24" t="s">
        <v>14</v>
      </c>
      <c r="AR123" s="204">
        <f t="shared" si="12"/>
        <v>0</v>
      </c>
      <c r="AS123" s="204"/>
      <c r="AT123" s="204"/>
      <c r="AU123" s="204"/>
      <c r="AV123" s="40" t="s">
        <v>13</v>
      </c>
      <c r="AW123" s="203">
        <f t="shared" si="13"/>
        <v>0</v>
      </c>
      <c r="AX123" s="204"/>
      <c r="AY123" s="204"/>
      <c r="AZ123" s="204"/>
      <c r="BA123" s="41" t="s">
        <v>13</v>
      </c>
      <c r="BB123" s="203">
        <v>25700</v>
      </c>
      <c r="BC123" s="204"/>
      <c r="BD123" s="204"/>
      <c r="BE123" s="204"/>
      <c r="BF123" s="40" t="s">
        <v>13</v>
      </c>
      <c r="BG123" s="203">
        <f t="shared" si="14"/>
        <v>0</v>
      </c>
      <c r="BH123" s="204"/>
      <c r="BI123" s="204"/>
      <c r="BJ123" s="204"/>
      <c r="BK123" s="204"/>
      <c r="BL123" s="41" t="s">
        <v>13</v>
      </c>
      <c r="BM123" s="20">
        <v>89</v>
      </c>
    </row>
    <row r="124" spans="1:65">
      <c r="A124" s="20">
        <v>90</v>
      </c>
      <c r="B124" s="213"/>
      <c r="C124" s="214"/>
      <c r="D124" s="51"/>
      <c r="E124" s="213"/>
      <c r="F124" s="214"/>
      <c r="G124" s="215"/>
      <c r="H124" s="213"/>
      <c r="I124" s="214"/>
      <c r="J124" s="214"/>
      <c r="K124" s="214"/>
      <c r="L124" s="215"/>
      <c r="M124" s="212"/>
      <c r="N124" s="212"/>
      <c r="O124" s="21" t="s">
        <v>10</v>
      </c>
      <c r="P124" s="22"/>
      <c r="Q124" s="21" t="s">
        <v>11</v>
      </c>
      <c r="R124" s="22"/>
      <c r="S124" s="21" t="s">
        <v>12</v>
      </c>
      <c r="T124" s="26"/>
      <c r="U124" s="21" t="s">
        <v>12</v>
      </c>
      <c r="V124" s="25" t="s">
        <v>62</v>
      </c>
      <c r="W124" s="22"/>
      <c r="X124" s="24" t="s">
        <v>12</v>
      </c>
      <c r="Y124" s="212"/>
      <c r="Z124" s="212"/>
      <c r="AA124" s="21" t="s">
        <v>62</v>
      </c>
      <c r="AB124" s="212"/>
      <c r="AC124" s="206"/>
      <c r="AD124" s="209"/>
      <c r="AE124" s="211"/>
      <c r="AF124" s="211"/>
      <c r="AG124" s="23" t="s">
        <v>13</v>
      </c>
      <c r="AH124" s="210"/>
      <c r="AI124" s="206"/>
      <c r="AJ124" s="211"/>
      <c r="AK124" s="211"/>
      <c r="AL124" s="211"/>
      <c r="AM124" s="211"/>
      <c r="AN124" s="21" t="s">
        <v>13</v>
      </c>
      <c r="AO124" s="210"/>
      <c r="AP124" s="212"/>
      <c r="AQ124" s="24" t="s">
        <v>14</v>
      </c>
      <c r="AR124" s="204">
        <f t="shared" si="12"/>
        <v>0</v>
      </c>
      <c r="AS124" s="204"/>
      <c r="AT124" s="204"/>
      <c r="AU124" s="204"/>
      <c r="AV124" s="40" t="s">
        <v>13</v>
      </c>
      <c r="AW124" s="203">
        <f t="shared" si="13"/>
        <v>0</v>
      </c>
      <c r="AX124" s="204"/>
      <c r="AY124" s="204"/>
      <c r="AZ124" s="204"/>
      <c r="BA124" s="41" t="s">
        <v>13</v>
      </c>
      <c r="BB124" s="203">
        <v>25700</v>
      </c>
      <c r="BC124" s="204"/>
      <c r="BD124" s="204"/>
      <c r="BE124" s="204"/>
      <c r="BF124" s="40" t="s">
        <v>13</v>
      </c>
      <c r="BG124" s="203">
        <f t="shared" si="14"/>
        <v>0</v>
      </c>
      <c r="BH124" s="204"/>
      <c r="BI124" s="204"/>
      <c r="BJ124" s="204"/>
      <c r="BK124" s="204"/>
      <c r="BL124" s="41" t="s">
        <v>13</v>
      </c>
      <c r="BM124" s="20">
        <v>90</v>
      </c>
    </row>
    <row r="125" spans="1:65">
      <c r="A125" s="20">
        <v>91</v>
      </c>
      <c r="B125" s="213"/>
      <c r="C125" s="214"/>
      <c r="D125" s="51"/>
      <c r="E125" s="213"/>
      <c r="F125" s="214"/>
      <c r="G125" s="215"/>
      <c r="H125" s="213"/>
      <c r="I125" s="214"/>
      <c r="J125" s="214"/>
      <c r="K125" s="214"/>
      <c r="L125" s="215"/>
      <c r="M125" s="212"/>
      <c r="N125" s="212"/>
      <c r="O125" s="21" t="s">
        <v>10</v>
      </c>
      <c r="P125" s="22"/>
      <c r="Q125" s="21" t="s">
        <v>11</v>
      </c>
      <c r="R125" s="22"/>
      <c r="S125" s="21" t="s">
        <v>12</v>
      </c>
      <c r="T125" s="26"/>
      <c r="U125" s="21" t="s">
        <v>12</v>
      </c>
      <c r="V125" s="25" t="s">
        <v>62</v>
      </c>
      <c r="W125" s="22"/>
      <c r="X125" s="24" t="s">
        <v>12</v>
      </c>
      <c r="Y125" s="212"/>
      <c r="Z125" s="212"/>
      <c r="AA125" s="21" t="s">
        <v>62</v>
      </c>
      <c r="AB125" s="212"/>
      <c r="AC125" s="206"/>
      <c r="AD125" s="209"/>
      <c r="AE125" s="211"/>
      <c r="AF125" s="211"/>
      <c r="AG125" s="23" t="s">
        <v>13</v>
      </c>
      <c r="AH125" s="210"/>
      <c r="AI125" s="206"/>
      <c r="AJ125" s="211"/>
      <c r="AK125" s="211"/>
      <c r="AL125" s="211"/>
      <c r="AM125" s="211"/>
      <c r="AN125" s="21" t="s">
        <v>13</v>
      </c>
      <c r="AO125" s="210"/>
      <c r="AP125" s="212"/>
      <c r="AQ125" s="24" t="s">
        <v>14</v>
      </c>
      <c r="AR125" s="204">
        <f t="shared" si="12"/>
        <v>0</v>
      </c>
      <c r="AS125" s="204"/>
      <c r="AT125" s="204"/>
      <c r="AU125" s="204"/>
      <c r="AV125" s="40" t="s">
        <v>13</v>
      </c>
      <c r="AW125" s="203">
        <f t="shared" si="13"/>
        <v>0</v>
      </c>
      <c r="AX125" s="204"/>
      <c r="AY125" s="204"/>
      <c r="AZ125" s="204"/>
      <c r="BA125" s="41" t="s">
        <v>13</v>
      </c>
      <c r="BB125" s="203">
        <v>25700</v>
      </c>
      <c r="BC125" s="204"/>
      <c r="BD125" s="204"/>
      <c r="BE125" s="204"/>
      <c r="BF125" s="40" t="s">
        <v>13</v>
      </c>
      <c r="BG125" s="203">
        <f t="shared" si="14"/>
        <v>0</v>
      </c>
      <c r="BH125" s="204"/>
      <c r="BI125" s="204"/>
      <c r="BJ125" s="204"/>
      <c r="BK125" s="204"/>
      <c r="BL125" s="41" t="s">
        <v>13</v>
      </c>
      <c r="BM125" s="20">
        <v>91</v>
      </c>
    </row>
    <row r="126" spans="1:65">
      <c r="A126" s="20">
        <v>92</v>
      </c>
      <c r="B126" s="213"/>
      <c r="C126" s="214"/>
      <c r="D126" s="51"/>
      <c r="E126" s="213"/>
      <c r="F126" s="214"/>
      <c r="G126" s="215"/>
      <c r="H126" s="213"/>
      <c r="I126" s="214"/>
      <c r="J126" s="214"/>
      <c r="K126" s="214"/>
      <c r="L126" s="215"/>
      <c r="M126" s="212"/>
      <c r="N126" s="212"/>
      <c r="O126" s="21" t="s">
        <v>10</v>
      </c>
      <c r="P126" s="22"/>
      <c r="Q126" s="21" t="s">
        <v>11</v>
      </c>
      <c r="R126" s="22"/>
      <c r="S126" s="21" t="s">
        <v>12</v>
      </c>
      <c r="T126" s="26"/>
      <c r="U126" s="21" t="s">
        <v>12</v>
      </c>
      <c r="V126" s="25" t="s">
        <v>62</v>
      </c>
      <c r="W126" s="22"/>
      <c r="X126" s="24" t="s">
        <v>12</v>
      </c>
      <c r="Y126" s="212"/>
      <c r="Z126" s="212"/>
      <c r="AA126" s="21" t="s">
        <v>62</v>
      </c>
      <c r="AB126" s="212"/>
      <c r="AC126" s="206"/>
      <c r="AD126" s="209"/>
      <c r="AE126" s="211"/>
      <c r="AF126" s="211"/>
      <c r="AG126" s="23" t="s">
        <v>13</v>
      </c>
      <c r="AH126" s="210"/>
      <c r="AI126" s="206"/>
      <c r="AJ126" s="211"/>
      <c r="AK126" s="211"/>
      <c r="AL126" s="211"/>
      <c r="AM126" s="211"/>
      <c r="AN126" s="21" t="s">
        <v>13</v>
      </c>
      <c r="AO126" s="210"/>
      <c r="AP126" s="212"/>
      <c r="AQ126" s="24" t="s">
        <v>14</v>
      </c>
      <c r="AR126" s="204">
        <f t="shared" si="12"/>
        <v>0</v>
      </c>
      <c r="AS126" s="204"/>
      <c r="AT126" s="204"/>
      <c r="AU126" s="204"/>
      <c r="AV126" s="40" t="s">
        <v>13</v>
      </c>
      <c r="AW126" s="203">
        <f t="shared" si="13"/>
        <v>0</v>
      </c>
      <c r="AX126" s="204"/>
      <c r="AY126" s="204"/>
      <c r="AZ126" s="204"/>
      <c r="BA126" s="41" t="s">
        <v>13</v>
      </c>
      <c r="BB126" s="203">
        <v>25700</v>
      </c>
      <c r="BC126" s="204"/>
      <c r="BD126" s="204"/>
      <c r="BE126" s="204"/>
      <c r="BF126" s="40" t="s">
        <v>13</v>
      </c>
      <c r="BG126" s="203">
        <f t="shared" si="14"/>
        <v>0</v>
      </c>
      <c r="BH126" s="204"/>
      <c r="BI126" s="204"/>
      <c r="BJ126" s="204"/>
      <c r="BK126" s="204"/>
      <c r="BL126" s="41" t="s">
        <v>13</v>
      </c>
      <c r="BM126" s="20">
        <v>92</v>
      </c>
    </row>
    <row r="127" spans="1:65">
      <c r="A127" s="20">
        <v>93</v>
      </c>
      <c r="B127" s="213"/>
      <c r="C127" s="214"/>
      <c r="D127" s="51"/>
      <c r="E127" s="213"/>
      <c r="F127" s="214"/>
      <c r="G127" s="215"/>
      <c r="H127" s="213"/>
      <c r="I127" s="214"/>
      <c r="J127" s="214"/>
      <c r="K127" s="214"/>
      <c r="L127" s="215"/>
      <c r="M127" s="212"/>
      <c r="N127" s="212"/>
      <c r="O127" s="21" t="s">
        <v>10</v>
      </c>
      <c r="P127" s="22"/>
      <c r="Q127" s="21" t="s">
        <v>11</v>
      </c>
      <c r="R127" s="22"/>
      <c r="S127" s="21" t="s">
        <v>12</v>
      </c>
      <c r="T127" s="26"/>
      <c r="U127" s="21" t="s">
        <v>12</v>
      </c>
      <c r="V127" s="25" t="s">
        <v>62</v>
      </c>
      <c r="W127" s="22"/>
      <c r="X127" s="24" t="s">
        <v>12</v>
      </c>
      <c r="Y127" s="212"/>
      <c r="Z127" s="212"/>
      <c r="AA127" s="21" t="s">
        <v>62</v>
      </c>
      <c r="AB127" s="212"/>
      <c r="AC127" s="206"/>
      <c r="AD127" s="209"/>
      <c r="AE127" s="211"/>
      <c r="AF127" s="211"/>
      <c r="AG127" s="23" t="s">
        <v>13</v>
      </c>
      <c r="AH127" s="210"/>
      <c r="AI127" s="206"/>
      <c r="AJ127" s="211"/>
      <c r="AK127" s="211"/>
      <c r="AL127" s="211"/>
      <c r="AM127" s="211"/>
      <c r="AN127" s="21" t="s">
        <v>13</v>
      </c>
      <c r="AO127" s="210"/>
      <c r="AP127" s="212"/>
      <c r="AQ127" s="24" t="s">
        <v>14</v>
      </c>
      <c r="AR127" s="204">
        <f t="shared" si="12"/>
        <v>0</v>
      </c>
      <c r="AS127" s="204"/>
      <c r="AT127" s="204"/>
      <c r="AU127" s="204"/>
      <c r="AV127" s="40" t="s">
        <v>13</v>
      </c>
      <c r="AW127" s="203">
        <f t="shared" si="13"/>
        <v>0</v>
      </c>
      <c r="AX127" s="204"/>
      <c r="AY127" s="204"/>
      <c r="AZ127" s="204"/>
      <c r="BA127" s="41" t="s">
        <v>13</v>
      </c>
      <c r="BB127" s="203">
        <v>25700</v>
      </c>
      <c r="BC127" s="204"/>
      <c r="BD127" s="204"/>
      <c r="BE127" s="204"/>
      <c r="BF127" s="40" t="s">
        <v>13</v>
      </c>
      <c r="BG127" s="203">
        <f t="shared" si="14"/>
        <v>0</v>
      </c>
      <c r="BH127" s="204"/>
      <c r="BI127" s="204"/>
      <c r="BJ127" s="204"/>
      <c r="BK127" s="204"/>
      <c r="BL127" s="41" t="s">
        <v>13</v>
      </c>
      <c r="BM127" s="20">
        <v>93</v>
      </c>
    </row>
    <row r="128" spans="1:65">
      <c r="A128" s="20">
        <v>94</v>
      </c>
      <c r="B128" s="213"/>
      <c r="C128" s="214"/>
      <c r="D128" s="51"/>
      <c r="E128" s="213"/>
      <c r="F128" s="214"/>
      <c r="G128" s="215"/>
      <c r="H128" s="213"/>
      <c r="I128" s="214"/>
      <c r="J128" s="214"/>
      <c r="K128" s="214"/>
      <c r="L128" s="215"/>
      <c r="M128" s="212"/>
      <c r="N128" s="212"/>
      <c r="O128" s="21" t="s">
        <v>10</v>
      </c>
      <c r="P128" s="22"/>
      <c r="Q128" s="21" t="s">
        <v>11</v>
      </c>
      <c r="R128" s="22"/>
      <c r="S128" s="21" t="s">
        <v>12</v>
      </c>
      <c r="T128" s="26"/>
      <c r="U128" s="21" t="s">
        <v>12</v>
      </c>
      <c r="V128" s="25" t="s">
        <v>62</v>
      </c>
      <c r="W128" s="22"/>
      <c r="X128" s="24" t="s">
        <v>12</v>
      </c>
      <c r="Y128" s="212"/>
      <c r="Z128" s="212"/>
      <c r="AA128" s="21" t="s">
        <v>62</v>
      </c>
      <c r="AB128" s="212"/>
      <c r="AC128" s="206"/>
      <c r="AD128" s="209"/>
      <c r="AE128" s="211"/>
      <c r="AF128" s="211"/>
      <c r="AG128" s="23" t="s">
        <v>13</v>
      </c>
      <c r="AH128" s="210"/>
      <c r="AI128" s="206"/>
      <c r="AJ128" s="211"/>
      <c r="AK128" s="211"/>
      <c r="AL128" s="211"/>
      <c r="AM128" s="211"/>
      <c r="AN128" s="21" t="s">
        <v>13</v>
      </c>
      <c r="AO128" s="210"/>
      <c r="AP128" s="212"/>
      <c r="AQ128" s="24" t="s">
        <v>14</v>
      </c>
      <c r="AR128" s="204">
        <f t="shared" si="12"/>
        <v>0</v>
      </c>
      <c r="AS128" s="204"/>
      <c r="AT128" s="204"/>
      <c r="AU128" s="204"/>
      <c r="AV128" s="40" t="s">
        <v>13</v>
      </c>
      <c r="AW128" s="203">
        <f t="shared" si="13"/>
        <v>0</v>
      </c>
      <c r="AX128" s="204"/>
      <c r="AY128" s="204"/>
      <c r="AZ128" s="204"/>
      <c r="BA128" s="41" t="s">
        <v>13</v>
      </c>
      <c r="BB128" s="203">
        <v>25700</v>
      </c>
      <c r="BC128" s="204"/>
      <c r="BD128" s="204"/>
      <c r="BE128" s="204"/>
      <c r="BF128" s="40" t="s">
        <v>13</v>
      </c>
      <c r="BG128" s="203">
        <f t="shared" si="14"/>
        <v>0</v>
      </c>
      <c r="BH128" s="204"/>
      <c r="BI128" s="204"/>
      <c r="BJ128" s="204"/>
      <c r="BK128" s="204"/>
      <c r="BL128" s="41" t="s">
        <v>13</v>
      </c>
      <c r="BM128" s="20">
        <v>94</v>
      </c>
    </row>
    <row r="129" spans="1:65">
      <c r="A129" s="20">
        <v>95</v>
      </c>
      <c r="B129" s="213"/>
      <c r="C129" s="214"/>
      <c r="D129" s="51"/>
      <c r="E129" s="213"/>
      <c r="F129" s="214"/>
      <c r="G129" s="215"/>
      <c r="H129" s="213"/>
      <c r="I129" s="214"/>
      <c r="J129" s="214"/>
      <c r="K129" s="214"/>
      <c r="L129" s="215"/>
      <c r="M129" s="212"/>
      <c r="N129" s="212"/>
      <c r="O129" s="21" t="s">
        <v>10</v>
      </c>
      <c r="P129" s="22"/>
      <c r="Q129" s="21" t="s">
        <v>11</v>
      </c>
      <c r="R129" s="22"/>
      <c r="S129" s="21" t="s">
        <v>12</v>
      </c>
      <c r="T129" s="26"/>
      <c r="U129" s="21" t="s">
        <v>12</v>
      </c>
      <c r="V129" s="25" t="s">
        <v>62</v>
      </c>
      <c r="W129" s="22"/>
      <c r="X129" s="24" t="s">
        <v>12</v>
      </c>
      <c r="Y129" s="212"/>
      <c r="Z129" s="212"/>
      <c r="AA129" s="21" t="s">
        <v>62</v>
      </c>
      <c r="AB129" s="212"/>
      <c r="AC129" s="206"/>
      <c r="AD129" s="209"/>
      <c r="AE129" s="211"/>
      <c r="AF129" s="211"/>
      <c r="AG129" s="23" t="s">
        <v>13</v>
      </c>
      <c r="AH129" s="210"/>
      <c r="AI129" s="206"/>
      <c r="AJ129" s="211"/>
      <c r="AK129" s="211"/>
      <c r="AL129" s="211"/>
      <c r="AM129" s="211"/>
      <c r="AN129" s="21" t="s">
        <v>13</v>
      </c>
      <c r="AO129" s="210"/>
      <c r="AP129" s="212"/>
      <c r="AQ129" s="24" t="s">
        <v>14</v>
      </c>
      <c r="AR129" s="204">
        <f t="shared" si="12"/>
        <v>0</v>
      </c>
      <c r="AS129" s="204"/>
      <c r="AT129" s="204"/>
      <c r="AU129" s="204"/>
      <c r="AV129" s="40" t="s">
        <v>13</v>
      </c>
      <c r="AW129" s="203">
        <f t="shared" si="13"/>
        <v>0</v>
      </c>
      <c r="AX129" s="204"/>
      <c r="AY129" s="204"/>
      <c r="AZ129" s="204"/>
      <c r="BA129" s="41" t="s">
        <v>13</v>
      </c>
      <c r="BB129" s="203">
        <v>25700</v>
      </c>
      <c r="BC129" s="204"/>
      <c r="BD129" s="204"/>
      <c r="BE129" s="204"/>
      <c r="BF129" s="40" t="s">
        <v>13</v>
      </c>
      <c r="BG129" s="203">
        <f t="shared" si="14"/>
        <v>0</v>
      </c>
      <c r="BH129" s="204"/>
      <c r="BI129" s="204"/>
      <c r="BJ129" s="204"/>
      <c r="BK129" s="204"/>
      <c r="BL129" s="41" t="s">
        <v>13</v>
      </c>
      <c r="BM129" s="20">
        <v>95</v>
      </c>
    </row>
    <row r="130" spans="1:65">
      <c r="A130" s="20">
        <v>96</v>
      </c>
      <c r="B130" s="213"/>
      <c r="C130" s="214"/>
      <c r="D130" s="51"/>
      <c r="E130" s="213"/>
      <c r="F130" s="214"/>
      <c r="G130" s="215"/>
      <c r="H130" s="213"/>
      <c r="I130" s="214"/>
      <c r="J130" s="214"/>
      <c r="K130" s="214"/>
      <c r="L130" s="215"/>
      <c r="M130" s="212"/>
      <c r="N130" s="212"/>
      <c r="O130" s="21" t="s">
        <v>10</v>
      </c>
      <c r="P130" s="22"/>
      <c r="Q130" s="21" t="s">
        <v>11</v>
      </c>
      <c r="R130" s="22"/>
      <c r="S130" s="21" t="s">
        <v>12</v>
      </c>
      <c r="T130" s="26"/>
      <c r="U130" s="21" t="s">
        <v>12</v>
      </c>
      <c r="V130" s="25" t="s">
        <v>62</v>
      </c>
      <c r="W130" s="22"/>
      <c r="X130" s="24" t="s">
        <v>12</v>
      </c>
      <c r="Y130" s="212"/>
      <c r="Z130" s="212"/>
      <c r="AA130" s="21" t="s">
        <v>62</v>
      </c>
      <c r="AB130" s="212"/>
      <c r="AC130" s="206"/>
      <c r="AD130" s="209"/>
      <c r="AE130" s="211"/>
      <c r="AF130" s="211"/>
      <c r="AG130" s="23" t="s">
        <v>13</v>
      </c>
      <c r="AH130" s="210"/>
      <c r="AI130" s="206"/>
      <c r="AJ130" s="211"/>
      <c r="AK130" s="211"/>
      <c r="AL130" s="211"/>
      <c r="AM130" s="211"/>
      <c r="AN130" s="21" t="s">
        <v>13</v>
      </c>
      <c r="AO130" s="210"/>
      <c r="AP130" s="212"/>
      <c r="AQ130" s="24" t="s">
        <v>14</v>
      </c>
      <c r="AR130" s="204">
        <f t="shared" si="12"/>
        <v>0</v>
      </c>
      <c r="AS130" s="204"/>
      <c r="AT130" s="204"/>
      <c r="AU130" s="204"/>
      <c r="AV130" s="40" t="s">
        <v>13</v>
      </c>
      <c r="AW130" s="203">
        <f t="shared" si="13"/>
        <v>0</v>
      </c>
      <c r="AX130" s="204"/>
      <c r="AY130" s="204"/>
      <c r="AZ130" s="204"/>
      <c r="BA130" s="41" t="s">
        <v>13</v>
      </c>
      <c r="BB130" s="203">
        <v>25700</v>
      </c>
      <c r="BC130" s="204"/>
      <c r="BD130" s="204"/>
      <c r="BE130" s="204"/>
      <c r="BF130" s="40" t="s">
        <v>13</v>
      </c>
      <c r="BG130" s="203">
        <f t="shared" si="14"/>
        <v>0</v>
      </c>
      <c r="BH130" s="204"/>
      <c r="BI130" s="204"/>
      <c r="BJ130" s="204"/>
      <c r="BK130" s="204"/>
      <c r="BL130" s="41" t="s">
        <v>13</v>
      </c>
      <c r="BM130" s="20">
        <v>96</v>
      </c>
    </row>
    <row r="131" spans="1:65">
      <c r="A131" s="20">
        <v>97</v>
      </c>
      <c r="B131" s="213"/>
      <c r="C131" s="214"/>
      <c r="D131" s="51"/>
      <c r="E131" s="213"/>
      <c r="F131" s="214"/>
      <c r="G131" s="215"/>
      <c r="H131" s="213"/>
      <c r="I131" s="214"/>
      <c r="J131" s="214"/>
      <c r="K131" s="214"/>
      <c r="L131" s="215"/>
      <c r="M131" s="212"/>
      <c r="N131" s="212"/>
      <c r="O131" s="21" t="s">
        <v>10</v>
      </c>
      <c r="P131" s="22"/>
      <c r="Q131" s="21" t="s">
        <v>11</v>
      </c>
      <c r="R131" s="22"/>
      <c r="S131" s="21" t="s">
        <v>12</v>
      </c>
      <c r="T131" s="26"/>
      <c r="U131" s="21" t="s">
        <v>12</v>
      </c>
      <c r="V131" s="25" t="s">
        <v>62</v>
      </c>
      <c r="W131" s="22"/>
      <c r="X131" s="24" t="s">
        <v>12</v>
      </c>
      <c r="Y131" s="212"/>
      <c r="Z131" s="212"/>
      <c r="AA131" s="21" t="s">
        <v>62</v>
      </c>
      <c r="AB131" s="212"/>
      <c r="AC131" s="206"/>
      <c r="AD131" s="209"/>
      <c r="AE131" s="211"/>
      <c r="AF131" s="211"/>
      <c r="AG131" s="23" t="s">
        <v>13</v>
      </c>
      <c r="AH131" s="210"/>
      <c r="AI131" s="206"/>
      <c r="AJ131" s="211"/>
      <c r="AK131" s="211"/>
      <c r="AL131" s="211"/>
      <c r="AM131" s="211"/>
      <c r="AN131" s="21" t="s">
        <v>13</v>
      </c>
      <c r="AO131" s="210"/>
      <c r="AP131" s="212"/>
      <c r="AQ131" s="24" t="s">
        <v>14</v>
      </c>
      <c r="AR131" s="204">
        <f t="shared" si="12"/>
        <v>0</v>
      </c>
      <c r="AS131" s="204"/>
      <c r="AT131" s="204"/>
      <c r="AU131" s="204"/>
      <c r="AV131" s="40" t="s">
        <v>13</v>
      </c>
      <c r="AW131" s="203">
        <f t="shared" si="13"/>
        <v>0</v>
      </c>
      <c r="AX131" s="204"/>
      <c r="AY131" s="204"/>
      <c r="AZ131" s="204"/>
      <c r="BA131" s="41" t="s">
        <v>13</v>
      </c>
      <c r="BB131" s="203">
        <v>25700</v>
      </c>
      <c r="BC131" s="204"/>
      <c r="BD131" s="204"/>
      <c r="BE131" s="204"/>
      <c r="BF131" s="40" t="s">
        <v>13</v>
      </c>
      <c r="BG131" s="203">
        <f t="shared" si="14"/>
        <v>0</v>
      </c>
      <c r="BH131" s="204"/>
      <c r="BI131" s="204"/>
      <c r="BJ131" s="204"/>
      <c r="BK131" s="204"/>
      <c r="BL131" s="41" t="s">
        <v>13</v>
      </c>
      <c r="BM131" s="20">
        <v>97</v>
      </c>
    </row>
    <row r="132" spans="1:65">
      <c r="A132" s="20">
        <v>98</v>
      </c>
      <c r="B132" s="213"/>
      <c r="C132" s="214"/>
      <c r="D132" s="51"/>
      <c r="E132" s="213"/>
      <c r="F132" s="214"/>
      <c r="G132" s="215"/>
      <c r="H132" s="213"/>
      <c r="I132" s="214"/>
      <c r="J132" s="214"/>
      <c r="K132" s="214"/>
      <c r="L132" s="215"/>
      <c r="M132" s="212"/>
      <c r="N132" s="212"/>
      <c r="O132" s="21" t="s">
        <v>10</v>
      </c>
      <c r="P132" s="22"/>
      <c r="Q132" s="21" t="s">
        <v>11</v>
      </c>
      <c r="R132" s="22"/>
      <c r="S132" s="21" t="s">
        <v>12</v>
      </c>
      <c r="T132" s="26"/>
      <c r="U132" s="21" t="s">
        <v>12</v>
      </c>
      <c r="V132" s="25" t="s">
        <v>62</v>
      </c>
      <c r="W132" s="22"/>
      <c r="X132" s="24" t="s">
        <v>12</v>
      </c>
      <c r="Y132" s="212"/>
      <c r="Z132" s="212"/>
      <c r="AA132" s="21" t="s">
        <v>62</v>
      </c>
      <c r="AB132" s="212"/>
      <c r="AC132" s="206"/>
      <c r="AD132" s="209"/>
      <c r="AE132" s="211"/>
      <c r="AF132" s="211"/>
      <c r="AG132" s="23" t="s">
        <v>13</v>
      </c>
      <c r="AH132" s="210"/>
      <c r="AI132" s="206"/>
      <c r="AJ132" s="211"/>
      <c r="AK132" s="211"/>
      <c r="AL132" s="211"/>
      <c r="AM132" s="211"/>
      <c r="AN132" s="21" t="s">
        <v>13</v>
      </c>
      <c r="AO132" s="210"/>
      <c r="AP132" s="212"/>
      <c r="AQ132" s="24" t="s">
        <v>14</v>
      </c>
      <c r="AR132" s="204">
        <f t="shared" si="12"/>
        <v>0</v>
      </c>
      <c r="AS132" s="204"/>
      <c r="AT132" s="204"/>
      <c r="AU132" s="204"/>
      <c r="AV132" s="40" t="s">
        <v>13</v>
      </c>
      <c r="AW132" s="203">
        <f t="shared" si="13"/>
        <v>0</v>
      </c>
      <c r="AX132" s="204"/>
      <c r="AY132" s="204"/>
      <c r="AZ132" s="204"/>
      <c r="BA132" s="41" t="s">
        <v>13</v>
      </c>
      <c r="BB132" s="203">
        <v>25700</v>
      </c>
      <c r="BC132" s="204"/>
      <c r="BD132" s="204"/>
      <c r="BE132" s="204"/>
      <c r="BF132" s="40" t="s">
        <v>13</v>
      </c>
      <c r="BG132" s="203">
        <f t="shared" si="14"/>
        <v>0</v>
      </c>
      <c r="BH132" s="204"/>
      <c r="BI132" s="204"/>
      <c r="BJ132" s="204"/>
      <c r="BK132" s="204"/>
      <c r="BL132" s="41" t="s">
        <v>13</v>
      </c>
      <c r="BM132" s="20">
        <v>98</v>
      </c>
    </row>
    <row r="133" spans="1:65">
      <c r="A133" s="20">
        <v>99</v>
      </c>
      <c r="B133" s="213"/>
      <c r="C133" s="214"/>
      <c r="D133" s="51"/>
      <c r="E133" s="213"/>
      <c r="F133" s="214"/>
      <c r="G133" s="215"/>
      <c r="H133" s="213"/>
      <c r="I133" s="214"/>
      <c r="J133" s="214"/>
      <c r="K133" s="214"/>
      <c r="L133" s="215"/>
      <c r="M133" s="212"/>
      <c r="N133" s="212"/>
      <c r="O133" s="21" t="s">
        <v>10</v>
      </c>
      <c r="P133" s="22"/>
      <c r="Q133" s="21" t="s">
        <v>11</v>
      </c>
      <c r="R133" s="22"/>
      <c r="S133" s="21" t="s">
        <v>12</v>
      </c>
      <c r="T133" s="26"/>
      <c r="U133" s="21" t="s">
        <v>12</v>
      </c>
      <c r="V133" s="25" t="s">
        <v>62</v>
      </c>
      <c r="W133" s="22"/>
      <c r="X133" s="24" t="s">
        <v>12</v>
      </c>
      <c r="Y133" s="212"/>
      <c r="Z133" s="212"/>
      <c r="AA133" s="21" t="s">
        <v>62</v>
      </c>
      <c r="AB133" s="212"/>
      <c r="AC133" s="206"/>
      <c r="AD133" s="209"/>
      <c r="AE133" s="211"/>
      <c r="AF133" s="211"/>
      <c r="AG133" s="23" t="s">
        <v>13</v>
      </c>
      <c r="AH133" s="210"/>
      <c r="AI133" s="206"/>
      <c r="AJ133" s="211"/>
      <c r="AK133" s="211"/>
      <c r="AL133" s="211"/>
      <c r="AM133" s="211"/>
      <c r="AN133" s="21" t="s">
        <v>13</v>
      </c>
      <c r="AO133" s="210"/>
      <c r="AP133" s="212"/>
      <c r="AQ133" s="24" t="s">
        <v>14</v>
      </c>
      <c r="AR133" s="204">
        <f t="shared" si="12"/>
        <v>0</v>
      </c>
      <c r="AS133" s="204"/>
      <c r="AT133" s="204"/>
      <c r="AU133" s="204"/>
      <c r="AV133" s="40" t="s">
        <v>13</v>
      </c>
      <c r="AW133" s="203">
        <f t="shared" si="13"/>
        <v>0</v>
      </c>
      <c r="AX133" s="204"/>
      <c r="AY133" s="204"/>
      <c r="AZ133" s="204"/>
      <c r="BA133" s="41" t="s">
        <v>13</v>
      </c>
      <c r="BB133" s="203">
        <v>25700</v>
      </c>
      <c r="BC133" s="204"/>
      <c r="BD133" s="204"/>
      <c r="BE133" s="204"/>
      <c r="BF133" s="40" t="s">
        <v>13</v>
      </c>
      <c r="BG133" s="203">
        <f t="shared" si="14"/>
        <v>0</v>
      </c>
      <c r="BH133" s="204"/>
      <c r="BI133" s="204"/>
      <c r="BJ133" s="204"/>
      <c r="BK133" s="204"/>
      <c r="BL133" s="41" t="s">
        <v>13</v>
      </c>
      <c r="BM133" s="20">
        <v>99</v>
      </c>
    </row>
    <row r="134" spans="1:65" ht="18.600000000000001" thickBot="1">
      <c r="A134" s="34">
        <v>100</v>
      </c>
      <c r="B134" s="213"/>
      <c r="C134" s="215"/>
      <c r="D134" s="51"/>
      <c r="E134" s="213"/>
      <c r="F134" s="214"/>
      <c r="G134" s="215"/>
      <c r="H134" s="216"/>
      <c r="I134" s="216"/>
      <c r="J134" s="216"/>
      <c r="K134" s="216"/>
      <c r="L134" s="216"/>
      <c r="M134" s="207"/>
      <c r="N134" s="210"/>
      <c r="O134" s="21" t="s">
        <v>10</v>
      </c>
      <c r="P134" s="22"/>
      <c r="Q134" s="21" t="s">
        <v>11</v>
      </c>
      <c r="R134" s="22"/>
      <c r="S134" s="24" t="s">
        <v>12</v>
      </c>
      <c r="T134" s="26"/>
      <c r="U134" s="21" t="s">
        <v>12</v>
      </c>
      <c r="V134" s="25" t="s">
        <v>62</v>
      </c>
      <c r="W134" s="22"/>
      <c r="X134" s="24" t="s">
        <v>12</v>
      </c>
      <c r="Y134" s="207"/>
      <c r="Z134" s="210"/>
      <c r="AA134" s="21" t="s">
        <v>62</v>
      </c>
      <c r="AB134" s="206"/>
      <c r="AC134" s="207"/>
      <c r="AD134" s="208"/>
      <c r="AE134" s="208"/>
      <c r="AF134" s="209"/>
      <c r="AG134" s="23" t="s">
        <v>13</v>
      </c>
      <c r="AH134" s="210"/>
      <c r="AI134" s="206"/>
      <c r="AJ134" s="211"/>
      <c r="AK134" s="211"/>
      <c r="AL134" s="211"/>
      <c r="AM134" s="211"/>
      <c r="AN134" s="21" t="s">
        <v>13</v>
      </c>
      <c r="AO134" s="210"/>
      <c r="AP134" s="212"/>
      <c r="AQ134" s="24" t="s">
        <v>14</v>
      </c>
      <c r="AR134" s="204">
        <f t="shared" si="12"/>
        <v>0</v>
      </c>
      <c r="AS134" s="204"/>
      <c r="AT134" s="204"/>
      <c r="AU134" s="204"/>
      <c r="AV134" s="40" t="s">
        <v>13</v>
      </c>
      <c r="AW134" s="203">
        <f t="shared" si="13"/>
        <v>0</v>
      </c>
      <c r="AX134" s="204"/>
      <c r="AY134" s="204"/>
      <c r="AZ134" s="204"/>
      <c r="BA134" s="41" t="s">
        <v>13</v>
      </c>
      <c r="BB134" s="203">
        <v>25700</v>
      </c>
      <c r="BC134" s="204"/>
      <c r="BD134" s="204"/>
      <c r="BE134" s="204"/>
      <c r="BF134" s="41" t="s">
        <v>13</v>
      </c>
      <c r="BG134" s="203">
        <f t="shared" si="14"/>
        <v>0</v>
      </c>
      <c r="BH134" s="204"/>
      <c r="BI134" s="204"/>
      <c r="BJ134" s="204"/>
      <c r="BK134" s="204"/>
      <c r="BL134" s="41" t="s">
        <v>13</v>
      </c>
      <c r="BM134" s="34">
        <v>100</v>
      </c>
    </row>
    <row r="135" spans="1:65" ht="18.600000000000001" thickBot="1">
      <c r="BD135" s="200" t="s">
        <v>15</v>
      </c>
      <c r="BE135" s="200"/>
      <c r="BF135" s="201"/>
      <c r="BG135" s="315">
        <f>SUM(BG115:BK134)</f>
        <v>0</v>
      </c>
      <c r="BH135" s="316"/>
      <c r="BI135" s="316"/>
      <c r="BJ135" s="316"/>
      <c r="BK135" s="316"/>
      <c r="BL135" s="132" t="s">
        <v>13</v>
      </c>
      <c r="BM135" s="5"/>
    </row>
    <row r="136" spans="1:65" ht="22.2">
      <c r="A136" s="1" t="s">
        <v>61</v>
      </c>
      <c r="BC136" s="194" t="s">
        <v>24</v>
      </c>
      <c r="BD136" s="195"/>
      <c r="BE136" s="275"/>
      <c r="BF136" s="276"/>
      <c r="BG136" s="2" t="s">
        <v>10</v>
      </c>
      <c r="BI136" s="275"/>
      <c r="BJ136" s="276"/>
      <c r="BK136" s="277" t="s">
        <v>25</v>
      </c>
      <c r="BL136" s="194"/>
    </row>
    <row r="137" spans="1:65">
      <c r="X137" s="2" t="s">
        <v>85</v>
      </c>
      <c r="AU137" s="2" t="s">
        <v>103</v>
      </c>
      <c r="AX137" s="151"/>
      <c r="AY137" s="151"/>
      <c r="AZ137" s="151"/>
      <c r="BA137" s="151"/>
      <c r="BB137" s="151"/>
      <c r="BC137" s="151"/>
      <c r="BD137" s="151"/>
      <c r="BE137" s="151"/>
      <c r="BF137" s="151"/>
      <c r="BG137" s="151"/>
      <c r="BH137" s="151"/>
      <c r="BI137" s="151"/>
      <c r="BJ137" s="151"/>
      <c r="BK137" s="151"/>
      <c r="BL137" s="151"/>
    </row>
    <row r="138" spans="1:65" ht="18" customHeight="1">
      <c r="A138" s="4"/>
      <c r="B138" s="278" t="s">
        <v>94</v>
      </c>
      <c r="C138" s="278"/>
      <c r="D138" s="279" t="s">
        <v>121</v>
      </c>
      <c r="E138" s="246" t="s">
        <v>95</v>
      </c>
      <c r="F138" s="247"/>
      <c r="G138" s="248"/>
      <c r="H138" s="252" t="s">
        <v>3</v>
      </c>
      <c r="I138" s="253"/>
      <c r="J138" s="253"/>
      <c r="K138" s="253"/>
      <c r="L138" s="254"/>
      <c r="M138" s="258" t="s">
        <v>93</v>
      </c>
      <c r="N138" s="258"/>
      <c r="O138" s="258"/>
      <c r="P138" s="258"/>
      <c r="Q138" s="258"/>
      <c r="R138" s="258"/>
      <c r="S138" s="258"/>
      <c r="T138" s="261" t="s">
        <v>63</v>
      </c>
      <c r="U138" s="261"/>
      <c r="V138" s="261"/>
      <c r="W138" s="261"/>
      <c r="X138" s="261"/>
      <c r="Y138" s="262" t="s">
        <v>64</v>
      </c>
      <c r="Z138" s="263"/>
      <c r="AA138" s="263"/>
      <c r="AB138" s="263"/>
      <c r="AC138" s="264"/>
      <c r="AD138" s="265" t="s">
        <v>6</v>
      </c>
      <c r="AE138" s="266"/>
      <c r="AF138" s="266"/>
      <c r="AG138" s="267"/>
      <c r="AH138" s="271" t="s">
        <v>84</v>
      </c>
      <c r="AI138" s="272"/>
      <c r="AJ138" s="272"/>
      <c r="AK138" s="272"/>
      <c r="AL138" s="272"/>
      <c r="AM138" s="272"/>
      <c r="AN138" s="273"/>
      <c r="AO138" s="274" t="s">
        <v>7</v>
      </c>
      <c r="AP138" s="253"/>
      <c r="AQ138" s="254"/>
      <c r="AR138" s="224" t="s">
        <v>26</v>
      </c>
      <c r="AS138" s="225"/>
      <c r="AT138" s="225"/>
      <c r="AU138" s="225"/>
      <c r="AV138" s="226"/>
      <c r="AW138" s="230" t="s">
        <v>8</v>
      </c>
      <c r="AX138" s="231"/>
      <c r="AY138" s="231"/>
      <c r="AZ138" s="231"/>
      <c r="BA138" s="232"/>
      <c r="BB138" s="236" t="s">
        <v>27</v>
      </c>
      <c r="BC138" s="237"/>
      <c r="BD138" s="237"/>
      <c r="BE138" s="237"/>
      <c r="BF138" s="238"/>
      <c r="BG138" s="230" t="s">
        <v>9</v>
      </c>
      <c r="BH138" s="231"/>
      <c r="BI138" s="231"/>
      <c r="BJ138" s="231"/>
      <c r="BK138" s="231"/>
      <c r="BL138" s="232"/>
    </row>
    <row r="139" spans="1:65" ht="18" customHeight="1">
      <c r="A139" s="4"/>
      <c r="B139" s="278"/>
      <c r="C139" s="278"/>
      <c r="D139" s="278"/>
      <c r="E139" s="249"/>
      <c r="F139" s="250"/>
      <c r="G139" s="251"/>
      <c r="H139" s="255"/>
      <c r="I139" s="256"/>
      <c r="J139" s="256"/>
      <c r="K139" s="256"/>
      <c r="L139" s="257"/>
      <c r="M139" s="259"/>
      <c r="N139" s="259"/>
      <c r="O139" s="259"/>
      <c r="P139" s="259"/>
      <c r="Q139" s="259"/>
      <c r="R139" s="259"/>
      <c r="S139" s="259"/>
      <c r="T139" s="261"/>
      <c r="U139" s="261"/>
      <c r="V139" s="261"/>
      <c r="W139" s="261"/>
      <c r="X139" s="261"/>
      <c r="Y139" s="242" t="s">
        <v>91</v>
      </c>
      <c r="Z139" s="242"/>
      <c r="AA139" s="242"/>
      <c r="AB139" s="242"/>
      <c r="AC139" s="243"/>
      <c r="AD139" s="268"/>
      <c r="AE139" s="269"/>
      <c r="AF139" s="269"/>
      <c r="AG139" s="270"/>
      <c r="AH139" s="218" t="s">
        <v>4</v>
      </c>
      <c r="AI139" s="220"/>
      <c r="AJ139" s="218" t="s">
        <v>5</v>
      </c>
      <c r="AK139" s="219"/>
      <c r="AL139" s="219"/>
      <c r="AM139" s="219"/>
      <c r="AN139" s="220"/>
      <c r="AO139" s="255"/>
      <c r="AP139" s="256"/>
      <c r="AQ139" s="257"/>
      <c r="AR139" s="227"/>
      <c r="AS139" s="228"/>
      <c r="AT139" s="228"/>
      <c r="AU139" s="228"/>
      <c r="AV139" s="229"/>
      <c r="AW139" s="233"/>
      <c r="AX139" s="234"/>
      <c r="AY139" s="234"/>
      <c r="AZ139" s="234"/>
      <c r="BA139" s="235"/>
      <c r="BB139" s="239"/>
      <c r="BC139" s="240"/>
      <c r="BD139" s="240"/>
      <c r="BE139" s="240"/>
      <c r="BF139" s="241"/>
      <c r="BG139" s="233"/>
      <c r="BH139" s="234"/>
      <c r="BI139" s="234"/>
      <c r="BJ139" s="234"/>
      <c r="BK139" s="234"/>
      <c r="BL139" s="235"/>
    </row>
    <row r="140" spans="1:65">
      <c r="A140" s="4" t="s">
        <v>137</v>
      </c>
      <c r="B140" s="218" t="s">
        <v>2</v>
      </c>
      <c r="C140" s="220"/>
      <c r="D140" s="54" t="s">
        <v>2</v>
      </c>
      <c r="E140" s="218" t="s">
        <v>96</v>
      </c>
      <c r="F140" s="219"/>
      <c r="G140" s="220"/>
      <c r="H140" s="221"/>
      <c r="I140" s="222"/>
      <c r="J140" s="222"/>
      <c r="K140" s="222"/>
      <c r="L140" s="223"/>
      <c r="M140" s="260"/>
      <c r="N140" s="260"/>
      <c r="O140" s="260"/>
      <c r="P140" s="260"/>
      <c r="Q140" s="260"/>
      <c r="R140" s="260"/>
      <c r="S140" s="260"/>
      <c r="T140" s="261"/>
      <c r="U140" s="261"/>
      <c r="V140" s="261"/>
      <c r="W140" s="261"/>
      <c r="X140" s="261"/>
      <c r="Y140" s="244"/>
      <c r="Z140" s="244"/>
      <c r="AA140" s="244"/>
      <c r="AB140" s="244"/>
      <c r="AC140" s="245"/>
      <c r="AD140" s="221" t="s">
        <v>77</v>
      </c>
      <c r="AE140" s="222"/>
      <c r="AF140" s="222"/>
      <c r="AG140" s="223"/>
      <c r="AH140" s="222" t="s">
        <v>2</v>
      </c>
      <c r="AI140" s="222"/>
      <c r="AJ140" s="218" t="s">
        <v>78</v>
      </c>
      <c r="AK140" s="219"/>
      <c r="AL140" s="219"/>
      <c r="AM140" s="219"/>
      <c r="AN140" s="220"/>
      <c r="AO140" s="218" t="s">
        <v>79</v>
      </c>
      <c r="AP140" s="219"/>
      <c r="AQ140" s="220"/>
      <c r="AR140" s="222" t="s">
        <v>80</v>
      </c>
      <c r="AS140" s="222"/>
      <c r="AT140" s="222"/>
      <c r="AU140" s="222"/>
      <c r="AV140" s="222"/>
      <c r="AW140" s="221" t="s">
        <v>81</v>
      </c>
      <c r="AX140" s="222"/>
      <c r="AY140" s="222"/>
      <c r="AZ140" s="222"/>
      <c r="BA140" s="223"/>
      <c r="BB140" s="234" t="s">
        <v>82</v>
      </c>
      <c r="BC140" s="234"/>
      <c r="BD140" s="234"/>
      <c r="BE140" s="234"/>
      <c r="BF140" s="234"/>
      <c r="BG140" s="233" t="s">
        <v>83</v>
      </c>
      <c r="BH140" s="234"/>
      <c r="BI140" s="234"/>
      <c r="BJ140" s="234"/>
      <c r="BK140" s="234"/>
      <c r="BL140" s="235"/>
    </row>
    <row r="141" spans="1:65">
      <c r="A141" s="34">
        <v>101</v>
      </c>
      <c r="B141" s="213"/>
      <c r="C141" s="214"/>
      <c r="D141" s="56"/>
      <c r="E141" s="213"/>
      <c r="F141" s="214"/>
      <c r="G141" s="215"/>
      <c r="H141" s="213"/>
      <c r="I141" s="214"/>
      <c r="J141" s="214"/>
      <c r="K141" s="214"/>
      <c r="L141" s="215"/>
      <c r="M141" s="212"/>
      <c r="N141" s="212"/>
      <c r="O141" s="21" t="s">
        <v>10</v>
      </c>
      <c r="P141" s="22"/>
      <c r="Q141" s="21" t="s">
        <v>11</v>
      </c>
      <c r="R141" s="22"/>
      <c r="S141" s="21" t="s">
        <v>12</v>
      </c>
      <c r="T141" s="26"/>
      <c r="U141" s="21" t="s">
        <v>12</v>
      </c>
      <c r="V141" s="25" t="s">
        <v>62</v>
      </c>
      <c r="W141" s="22"/>
      <c r="X141" s="24" t="s">
        <v>12</v>
      </c>
      <c r="Y141" s="217"/>
      <c r="Z141" s="212"/>
      <c r="AA141" s="21" t="s">
        <v>62</v>
      </c>
      <c r="AB141" s="217"/>
      <c r="AC141" s="206"/>
      <c r="AD141" s="209"/>
      <c r="AE141" s="211"/>
      <c r="AF141" s="211"/>
      <c r="AG141" s="23" t="s">
        <v>13</v>
      </c>
      <c r="AH141" s="210"/>
      <c r="AI141" s="206"/>
      <c r="AJ141" s="211"/>
      <c r="AK141" s="211"/>
      <c r="AL141" s="211"/>
      <c r="AM141" s="211"/>
      <c r="AN141" s="21" t="s">
        <v>13</v>
      </c>
      <c r="AO141" s="210"/>
      <c r="AP141" s="212"/>
      <c r="AQ141" s="24" t="s">
        <v>14</v>
      </c>
      <c r="AR141" s="204">
        <f t="shared" ref="AR141:AR160" si="15">IFERROR(ROUNDDOWN(AJ141/AO141,0),0)</f>
        <v>0</v>
      </c>
      <c r="AS141" s="204"/>
      <c r="AT141" s="204"/>
      <c r="AU141" s="204"/>
      <c r="AV141" s="40" t="s">
        <v>13</v>
      </c>
      <c r="AW141" s="203">
        <f t="shared" ref="AW141:AW160" si="16">IFERROR(AD141+AR141,0)</f>
        <v>0</v>
      </c>
      <c r="AX141" s="204"/>
      <c r="AY141" s="204"/>
      <c r="AZ141" s="204"/>
      <c r="BA141" s="41" t="s">
        <v>13</v>
      </c>
      <c r="BB141" s="203">
        <v>25700</v>
      </c>
      <c r="BC141" s="204"/>
      <c r="BD141" s="204"/>
      <c r="BE141" s="204"/>
      <c r="BF141" s="40" t="s">
        <v>13</v>
      </c>
      <c r="BG141" s="203">
        <f t="shared" ref="BG141:BG160" si="17">IF(AW141&lt;BB141,AW141,25700)</f>
        <v>0</v>
      </c>
      <c r="BH141" s="204"/>
      <c r="BI141" s="204"/>
      <c r="BJ141" s="204"/>
      <c r="BK141" s="204"/>
      <c r="BL141" s="41" t="s">
        <v>13</v>
      </c>
      <c r="BM141" s="34">
        <v>101</v>
      </c>
    </row>
    <row r="142" spans="1:65">
      <c r="A142" s="34">
        <v>102</v>
      </c>
      <c r="B142" s="213"/>
      <c r="C142" s="214"/>
      <c r="D142" s="56"/>
      <c r="E142" s="213"/>
      <c r="F142" s="214"/>
      <c r="G142" s="215"/>
      <c r="H142" s="213"/>
      <c r="I142" s="214"/>
      <c r="J142" s="214"/>
      <c r="K142" s="214"/>
      <c r="L142" s="215"/>
      <c r="M142" s="212"/>
      <c r="N142" s="212"/>
      <c r="O142" s="21" t="s">
        <v>10</v>
      </c>
      <c r="P142" s="22"/>
      <c r="Q142" s="21" t="s">
        <v>11</v>
      </c>
      <c r="R142" s="22"/>
      <c r="S142" s="21" t="s">
        <v>12</v>
      </c>
      <c r="T142" s="26"/>
      <c r="U142" s="21" t="s">
        <v>12</v>
      </c>
      <c r="V142" s="25" t="s">
        <v>62</v>
      </c>
      <c r="W142" s="22"/>
      <c r="X142" s="24" t="s">
        <v>12</v>
      </c>
      <c r="Y142" s="212"/>
      <c r="Z142" s="212"/>
      <c r="AA142" s="21" t="s">
        <v>62</v>
      </c>
      <c r="AB142" s="212"/>
      <c r="AC142" s="206"/>
      <c r="AD142" s="209"/>
      <c r="AE142" s="211"/>
      <c r="AF142" s="211"/>
      <c r="AG142" s="23" t="s">
        <v>13</v>
      </c>
      <c r="AH142" s="210"/>
      <c r="AI142" s="206"/>
      <c r="AJ142" s="211"/>
      <c r="AK142" s="211"/>
      <c r="AL142" s="211"/>
      <c r="AM142" s="211"/>
      <c r="AN142" s="21" t="s">
        <v>13</v>
      </c>
      <c r="AO142" s="210"/>
      <c r="AP142" s="212"/>
      <c r="AQ142" s="24" t="s">
        <v>14</v>
      </c>
      <c r="AR142" s="204">
        <f t="shared" si="15"/>
        <v>0</v>
      </c>
      <c r="AS142" s="204"/>
      <c r="AT142" s="204"/>
      <c r="AU142" s="204"/>
      <c r="AV142" s="40" t="s">
        <v>13</v>
      </c>
      <c r="AW142" s="203">
        <f t="shared" si="16"/>
        <v>0</v>
      </c>
      <c r="AX142" s="204"/>
      <c r="AY142" s="204"/>
      <c r="AZ142" s="204"/>
      <c r="BA142" s="41" t="s">
        <v>13</v>
      </c>
      <c r="BB142" s="203">
        <v>25700</v>
      </c>
      <c r="BC142" s="204"/>
      <c r="BD142" s="204"/>
      <c r="BE142" s="204"/>
      <c r="BF142" s="40" t="s">
        <v>13</v>
      </c>
      <c r="BG142" s="203">
        <f t="shared" si="17"/>
        <v>0</v>
      </c>
      <c r="BH142" s="204"/>
      <c r="BI142" s="204"/>
      <c r="BJ142" s="204"/>
      <c r="BK142" s="204"/>
      <c r="BL142" s="41" t="s">
        <v>13</v>
      </c>
      <c r="BM142" s="34">
        <v>102</v>
      </c>
    </row>
    <row r="143" spans="1:65">
      <c r="A143" s="34">
        <v>103</v>
      </c>
      <c r="B143" s="213"/>
      <c r="C143" s="214"/>
      <c r="D143" s="56"/>
      <c r="E143" s="213"/>
      <c r="F143" s="214"/>
      <c r="G143" s="215"/>
      <c r="H143" s="213"/>
      <c r="I143" s="214"/>
      <c r="J143" s="214"/>
      <c r="K143" s="214"/>
      <c r="L143" s="215"/>
      <c r="M143" s="212"/>
      <c r="N143" s="212"/>
      <c r="O143" s="21" t="s">
        <v>10</v>
      </c>
      <c r="P143" s="22"/>
      <c r="Q143" s="21" t="s">
        <v>11</v>
      </c>
      <c r="R143" s="22"/>
      <c r="S143" s="21" t="s">
        <v>12</v>
      </c>
      <c r="T143" s="26"/>
      <c r="U143" s="21" t="s">
        <v>12</v>
      </c>
      <c r="V143" s="25" t="s">
        <v>62</v>
      </c>
      <c r="W143" s="22"/>
      <c r="X143" s="24" t="s">
        <v>12</v>
      </c>
      <c r="Y143" s="212"/>
      <c r="Z143" s="212"/>
      <c r="AA143" s="21" t="s">
        <v>62</v>
      </c>
      <c r="AB143" s="212"/>
      <c r="AC143" s="206"/>
      <c r="AD143" s="209"/>
      <c r="AE143" s="211"/>
      <c r="AF143" s="211"/>
      <c r="AG143" s="23" t="s">
        <v>13</v>
      </c>
      <c r="AH143" s="210"/>
      <c r="AI143" s="206"/>
      <c r="AJ143" s="211"/>
      <c r="AK143" s="211"/>
      <c r="AL143" s="211"/>
      <c r="AM143" s="211"/>
      <c r="AN143" s="21" t="s">
        <v>13</v>
      </c>
      <c r="AO143" s="210"/>
      <c r="AP143" s="212"/>
      <c r="AQ143" s="24" t="s">
        <v>14</v>
      </c>
      <c r="AR143" s="204">
        <f t="shared" si="15"/>
        <v>0</v>
      </c>
      <c r="AS143" s="204"/>
      <c r="AT143" s="204"/>
      <c r="AU143" s="204"/>
      <c r="AV143" s="40" t="s">
        <v>13</v>
      </c>
      <c r="AW143" s="203">
        <f t="shared" si="16"/>
        <v>0</v>
      </c>
      <c r="AX143" s="204"/>
      <c r="AY143" s="204"/>
      <c r="AZ143" s="204"/>
      <c r="BA143" s="41" t="s">
        <v>13</v>
      </c>
      <c r="BB143" s="203">
        <v>25700</v>
      </c>
      <c r="BC143" s="204"/>
      <c r="BD143" s="204"/>
      <c r="BE143" s="204"/>
      <c r="BF143" s="40" t="s">
        <v>13</v>
      </c>
      <c r="BG143" s="203">
        <f t="shared" si="17"/>
        <v>0</v>
      </c>
      <c r="BH143" s="204"/>
      <c r="BI143" s="204"/>
      <c r="BJ143" s="204"/>
      <c r="BK143" s="204"/>
      <c r="BL143" s="41" t="s">
        <v>13</v>
      </c>
      <c r="BM143" s="34">
        <v>103</v>
      </c>
    </row>
    <row r="144" spans="1:65">
      <c r="A144" s="34">
        <v>104</v>
      </c>
      <c r="B144" s="213"/>
      <c r="C144" s="214"/>
      <c r="D144" s="56"/>
      <c r="E144" s="213"/>
      <c r="F144" s="214"/>
      <c r="G144" s="215"/>
      <c r="H144" s="213"/>
      <c r="I144" s="214"/>
      <c r="J144" s="214"/>
      <c r="K144" s="214"/>
      <c r="L144" s="215"/>
      <c r="M144" s="212"/>
      <c r="N144" s="212"/>
      <c r="O144" s="21" t="s">
        <v>10</v>
      </c>
      <c r="P144" s="22"/>
      <c r="Q144" s="21" t="s">
        <v>11</v>
      </c>
      <c r="R144" s="22"/>
      <c r="S144" s="21" t="s">
        <v>12</v>
      </c>
      <c r="T144" s="26"/>
      <c r="U144" s="21" t="s">
        <v>12</v>
      </c>
      <c r="V144" s="25" t="s">
        <v>62</v>
      </c>
      <c r="W144" s="22"/>
      <c r="X144" s="24" t="s">
        <v>12</v>
      </c>
      <c r="Y144" s="212"/>
      <c r="Z144" s="212"/>
      <c r="AA144" s="21" t="s">
        <v>62</v>
      </c>
      <c r="AB144" s="212"/>
      <c r="AC144" s="206"/>
      <c r="AD144" s="209"/>
      <c r="AE144" s="211"/>
      <c r="AF144" s="211"/>
      <c r="AG144" s="23" t="s">
        <v>13</v>
      </c>
      <c r="AH144" s="210"/>
      <c r="AI144" s="206"/>
      <c r="AJ144" s="211"/>
      <c r="AK144" s="211"/>
      <c r="AL144" s="211"/>
      <c r="AM144" s="211"/>
      <c r="AN144" s="21" t="s">
        <v>13</v>
      </c>
      <c r="AO144" s="210"/>
      <c r="AP144" s="212"/>
      <c r="AQ144" s="24" t="s">
        <v>14</v>
      </c>
      <c r="AR144" s="204">
        <f t="shared" si="15"/>
        <v>0</v>
      </c>
      <c r="AS144" s="204"/>
      <c r="AT144" s="204"/>
      <c r="AU144" s="204"/>
      <c r="AV144" s="40" t="s">
        <v>13</v>
      </c>
      <c r="AW144" s="203">
        <f t="shared" si="16"/>
        <v>0</v>
      </c>
      <c r="AX144" s="204"/>
      <c r="AY144" s="204"/>
      <c r="AZ144" s="204"/>
      <c r="BA144" s="41" t="s">
        <v>13</v>
      </c>
      <c r="BB144" s="203">
        <v>25700</v>
      </c>
      <c r="BC144" s="204"/>
      <c r="BD144" s="204"/>
      <c r="BE144" s="204"/>
      <c r="BF144" s="40" t="s">
        <v>13</v>
      </c>
      <c r="BG144" s="203">
        <f t="shared" si="17"/>
        <v>0</v>
      </c>
      <c r="BH144" s="204"/>
      <c r="BI144" s="204"/>
      <c r="BJ144" s="204"/>
      <c r="BK144" s="204"/>
      <c r="BL144" s="41" t="s">
        <v>13</v>
      </c>
      <c r="BM144" s="34">
        <v>104</v>
      </c>
    </row>
    <row r="145" spans="1:65">
      <c r="A145" s="34">
        <v>105</v>
      </c>
      <c r="B145" s="213"/>
      <c r="C145" s="214"/>
      <c r="D145" s="56"/>
      <c r="E145" s="213"/>
      <c r="F145" s="214"/>
      <c r="G145" s="215"/>
      <c r="H145" s="213"/>
      <c r="I145" s="214"/>
      <c r="J145" s="214"/>
      <c r="K145" s="214"/>
      <c r="L145" s="215"/>
      <c r="M145" s="212"/>
      <c r="N145" s="212"/>
      <c r="O145" s="21" t="s">
        <v>10</v>
      </c>
      <c r="P145" s="22"/>
      <c r="Q145" s="21" t="s">
        <v>11</v>
      </c>
      <c r="R145" s="22"/>
      <c r="S145" s="21" t="s">
        <v>12</v>
      </c>
      <c r="T145" s="26"/>
      <c r="U145" s="21" t="s">
        <v>12</v>
      </c>
      <c r="V145" s="25" t="s">
        <v>62</v>
      </c>
      <c r="W145" s="22"/>
      <c r="X145" s="24" t="s">
        <v>12</v>
      </c>
      <c r="Y145" s="217"/>
      <c r="Z145" s="212"/>
      <c r="AA145" s="21" t="s">
        <v>62</v>
      </c>
      <c r="AB145" s="217"/>
      <c r="AC145" s="206"/>
      <c r="AD145" s="209"/>
      <c r="AE145" s="211"/>
      <c r="AF145" s="211"/>
      <c r="AG145" s="23" t="s">
        <v>13</v>
      </c>
      <c r="AH145" s="210"/>
      <c r="AI145" s="206"/>
      <c r="AJ145" s="211"/>
      <c r="AK145" s="211"/>
      <c r="AL145" s="211"/>
      <c r="AM145" s="211"/>
      <c r="AN145" s="21" t="s">
        <v>13</v>
      </c>
      <c r="AO145" s="210"/>
      <c r="AP145" s="212"/>
      <c r="AQ145" s="24" t="s">
        <v>14</v>
      </c>
      <c r="AR145" s="204">
        <f t="shared" si="15"/>
        <v>0</v>
      </c>
      <c r="AS145" s="204"/>
      <c r="AT145" s="204"/>
      <c r="AU145" s="204"/>
      <c r="AV145" s="40" t="s">
        <v>13</v>
      </c>
      <c r="AW145" s="203">
        <f t="shared" si="16"/>
        <v>0</v>
      </c>
      <c r="AX145" s="204"/>
      <c r="AY145" s="204"/>
      <c r="AZ145" s="204"/>
      <c r="BA145" s="41" t="s">
        <v>13</v>
      </c>
      <c r="BB145" s="203">
        <v>25700</v>
      </c>
      <c r="BC145" s="204"/>
      <c r="BD145" s="204"/>
      <c r="BE145" s="204"/>
      <c r="BF145" s="40" t="s">
        <v>13</v>
      </c>
      <c r="BG145" s="203">
        <f t="shared" si="17"/>
        <v>0</v>
      </c>
      <c r="BH145" s="204"/>
      <c r="BI145" s="204"/>
      <c r="BJ145" s="204"/>
      <c r="BK145" s="204"/>
      <c r="BL145" s="41" t="s">
        <v>13</v>
      </c>
      <c r="BM145" s="34">
        <v>105</v>
      </c>
    </row>
    <row r="146" spans="1:65">
      <c r="A146" s="34">
        <v>106</v>
      </c>
      <c r="B146" s="213"/>
      <c r="C146" s="214"/>
      <c r="D146" s="56"/>
      <c r="E146" s="213"/>
      <c r="F146" s="214"/>
      <c r="G146" s="215"/>
      <c r="H146" s="213"/>
      <c r="I146" s="214"/>
      <c r="J146" s="214"/>
      <c r="K146" s="214"/>
      <c r="L146" s="215"/>
      <c r="M146" s="212"/>
      <c r="N146" s="212"/>
      <c r="O146" s="21" t="s">
        <v>10</v>
      </c>
      <c r="P146" s="22"/>
      <c r="Q146" s="21" t="s">
        <v>11</v>
      </c>
      <c r="R146" s="22"/>
      <c r="S146" s="21" t="s">
        <v>12</v>
      </c>
      <c r="T146" s="26"/>
      <c r="U146" s="21" t="s">
        <v>12</v>
      </c>
      <c r="V146" s="25" t="s">
        <v>62</v>
      </c>
      <c r="W146" s="22"/>
      <c r="X146" s="24" t="s">
        <v>12</v>
      </c>
      <c r="Y146" s="212"/>
      <c r="Z146" s="212"/>
      <c r="AA146" s="21" t="s">
        <v>62</v>
      </c>
      <c r="AB146" s="212"/>
      <c r="AC146" s="206"/>
      <c r="AD146" s="209"/>
      <c r="AE146" s="211"/>
      <c r="AF146" s="211"/>
      <c r="AG146" s="23" t="s">
        <v>13</v>
      </c>
      <c r="AH146" s="210"/>
      <c r="AI146" s="206"/>
      <c r="AJ146" s="211"/>
      <c r="AK146" s="211"/>
      <c r="AL146" s="211"/>
      <c r="AM146" s="211"/>
      <c r="AN146" s="21" t="s">
        <v>13</v>
      </c>
      <c r="AO146" s="210"/>
      <c r="AP146" s="212"/>
      <c r="AQ146" s="24" t="s">
        <v>14</v>
      </c>
      <c r="AR146" s="204">
        <f t="shared" si="15"/>
        <v>0</v>
      </c>
      <c r="AS146" s="204"/>
      <c r="AT146" s="204"/>
      <c r="AU146" s="204"/>
      <c r="AV146" s="40" t="s">
        <v>13</v>
      </c>
      <c r="AW146" s="203">
        <f t="shared" si="16"/>
        <v>0</v>
      </c>
      <c r="AX146" s="204"/>
      <c r="AY146" s="204"/>
      <c r="AZ146" s="204"/>
      <c r="BA146" s="41" t="s">
        <v>13</v>
      </c>
      <c r="BB146" s="203">
        <v>25700</v>
      </c>
      <c r="BC146" s="204"/>
      <c r="BD146" s="204"/>
      <c r="BE146" s="204"/>
      <c r="BF146" s="40" t="s">
        <v>13</v>
      </c>
      <c r="BG146" s="203">
        <f t="shared" si="17"/>
        <v>0</v>
      </c>
      <c r="BH146" s="204"/>
      <c r="BI146" s="204"/>
      <c r="BJ146" s="204"/>
      <c r="BK146" s="204"/>
      <c r="BL146" s="41" t="s">
        <v>13</v>
      </c>
      <c r="BM146" s="34">
        <v>106</v>
      </c>
    </row>
    <row r="147" spans="1:65">
      <c r="A147" s="34">
        <v>107</v>
      </c>
      <c r="B147" s="213"/>
      <c r="C147" s="214"/>
      <c r="D147" s="56"/>
      <c r="E147" s="213"/>
      <c r="F147" s="214"/>
      <c r="G147" s="215"/>
      <c r="H147" s="213"/>
      <c r="I147" s="214"/>
      <c r="J147" s="214"/>
      <c r="K147" s="214"/>
      <c r="L147" s="215"/>
      <c r="M147" s="212"/>
      <c r="N147" s="212"/>
      <c r="O147" s="21" t="s">
        <v>10</v>
      </c>
      <c r="P147" s="22"/>
      <c r="Q147" s="21" t="s">
        <v>11</v>
      </c>
      <c r="R147" s="22"/>
      <c r="S147" s="21" t="s">
        <v>12</v>
      </c>
      <c r="T147" s="26"/>
      <c r="U147" s="21" t="s">
        <v>12</v>
      </c>
      <c r="V147" s="25" t="s">
        <v>62</v>
      </c>
      <c r="W147" s="22"/>
      <c r="X147" s="24" t="s">
        <v>12</v>
      </c>
      <c r="Y147" s="212"/>
      <c r="Z147" s="212"/>
      <c r="AA147" s="21" t="s">
        <v>62</v>
      </c>
      <c r="AB147" s="212"/>
      <c r="AC147" s="206"/>
      <c r="AD147" s="209"/>
      <c r="AE147" s="211"/>
      <c r="AF147" s="211"/>
      <c r="AG147" s="23" t="s">
        <v>13</v>
      </c>
      <c r="AH147" s="210"/>
      <c r="AI147" s="206"/>
      <c r="AJ147" s="211"/>
      <c r="AK147" s="211"/>
      <c r="AL147" s="211"/>
      <c r="AM147" s="211"/>
      <c r="AN147" s="21" t="s">
        <v>13</v>
      </c>
      <c r="AO147" s="210"/>
      <c r="AP147" s="212"/>
      <c r="AQ147" s="24" t="s">
        <v>14</v>
      </c>
      <c r="AR147" s="204">
        <f t="shared" si="15"/>
        <v>0</v>
      </c>
      <c r="AS147" s="204"/>
      <c r="AT147" s="204"/>
      <c r="AU147" s="204"/>
      <c r="AV147" s="40" t="s">
        <v>13</v>
      </c>
      <c r="AW147" s="203">
        <f t="shared" si="16"/>
        <v>0</v>
      </c>
      <c r="AX147" s="204"/>
      <c r="AY147" s="204"/>
      <c r="AZ147" s="204"/>
      <c r="BA147" s="41" t="s">
        <v>13</v>
      </c>
      <c r="BB147" s="203">
        <v>25700</v>
      </c>
      <c r="BC147" s="204"/>
      <c r="BD147" s="204"/>
      <c r="BE147" s="204"/>
      <c r="BF147" s="40" t="s">
        <v>13</v>
      </c>
      <c r="BG147" s="203">
        <f t="shared" si="17"/>
        <v>0</v>
      </c>
      <c r="BH147" s="204"/>
      <c r="BI147" s="204"/>
      <c r="BJ147" s="204"/>
      <c r="BK147" s="204"/>
      <c r="BL147" s="41" t="s">
        <v>13</v>
      </c>
      <c r="BM147" s="34">
        <v>107</v>
      </c>
    </row>
    <row r="148" spans="1:65">
      <c r="A148" s="34">
        <v>108</v>
      </c>
      <c r="B148" s="213"/>
      <c r="C148" s="214"/>
      <c r="D148" s="56"/>
      <c r="E148" s="213"/>
      <c r="F148" s="214"/>
      <c r="G148" s="215"/>
      <c r="H148" s="213"/>
      <c r="I148" s="214"/>
      <c r="J148" s="214"/>
      <c r="K148" s="214"/>
      <c r="L148" s="215"/>
      <c r="M148" s="212"/>
      <c r="N148" s="212"/>
      <c r="O148" s="21" t="s">
        <v>10</v>
      </c>
      <c r="P148" s="22"/>
      <c r="Q148" s="21" t="s">
        <v>11</v>
      </c>
      <c r="R148" s="22"/>
      <c r="S148" s="21" t="s">
        <v>12</v>
      </c>
      <c r="T148" s="26"/>
      <c r="U148" s="21" t="s">
        <v>12</v>
      </c>
      <c r="V148" s="25" t="s">
        <v>62</v>
      </c>
      <c r="W148" s="22"/>
      <c r="X148" s="24" t="s">
        <v>12</v>
      </c>
      <c r="Y148" s="212"/>
      <c r="Z148" s="212"/>
      <c r="AA148" s="21" t="s">
        <v>62</v>
      </c>
      <c r="AB148" s="212"/>
      <c r="AC148" s="206"/>
      <c r="AD148" s="209"/>
      <c r="AE148" s="211"/>
      <c r="AF148" s="211"/>
      <c r="AG148" s="23" t="s">
        <v>13</v>
      </c>
      <c r="AH148" s="210"/>
      <c r="AI148" s="206"/>
      <c r="AJ148" s="211"/>
      <c r="AK148" s="211"/>
      <c r="AL148" s="211"/>
      <c r="AM148" s="211"/>
      <c r="AN148" s="21" t="s">
        <v>13</v>
      </c>
      <c r="AO148" s="210"/>
      <c r="AP148" s="212"/>
      <c r="AQ148" s="24" t="s">
        <v>14</v>
      </c>
      <c r="AR148" s="204">
        <f t="shared" si="15"/>
        <v>0</v>
      </c>
      <c r="AS148" s="204"/>
      <c r="AT148" s="204"/>
      <c r="AU148" s="204"/>
      <c r="AV148" s="40" t="s">
        <v>13</v>
      </c>
      <c r="AW148" s="203">
        <f t="shared" si="16"/>
        <v>0</v>
      </c>
      <c r="AX148" s="204"/>
      <c r="AY148" s="204"/>
      <c r="AZ148" s="204"/>
      <c r="BA148" s="41" t="s">
        <v>13</v>
      </c>
      <c r="BB148" s="203">
        <v>25700</v>
      </c>
      <c r="BC148" s="204"/>
      <c r="BD148" s="204"/>
      <c r="BE148" s="204"/>
      <c r="BF148" s="40" t="s">
        <v>13</v>
      </c>
      <c r="BG148" s="203">
        <f t="shared" si="17"/>
        <v>0</v>
      </c>
      <c r="BH148" s="204"/>
      <c r="BI148" s="204"/>
      <c r="BJ148" s="204"/>
      <c r="BK148" s="204"/>
      <c r="BL148" s="41" t="s">
        <v>13</v>
      </c>
      <c r="BM148" s="34">
        <v>108</v>
      </c>
    </row>
    <row r="149" spans="1:65">
      <c r="A149" s="34">
        <v>109</v>
      </c>
      <c r="B149" s="213"/>
      <c r="C149" s="214"/>
      <c r="D149" s="56"/>
      <c r="E149" s="213"/>
      <c r="F149" s="214"/>
      <c r="G149" s="215"/>
      <c r="H149" s="213"/>
      <c r="I149" s="214"/>
      <c r="J149" s="214"/>
      <c r="K149" s="214"/>
      <c r="L149" s="215"/>
      <c r="M149" s="212"/>
      <c r="N149" s="212"/>
      <c r="O149" s="21" t="s">
        <v>10</v>
      </c>
      <c r="P149" s="22"/>
      <c r="Q149" s="21" t="s">
        <v>11</v>
      </c>
      <c r="R149" s="22"/>
      <c r="S149" s="21" t="s">
        <v>12</v>
      </c>
      <c r="T149" s="26"/>
      <c r="U149" s="21" t="s">
        <v>12</v>
      </c>
      <c r="V149" s="25" t="s">
        <v>62</v>
      </c>
      <c r="W149" s="22"/>
      <c r="X149" s="24" t="s">
        <v>12</v>
      </c>
      <c r="Y149" s="212"/>
      <c r="Z149" s="212"/>
      <c r="AA149" s="21" t="s">
        <v>62</v>
      </c>
      <c r="AB149" s="212"/>
      <c r="AC149" s="206"/>
      <c r="AD149" s="209"/>
      <c r="AE149" s="211"/>
      <c r="AF149" s="211"/>
      <c r="AG149" s="23" t="s">
        <v>13</v>
      </c>
      <c r="AH149" s="210"/>
      <c r="AI149" s="206"/>
      <c r="AJ149" s="211"/>
      <c r="AK149" s="211"/>
      <c r="AL149" s="211"/>
      <c r="AM149" s="211"/>
      <c r="AN149" s="21" t="s">
        <v>13</v>
      </c>
      <c r="AO149" s="210"/>
      <c r="AP149" s="212"/>
      <c r="AQ149" s="24" t="s">
        <v>14</v>
      </c>
      <c r="AR149" s="204">
        <f t="shared" si="15"/>
        <v>0</v>
      </c>
      <c r="AS149" s="204"/>
      <c r="AT149" s="204"/>
      <c r="AU149" s="204"/>
      <c r="AV149" s="40" t="s">
        <v>13</v>
      </c>
      <c r="AW149" s="203">
        <f t="shared" si="16"/>
        <v>0</v>
      </c>
      <c r="AX149" s="204"/>
      <c r="AY149" s="204"/>
      <c r="AZ149" s="204"/>
      <c r="BA149" s="41" t="s">
        <v>13</v>
      </c>
      <c r="BB149" s="203">
        <v>25700</v>
      </c>
      <c r="BC149" s="204"/>
      <c r="BD149" s="204"/>
      <c r="BE149" s="204"/>
      <c r="BF149" s="40" t="s">
        <v>13</v>
      </c>
      <c r="BG149" s="203">
        <f t="shared" si="17"/>
        <v>0</v>
      </c>
      <c r="BH149" s="204"/>
      <c r="BI149" s="204"/>
      <c r="BJ149" s="204"/>
      <c r="BK149" s="204"/>
      <c r="BL149" s="41" t="s">
        <v>13</v>
      </c>
      <c r="BM149" s="34">
        <v>109</v>
      </c>
    </row>
    <row r="150" spans="1:65">
      <c r="A150" s="34">
        <v>110</v>
      </c>
      <c r="B150" s="213"/>
      <c r="C150" s="214"/>
      <c r="D150" s="51"/>
      <c r="E150" s="213"/>
      <c r="F150" s="214"/>
      <c r="G150" s="215"/>
      <c r="H150" s="213"/>
      <c r="I150" s="214"/>
      <c r="J150" s="214"/>
      <c r="K150" s="214"/>
      <c r="L150" s="215"/>
      <c r="M150" s="212"/>
      <c r="N150" s="212"/>
      <c r="O150" s="21" t="s">
        <v>10</v>
      </c>
      <c r="P150" s="22"/>
      <c r="Q150" s="21" t="s">
        <v>11</v>
      </c>
      <c r="R150" s="22"/>
      <c r="S150" s="21" t="s">
        <v>12</v>
      </c>
      <c r="T150" s="26"/>
      <c r="U150" s="21" t="s">
        <v>12</v>
      </c>
      <c r="V150" s="25" t="s">
        <v>62</v>
      </c>
      <c r="W150" s="22"/>
      <c r="X150" s="24" t="s">
        <v>12</v>
      </c>
      <c r="Y150" s="212"/>
      <c r="Z150" s="212"/>
      <c r="AA150" s="21" t="s">
        <v>62</v>
      </c>
      <c r="AB150" s="212"/>
      <c r="AC150" s="206"/>
      <c r="AD150" s="209"/>
      <c r="AE150" s="211"/>
      <c r="AF150" s="211"/>
      <c r="AG150" s="23" t="s">
        <v>13</v>
      </c>
      <c r="AH150" s="210"/>
      <c r="AI150" s="206"/>
      <c r="AJ150" s="211"/>
      <c r="AK150" s="211"/>
      <c r="AL150" s="211"/>
      <c r="AM150" s="211"/>
      <c r="AN150" s="21" t="s">
        <v>13</v>
      </c>
      <c r="AO150" s="210"/>
      <c r="AP150" s="212"/>
      <c r="AQ150" s="24" t="s">
        <v>14</v>
      </c>
      <c r="AR150" s="204">
        <f t="shared" si="15"/>
        <v>0</v>
      </c>
      <c r="AS150" s="204"/>
      <c r="AT150" s="204"/>
      <c r="AU150" s="204"/>
      <c r="AV150" s="40" t="s">
        <v>13</v>
      </c>
      <c r="AW150" s="203">
        <f t="shared" si="16"/>
        <v>0</v>
      </c>
      <c r="AX150" s="204"/>
      <c r="AY150" s="204"/>
      <c r="AZ150" s="204"/>
      <c r="BA150" s="41" t="s">
        <v>13</v>
      </c>
      <c r="BB150" s="203">
        <v>25700</v>
      </c>
      <c r="BC150" s="204"/>
      <c r="BD150" s="204"/>
      <c r="BE150" s="204"/>
      <c r="BF150" s="40" t="s">
        <v>13</v>
      </c>
      <c r="BG150" s="203">
        <f t="shared" si="17"/>
        <v>0</v>
      </c>
      <c r="BH150" s="204"/>
      <c r="BI150" s="204"/>
      <c r="BJ150" s="204"/>
      <c r="BK150" s="204"/>
      <c r="BL150" s="41" t="s">
        <v>13</v>
      </c>
      <c r="BM150" s="34">
        <v>110</v>
      </c>
    </row>
    <row r="151" spans="1:65">
      <c r="A151" s="34">
        <v>111</v>
      </c>
      <c r="B151" s="213"/>
      <c r="C151" s="214"/>
      <c r="D151" s="51"/>
      <c r="E151" s="213"/>
      <c r="F151" s="214"/>
      <c r="G151" s="215"/>
      <c r="H151" s="213"/>
      <c r="I151" s="214"/>
      <c r="J151" s="214"/>
      <c r="K151" s="214"/>
      <c r="L151" s="215"/>
      <c r="M151" s="212"/>
      <c r="N151" s="212"/>
      <c r="O151" s="21" t="s">
        <v>10</v>
      </c>
      <c r="P151" s="22"/>
      <c r="Q151" s="21" t="s">
        <v>11</v>
      </c>
      <c r="R151" s="22"/>
      <c r="S151" s="21" t="s">
        <v>12</v>
      </c>
      <c r="T151" s="26"/>
      <c r="U151" s="21" t="s">
        <v>12</v>
      </c>
      <c r="V151" s="25" t="s">
        <v>62</v>
      </c>
      <c r="W151" s="22"/>
      <c r="X151" s="24" t="s">
        <v>12</v>
      </c>
      <c r="Y151" s="212"/>
      <c r="Z151" s="212"/>
      <c r="AA151" s="21" t="s">
        <v>62</v>
      </c>
      <c r="AB151" s="212"/>
      <c r="AC151" s="206"/>
      <c r="AD151" s="209"/>
      <c r="AE151" s="211"/>
      <c r="AF151" s="211"/>
      <c r="AG151" s="23" t="s">
        <v>13</v>
      </c>
      <c r="AH151" s="210"/>
      <c r="AI151" s="206"/>
      <c r="AJ151" s="211"/>
      <c r="AK151" s="211"/>
      <c r="AL151" s="211"/>
      <c r="AM151" s="211"/>
      <c r="AN151" s="21" t="s">
        <v>13</v>
      </c>
      <c r="AO151" s="210"/>
      <c r="AP151" s="212"/>
      <c r="AQ151" s="24" t="s">
        <v>14</v>
      </c>
      <c r="AR151" s="204">
        <f t="shared" si="15"/>
        <v>0</v>
      </c>
      <c r="AS151" s="204"/>
      <c r="AT151" s="204"/>
      <c r="AU151" s="204"/>
      <c r="AV151" s="40" t="s">
        <v>13</v>
      </c>
      <c r="AW151" s="203">
        <f t="shared" si="16"/>
        <v>0</v>
      </c>
      <c r="AX151" s="204"/>
      <c r="AY151" s="204"/>
      <c r="AZ151" s="204"/>
      <c r="BA151" s="41" t="s">
        <v>13</v>
      </c>
      <c r="BB151" s="203">
        <v>25700</v>
      </c>
      <c r="BC151" s="204"/>
      <c r="BD151" s="204"/>
      <c r="BE151" s="204"/>
      <c r="BF151" s="40" t="s">
        <v>13</v>
      </c>
      <c r="BG151" s="203">
        <f t="shared" si="17"/>
        <v>0</v>
      </c>
      <c r="BH151" s="204"/>
      <c r="BI151" s="204"/>
      <c r="BJ151" s="204"/>
      <c r="BK151" s="204"/>
      <c r="BL151" s="41" t="s">
        <v>13</v>
      </c>
      <c r="BM151" s="34">
        <v>111</v>
      </c>
    </row>
    <row r="152" spans="1:65">
      <c r="A152" s="34">
        <v>112</v>
      </c>
      <c r="B152" s="213"/>
      <c r="C152" s="214"/>
      <c r="D152" s="51"/>
      <c r="E152" s="213"/>
      <c r="F152" s="214"/>
      <c r="G152" s="215"/>
      <c r="H152" s="213"/>
      <c r="I152" s="214"/>
      <c r="J152" s="214"/>
      <c r="K152" s="214"/>
      <c r="L152" s="215"/>
      <c r="M152" s="212"/>
      <c r="N152" s="212"/>
      <c r="O152" s="21" t="s">
        <v>10</v>
      </c>
      <c r="P152" s="22"/>
      <c r="Q152" s="21" t="s">
        <v>11</v>
      </c>
      <c r="R152" s="22"/>
      <c r="S152" s="21" t="s">
        <v>12</v>
      </c>
      <c r="T152" s="26"/>
      <c r="U152" s="21" t="s">
        <v>12</v>
      </c>
      <c r="V152" s="25" t="s">
        <v>62</v>
      </c>
      <c r="W152" s="22"/>
      <c r="X152" s="24" t="s">
        <v>12</v>
      </c>
      <c r="Y152" s="212"/>
      <c r="Z152" s="212"/>
      <c r="AA152" s="21" t="s">
        <v>62</v>
      </c>
      <c r="AB152" s="212"/>
      <c r="AC152" s="206"/>
      <c r="AD152" s="209"/>
      <c r="AE152" s="211"/>
      <c r="AF152" s="211"/>
      <c r="AG152" s="23" t="s">
        <v>13</v>
      </c>
      <c r="AH152" s="210"/>
      <c r="AI152" s="206"/>
      <c r="AJ152" s="211"/>
      <c r="AK152" s="211"/>
      <c r="AL152" s="211"/>
      <c r="AM152" s="211"/>
      <c r="AN152" s="21" t="s">
        <v>13</v>
      </c>
      <c r="AO152" s="210"/>
      <c r="AP152" s="212"/>
      <c r="AQ152" s="24" t="s">
        <v>14</v>
      </c>
      <c r="AR152" s="204">
        <f t="shared" si="15"/>
        <v>0</v>
      </c>
      <c r="AS152" s="204"/>
      <c r="AT152" s="204"/>
      <c r="AU152" s="204"/>
      <c r="AV152" s="40" t="s">
        <v>13</v>
      </c>
      <c r="AW152" s="203">
        <f t="shared" si="16"/>
        <v>0</v>
      </c>
      <c r="AX152" s="204"/>
      <c r="AY152" s="204"/>
      <c r="AZ152" s="204"/>
      <c r="BA152" s="41" t="s">
        <v>13</v>
      </c>
      <c r="BB152" s="203">
        <v>25700</v>
      </c>
      <c r="BC152" s="204"/>
      <c r="BD152" s="204"/>
      <c r="BE152" s="204"/>
      <c r="BF152" s="40" t="s">
        <v>13</v>
      </c>
      <c r="BG152" s="203">
        <f t="shared" si="17"/>
        <v>0</v>
      </c>
      <c r="BH152" s="204"/>
      <c r="BI152" s="204"/>
      <c r="BJ152" s="204"/>
      <c r="BK152" s="204"/>
      <c r="BL152" s="41" t="s">
        <v>13</v>
      </c>
      <c r="BM152" s="34">
        <v>112</v>
      </c>
    </row>
    <row r="153" spans="1:65">
      <c r="A153" s="34">
        <v>113</v>
      </c>
      <c r="B153" s="213"/>
      <c r="C153" s="214"/>
      <c r="D153" s="51"/>
      <c r="E153" s="213"/>
      <c r="F153" s="214"/>
      <c r="G153" s="215"/>
      <c r="H153" s="213"/>
      <c r="I153" s="214"/>
      <c r="J153" s="214"/>
      <c r="K153" s="214"/>
      <c r="L153" s="215"/>
      <c r="M153" s="212"/>
      <c r="N153" s="212"/>
      <c r="O153" s="21" t="s">
        <v>10</v>
      </c>
      <c r="P153" s="22"/>
      <c r="Q153" s="21" t="s">
        <v>11</v>
      </c>
      <c r="R153" s="22"/>
      <c r="S153" s="21" t="s">
        <v>12</v>
      </c>
      <c r="T153" s="26"/>
      <c r="U153" s="21" t="s">
        <v>12</v>
      </c>
      <c r="V153" s="25" t="s">
        <v>62</v>
      </c>
      <c r="W153" s="22"/>
      <c r="X153" s="24" t="s">
        <v>12</v>
      </c>
      <c r="Y153" s="212"/>
      <c r="Z153" s="212"/>
      <c r="AA153" s="21" t="s">
        <v>62</v>
      </c>
      <c r="AB153" s="212"/>
      <c r="AC153" s="206"/>
      <c r="AD153" s="209"/>
      <c r="AE153" s="211"/>
      <c r="AF153" s="211"/>
      <c r="AG153" s="23" t="s">
        <v>13</v>
      </c>
      <c r="AH153" s="210"/>
      <c r="AI153" s="206"/>
      <c r="AJ153" s="211"/>
      <c r="AK153" s="211"/>
      <c r="AL153" s="211"/>
      <c r="AM153" s="211"/>
      <c r="AN153" s="21" t="s">
        <v>13</v>
      </c>
      <c r="AO153" s="210"/>
      <c r="AP153" s="212"/>
      <c r="AQ153" s="24" t="s">
        <v>14</v>
      </c>
      <c r="AR153" s="204">
        <f t="shared" si="15"/>
        <v>0</v>
      </c>
      <c r="AS153" s="204"/>
      <c r="AT153" s="204"/>
      <c r="AU153" s="204"/>
      <c r="AV153" s="40" t="s">
        <v>13</v>
      </c>
      <c r="AW153" s="203">
        <f t="shared" si="16"/>
        <v>0</v>
      </c>
      <c r="AX153" s="204"/>
      <c r="AY153" s="204"/>
      <c r="AZ153" s="204"/>
      <c r="BA153" s="41" t="s">
        <v>13</v>
      </c>
      <c r="BB153" s="203">
        <v>25700</v>
      </c>
      <c r="BC153" s="204"/>
      <c r="BD153" s="204"/>
      <c r="BE153" s="204"/>
      <c r="BF153" s="40" t="s">
        <v>13</v>
      </c>
      <c r="BG153" s="203">
        <f t="shared" si="17"/>
        <v>0</v>
      </c>
      <c r="BH153" s="204"/>
      <c r="BI153" s="204"/>
      <c r="BJ153" s="204"/>
      <c r="BK153" s="204"/>
      <c r="BL153" s="41" t="s">
        <v>13</v>
      </c>
      <c r="BM153" s="34">
        <v>113</v>
      </c>
    </row>
    <row r="154" spans="1:65">
      <c r="A154" s="34">
        <v>114</v>
      </c>
      <c r="B154" s="213"/>
      <c r="C154" s="214"/>
      <c r="D154" s="51"/>
      <c r="E154" s="213"/>
      <c r="F154" s="214"/>
      <c r="G154" s="215"/>
      <c r="H154" s="213"/>
      <c r="I154" s="214"/>
      <c r="J154" s="214"/>
      <c r="K154" s="214"/>
      <c r="L154" s="215"/>
      <c r="M154" s="212"/>
      <c r="N154" s="212"/>
      <c r="O154" s="21" t="s">
        <v>10</v>
      </c>
      <c r="P154" s="22"/>
      <c r="Q154" s="21" t="s">
        <v>11</v>
      </c>
      <c r="R154" s="22"/>
      <c r="S154" s="21" t="s">
        <v>12</v>
      </c>
      <c r="T154" s="26"/>
      <c r="U154" s="21" t="s">
        <v>12</v>
      </c>
      <c r="V154" s="25" t="s">
        <v>62</v>
      </c>
      <c r="W154" s="22"/>
      <c r="X154" s="24" t="s">
        <v>12</v>
      </c>
      <c r="Y154" s="212"/>
      <c r="Z154" s="212"/>
      <c r="AA154" s="21" t="s">
        <v>62</v>
      </c>
      <c r="AB154" s="212"/>
      <c r="AC154" s="206"/>
      <c r="AD154" s="209"/>
      <c r="AE154" s="211"/>
      <c r="AF154" s="211"/>
      <c r="AG154" s="23" t="s">
        <v>13</v>
      </c>
      <c r="AH154" s="210"/>
      <c r="AI154" s="206"/>
      <c r="AJ154" s="211"/>
      <c r="AK154" s="211"/>
      <c r="AL154" s="211"/>
      <c r="AM154" s="211"/>
      <c r="AN154" s="21" t="s">
        <v>13</v>
      </c>
      <c r="AO154" s="210"/>
      <c r="AP154" s="212"/>
      <c r="AQ154" s="24" t="s">
        <v>14</v>
      </c>
      <c r="AR154" s="204">
        <f t="shared" si="15"/>
        <v>0</v>
      </c>
      <c r="AS154" s="204"/>
      <c r="AT154" s="204"/>
      <c r="AU154" s="204"/>
      <c r="AV154" s="40" t="s">
        <v>13</v>
      </c>
      <c r="AW154" s="203">
        <f t="shared" si="16"/>
        <v>0</v>
      </c>
      <c r="AX154" s="204"/>
      <c r="AY154" s="204"/>
      <c r="AZ154" s="204"/>
      <c r="BA154" s="41" t="s">
        <v>13</v>
      </c>
      <c r="BB154" s="203">
        <v>25700</v>
      </c>
      <c r="BC154" s="204"/>
      <c r="BD154" s="204"/>
      <c r="BE154" s="204"/>
      <c r="BF154" s="40" t="s">
        <v>13</v>
      </c>
      <c r="BG154" s="203">
        <f t="shared" si="17"/>
        <v>0</v>
      </c>
      <c r="BH154" s="204"/>
      <c r="BI154" s="204"/>
      <c r="BJ154" s="204"/>
      <c r="BK154" s="204"/>
      <c r="BL154" s="41" t="s">
        <v>13</v>
      </c>
      <c r="BM154" s="34">
        <v>114</v>
      </c>
    </row>
    <row r="155" spans="1:65">
      <c r="A155" s="34">
        <v>115</v>
      </c>
      <c r="B155" s="213"/>
      <c r="C155" s="214"/>
      <c r="D155" s="51"/>
      <c r="E155" s="213"/>
      <c r="F155" s="214"/>
      <c r="G155" s="215"/>
      <c r="H155" s="213"/>
      <c r="I155" s="214"/>
      <c r="J155" s="214"/>
      <c r="K155" s="214"/>
      <c r="L155" s="215"/>
      <c r="M155" s="212"/>
      <c r="N155" s="212"/>
      <c r="O155" s="21" t="s">
        <v>10</v>
      </c>
      <c r="P155" s="22"/>
      <c r="Q155" s="21" t="s">
        <v>11</v>
      </c>
      <c r="R155" s="22"/>
      <c r="S155" s="21" t="s">
        <v>12</v>
      </c>
      <c r="T155" s="26"/>
      <c r="U155" s="21" t="s">
        <v>12</v>
      </c>
      <c r="V155" s="25" t="s">
        <v>62</v>
      </c>
      <c r="W155" s="22"/>
      <c r="X155" s="24" t="s">
        <v>12</v>
      </c>
      <c r="Y155" s="212"/>
      <c r="Z155" s="212"/>
      <c r="AA155" s="21" t="s">
        <v>62</v>
      </c>
      <c r="AB155" s="212"/>
      <c r="AC155" s="206"/>
      <c r="AD155" s="209"/>
      <c r="AE155" s="211"/>
      <c r="AF155" s="211"/>
      <c r="AG155" s="23" t="s">
        <v>13</v>
      </c>
      <c r="AH155" s="210"/>
      <c r="AI155" s="206"/>
      <c r="AJ155" s="211"/>
      <c r="AK155" s="211"/>
      <c r="AL155" s="211"/>
      <c r="AM155" s="211"/>
      <c r="AN155" s="21" t="s">
        <v>13</v>
      </c>
      <c r="AO155" s="210"/>
      <c r="AP155" s="212"/>
      <c r="AQ155" s="24" t="s">
        <v>14</v>
      </c>
      <c r="AR155" s="204">
        <f t="shared" si="15"/>
        <v>0</v>
      </c>
      <c r="AS155" s="204"/>
      <c r="AT155" s="204"/>
      <c r="AU155" s="204"/>
      <c r="AV155" s="40" t="s">
        <v>13</v>
      </c>
      <c r="AW155" s="203">
        <f t="shared" si="16"/>
        <v>0</v>
      </c>
      <c r="AX155" s="204"/>
      <c r="AY155" s="204"/>
      <c r="AZ155" s="204"/>
      <c r="BA155" s="41" t="s">
        <v>13</v>
      </c>
      <c r="BB155" s="203">
        <v>25700</v>
      </c>
      <c r="BC155" s="204"/>
      <c r="BD155" s="204"/>
      <c r="BE155" s="204"/>
      <c r="BF155" s="40" t="s">
        <v>13</v>
      </c>
      <c r="BG155" s="203">
        <f t="shared" si="17"/>
        <v>0</v>
      </c>
      <c r="BH155" s="204"/>
      <c r="BI155" s="204"/>
      <c r="BJ155" s="204"/>
      <c r="BK155" s="204"/>
      <c r="BL155" s="41" t="s">
        <v>13</v>
      </c>
      <c r="BM155" s="34">
        <v>115</v>
      </c>
    </row>
    <row r="156" spans="1:65">
      <c r="A156" s="34">
        <v>116</v>
      </c>
      <c r="B156" s="213"/>
      <c r="C156" s="214"/>
      <c r="D156" s="51"/>
      <c r="E156" s="213"/>
      <c r="F156" s="214"/>
      <c r="G156" s="215"/>
      <c r="H156" s="213"/>
      <c r="I156" s="214"/>
      <c r="J156" s="214"/>
      <c r="K156" s="214"/>
      <c r="L156" s="215"/>
      <c r="M156" s="212"/>
      <c r="N156" s="212"/>
      <c r="O156" s="21" t="s">
        <v>10</v>
      </c>
      <c r="P156" s="22"/>
      <c r="Q156" s="21" t="s">
        <v>11</v>
      </c>
      <c r="R156" s="22"/>
      <c r="S156" s="21" t="s">
        <v>12</v>
      </c>
      <c r="T156" s="26"/>
      <c r="U156" s="21" t="s">
        <v>12</v>
      </c>
      <c r="V156" s="25" t="s">
        <v>62</v>
      </c>
      <c r="W156" s="22"/>
      <c r="X156" s="24" t="s">
        <v>12</v>
      </c>
      <c r="Y156" s="212"/>
      <c r="Z156" s="212"/>
      <c r="AA156" s="21" t="s">
        <v>62</v>
      </c>
      <c r="AB156" s="212"/>
      <c r="AC156" s="206"/>
      <c r="AD156" s="209"/>
      <c r="AE156" s="211"/>
      <c r="AF156" s="211"/>
      <c r="AG156" s="23" t="s">
        <v>13</v>
      </c>
      <c r="AH156" s="210"/>
      <c r="AI156" s="206"/>
      <c r="AJ156" s="211"/>
      <c r="AK156" s="211"/>
      <c r="AL156" s="211"/>
      <c r="AM156" s="211"/>
      <c r="AN156" s="21" t="s">
        <v>13</v>
      </c>
      <c r="AO156" s="210"/>
      <c r="AP156" s="212"/>
      <c r="AQ156" s="24" t="s">
        <v>14</v>
      </c>
      <c r="AR156" s="204">
        <f t="shared" si="15"/>
        <v>0</v>
      </c>
      <c r="AS156" s="204"/>
      <c r="AT156" s="204"/>
      <c r="AU156" s="204"/>
      <c r="AV156" s="40" t="s">
        <v>13</v>
      </c>
      <c r="AW156" s="203">
        <f t="shared" si="16"/>
        <v>0</v>
      </c>
      <c r="AX156" s="204"/>
      <c r="AY156" s="204"/>
      <c r="AZ156" s="204"/>
      <c r="BA156" s="41" t="s">
        <v>13</v>
      </c>
      <c r="BB156" s="203">
        <v>25700</v>
      </c>
      <c r="BC156" s="204"/>
      <c r="BD156" s="204"/>
      <c r="BE156" s="204"/>
      <c r="BF156" s="40" t="s">
        <v>13</v>
      </c>
      <c r="BG156" s="203">
        <f t="shared" si="17"/>
        <v>0</v>
      </c>
      <c r="BH156" s="204"/>
      <c r="BI156" s="204"/>
      <c r="BJ156" s="204"/>
      <c r="BK156" s="204"/>
      <c r="BL156" s="41" t="s">
        <v>13</v>
      </c>
      <c r="BM156" s="34">
        <v>116</v>
      </c>
    </row>
    <row r="157" spans="1:65">
      <c r="A157" s="34">
        <v>117</v>
      </c>
      <c r="B157" s="213"/>
      <c r="C157" s="214"/>
      <c r="D157" s="51"/>
      <c r="E157" s="213"/>
      <c r="F157" s="214"/>
      <c r="G157" s="215"/>
      <c r="H157" s="213"/>
      <c r="I157" s="214"/>
      <c r="J157" s="214"/>
      <c r="K157" s="214"/>
      <c r="L157" s="215"/>
      <c r="M157" s="212"/>
      <c r="N157" s="212"/>
      <c r="O157" s="21" t="s">
        <v>10</v>
      </c>
      <c r="P157" s="22"/>
      <c r="Q157" s="21" t="s">
        <v>11</v>
      </c>
      <c r="R157" s="22"/>
      <c r="S157" s="21" t="s">
        <v>12</v>
      </c>
      <c r="T157" s="26"/>
      <c r="U157" s="21" t="s">
        <v>12</v>
      </c>
      <c r="V157" s="25" t="s">
        <v>62</v>
      </c>
      <c r="W157" s="22"/>
      <c r="X157" s="24" t="s">
        <v>12</v>
      </c>
      <c r="Y157" s="212"/>
      <c r="Z157" s="212"/>
      <c r="AA157" s="21" t="s">
        <v>62</v>
      </c>
      <c r="AB157" s="212"/>
      <c r="AC157" s="206"/>
      <c r="AD157" s="209"/>
      <c r="AE157" s="211"/>
      <c r="AF157" s="211"/>
      <c r="AG157" s="23" t="s">
        <v>13</v>
      </c>
      <c r="AH157" s="210"/>
      <c r="AI157" s="206"/>
      <c r="AJ157" s="211"/>
      <c r="AK157" s="211"/>
      <c r="AL157" s="211"/>
      <c r="AM157" s="211"/>
      <c r="AN157" s="21" t="s">
        <v>13</v>
      </c>
      <c r="AO157" s="210"/>
      <c r="AP157" s="212"/>
      <c r="AQ157" s="24" t="s">
        <v>14</v>
      </c>
      <c r="AR157" s="204">
        <f t="shared" si="15"/>
        <v>0</v>
      </c>
      <c r="AS157" s="204"/>
      <c r="AT157" s="204"/>
      <c r="AU157" s="204"/>
      <c r="AV157" s="40" t="s">
        <v>13</v>
      </c>
      <c r="AW157" s="203">
        <f t="shared" si="16"/>
        <v>0</v>
      </c>
      <c r="AX157" s="204"/>
      <c r="AY157" s="204"/>
      <c r="AZ157" s="204"/>
      <c r="BA157" s="41" t="s">
        <v>13</v>
      </c>
      <c r="BB157" s="203">
        <v>25700</v>
      </c>
      <c r="BC157" s="204"/>
      <c r="BD157" s="204"/>
      <c r="BE157" s="204"/>
      <c r="BF157" s="40" t="s">
        <v>13</v>
      </c>
      <c r="BG157" s="203">
        <f t="shared" si="17"/>
        <v>0</v>
      </c>
      <c r="BH157" s="204"/>
      <c r="BI157" s="204"/>
      <c r="BJ157" s="204"/>
      <c r="BK157" s="204"/>
      <c r="BL157" s="41" t="s">
        <v>13</v>
      </c>
      <c r="BM157" s="34">
        <v>117</v>
      </c>
    </row>
    <row r="158" spans="1:65">
      <c r="A158" s="34">
        <v>118</v>
      </c>
      <c r="B158" s="213"/>
      <c r="C158" s="214"/>
      <c r="D158" s="51"/>
      <c r="E158" s="213"/>
      <c r="F158" s="214"/>
      <c r="G158" s="215"/>
      <c r="H158" s="213"/>
      <c r="I158" s="214"/>
      <c r="J158" s="214"/>
      <c r="K158" s="214"/>
      <c r="L158" s="215"/>
      <c r="M158" s="212"/>
      <c r="N158" s="212"/>
      <c r="O158" s="21" t="s">
        <v>10</v>
      </c>
      <c r="P158" s="22"/>
      <c r="Q158" s="21" t="s">
        <v>11</v>
      </c>
      <c r="R158" s="22"/>
      <c r="S158" s="21" t="s">
        <v>12</v>
      </c>
      <c r="T158" s="26"/>
      <c r="U158" s="21" t="s">
        <v>12</v>
      </c>
      <c r="V158" s="25" t="s">
        <v>62</v>
      </c>
      <c r="W158" s="22"/>
      <c r="X158" s="24" t="s">
        <v>12</v>
      </c>
      <c r="Y158" s="212"/>
      <c r="Z158" s="212"/>
      <c r="AA158" s="21" t="s">
        <v>62</v>
      </c>
      <c r="AB158" s="212"/>
      <c r="AC158" s="206"/>
      <c r="AD158" s="209"/>
      <c r="AE158" s="211"/>
      <c r="AF158" s="211"/>
      <c r="AG158" s="23" t="s">
        <v>13</v>
      </c>
      <c r="AH158" s="210"/>
      <c r="AI158" s="206"/>
      <c r="AJ158" s="211"/>
      <c r="AK158" s="211"/>
      <c r="AL158" s="211"/>
      <c r="AM158" s="211"/>
      <c r="AN158" s="21" t="s">
        <v>13</v>
      </c>
      <c r="AO158" s="210"/>
      <c r="AP158" s="212"/>
      <c r="AQ158" s="24" t="s">
        <v>14</v>
      </c>
      <c r="AR158" s="204">
        <f t="shared" si="15"/>
        <v>0</v>
      </c>
      <c r="AS158" s="204"/>
      <c r="AT158" s="204"/>
      <c r="AU158" s="204"/>
      <c r="AV158" s="40" t="s">
        <v>13</v>
      </c>
      <c r="AW158" s="203">
        <f t="shared" si="16"/>
        <v>0</v>
      </c>
      <c r="AX158" s="204"/>
      <c r="AY158" s="204"/>
      <c r="AZ158" s="204"/>
      <c r="BA158" s="41" t="s">
        <v>13</v>
      </c>
      <c r="BB158" s="203">
        <v>25700</v>
      </c>
      <c r="BC158" s="204"/>
      <c r="BD158" s="204"/>
      <c r="BE158" s="204"/>
      <c r="BF158" s="40" t="s">
        <v>13</v>
      </c>
      <c r="BG158" s="203">
        <f t="shared" si="17"/>
        <v>0</v>
      </c>
      <c r="BH158" s="204"/>
      <c r="BI158" s="204"/>
      <c r="BJ158" s="204"/>
      <c r="BK158" s="204"/>
      <c r="BL158" s="41" t="s">
        <v>13</v>
      </c>
      <c r="BM158" s="34">
        <v>118</v>
      </c>
    </row>
    <row r="159" spans="1:65">
      <c r="A159" s="34">
        <v>119</v>
      </c>
      <c r="B159" s="213"/>
      <c r="C159" s="214"/>
      <c r="D159" s="51"/>
      <c r="E159" s="213"/>
      <c r="F159" s="214"/>
      <c r="G159" s="215"/>
      <c r="H159" s="213"/>
      <c r="I159" s="214"/>
      <c r="J159" s="214"/>
      <c r="K159" s="214"/>
      <c r="L159" s="215"/>
      <c r="M159" s="212"/>
      <c r="N159" s="212"/>
      <c r="O159" s="21" t="s">
        <v>10</v>
      </c>
      <c r="P159" s="22"/>
      <c r="Q159" s="21" t="s">
        <v>11</v>
      </c>
      <c r="R159" s="22"/>
      <c r="S159" s="21" t="s">
        <v>12</v>
      </c>
      <c r="T159" s="26"/>
      <c r="U159" s="21" t="s">
        <v>12</v>
      </c>
      <c r="V159" s="25" t="s">
        <v>62</v>
      </c>
      <c r="W159" s="22"/>
      <c r="X159" s="24" t="s">
        <v>12</v>
      </c>
      <c r="Y159" s="212"/>
      <c r="Z159" s="212"/>
      <c r="AA159" s="21" t="s">
        <v>62</v>
      </c>
      <c r="AB159" s="212"/>
      <c r="AC159" s="206"/>
      <c r="AD159" s="209"/>
      <c r="AE159" s="211"/>
      <c r="AF159" s="211"/>
      <c r="AG159" s="23" t="s">
        <v>13</v>
      </c>
      <c r="AH159" s="210"/>
      <c r="AI159" s="206"/>
      <c r="AJ159" s="211"/>
      <c r="AK159" s="211"/>
      <c r="AL159" s="211"/>
      <c r="AM159" s="211"/>
      <c r="AN159" s="21" t="s">
        <v>13</v>
      </c>
      <c r="AO159" s="210"/>
      <c r="AP159" s="212"/>
      <c r="AQ159" s="24" t="s">
        <v>14</v>
      </c>
      <c r="AR159" s="204">
        <f t="shared" si="15"/>
        <v>0</v>
      </c>
      <c r="AS159" s="204"/>
      <c r="AT159" s="204"/>
      <c r="AU159" s="204"/>
      <c r="AV159" s="40" t="s">
        <v>13</v>
      </c>
      <c r="AW159" s="203">
        <f t="shared" si="16"/>
        <v>0</v>
      </c>
      <c r="AX159" s="204"/>
      <c r="AY159" s="204"/>
      <c r="AZ159" s="204"/>
      <c r="BA159" s="41" t="s">
        <v>13</v>
      </c>
      <c r="BB159" s="203">
        <v>25700</v>
      </c>
      <c r="BC159" s="204"/>
      <c r="BD159" s="204"/>
      <c r="BE159" s="204"/>
      <c r="BF159" s="40" t="s">
        <v>13</v>
      </c>
      <c r="BG159" s="203">
        <f t="shared" si="17"/>
        <v>0</v>
      </c>
      <c r="BH159" s="204"/>
      <c r="BI159" s="204"/>
      <c r="BJ159" s="204"/>
      <c r="BK159" s="204"/>
      <c r="BL159" s="41" t="s">
        <v>13</v>
      </c>
      <c r="BM159" s="34">
        <v>119</v>
      </c>
    </row>
    <row r="160" spans="1:65" ht="18.600000000000001" thickBot="1">
      <c r="A160" s="34">
        <v>120</v>
      </c>
      <c r="B160" s="213"/>
      <c r="C160" s="215"/>
      <c r="D160" s="51"/>
      <c r="E160" s="213"/>
      <c r="F160" s="214"/>
      <c r="G160" s="215"/>
      <c r="H160" s="216"/>
      <c r="I160" s="216"/>
      <c r="J160" s="216"/>
      <c r="K160" s="216"/>
      <c r="L160" s="216"/>
      <c r="M160" s="207"/>
      <c r="N160" s="210"/>
      <c r="O160" s="21" t="s">
        <v>10</v>
      </c>
      <c r="P160" s="22"/>
      <c r="Q160" s="21" t="s">
        <v>11</v>
      </c>
      <c r="R160" s="22"/>
      <c r="S160" s="24" t="s">
        <v>12</v>
      </c>
      <c r="T160" s="26"/>
      <c r="U160" s="21" t="s">
        <v>12</v>
      </c>
      <c r="V160" s="25" t="s">
        <v>62</v>
      </c>
      <c r="W160" s="22"/>
      <c r="X160" s="24" t="s">
        <v>12</v>
      </c>
      <c r="Y160" s="207"/>
      <c r="Z160" s="210"/>
      <c r="AA160" s="21" t="s">
        <v>62</v>
      </c>
      <c r="AB160" s="206"/>
      <c r="AC160" s="207"/>
      <c r="AD160" s="208"/>
      <c r="AE160" s="208"/>
      <c r="AF160" s="209"/>
      <c r="AG160" s="23" t="s">
        <v>13</v>
      </c>
      <c r="AH160" s="210"/>
      <c r="AI160" s="206"/>
      <c r="AJ160" s="211"/>
      <c r="AK160" s="211"/>
      <c r="AL160" s="211"/>
      <c r="AM160" s="211"/>
      <c r="AN160" s="21" t="s">
        <v>13</v>
      </c>
      <c r="AO160" s="210"/>
      <c r="AP160" s="212"/>
      <c r="AQ160" s="24" t="s">
        <v>14</v>
      </c>
      <c r="AR160" s="204">
        <f t="shared" si="15"/>
        <v>0</v>
      </c>
      <c r="AS160" s="204"/>
      <c r="AT160" s="204"/>
      <c r="AU160" s="204"/>
      <c r="AV160" s="40" t="s">
        <v>13</v>
      </c>
      <c r="AW160" s="203">
        <f t="shared" si="16"/>
        <v>0</v>
      </c>
      <c r="AX160" s="204"/>
      <c r="AY160" s="204"/>
      <c r="AZ160" s="204"/>
      <c r="BA160" s="41" t="s">
        <v>13</v>
      </c>
      <c r="BB160" s="203">
        <v>25700</v>
      </c>
      <c r="BC160" s="204"/>
      <c r="BD160" s="204"/>
      <c r="BE160" s="204"/>
      <c r="BF160" s="41" t="s">
        <v>13</v>
      </c>
      <c r="BG160" s="203">
        <f t="shared" si="17"/>
        <v>0</v>
      </c>
      <c r="BH160" s="204"/>
      <c r="BI160" s="204"/>
      <c r="BJ160" s="204"/>
      <c r="BK160" s="204"/>
      <c r="BL160" s="41" t="s">
        <v>13</v>
      </c>
      <c r="BM160" s="34">
        <v>120</v>
      </c>
    </row>
    <row r="161" spans="1:65" ht="18.600000000000001" thickBot="1">
      <c r="BD161" s="200" t="s">
        <v>15</v>
      </c>
      <c r="BE161" s="200"/>
      <c r="BF161" s="201"/>
      <c r="BG161" s="315">
        <f>SUM(BG141:BK160)</f>
        <v>0</v>
      </c>
      <c r="BH161" s="316"/>
      <c r="BI161" s="316"/>
      <c r="BJ161" s="316"/>
      <c r="BK161" s="316"/>
      <c r="BL161" s="132" t="s">
        <v>13</v>
      </c>
      <c r="BM161" s="5"/>
    </row>
    <row r="162" spans="1:65" ht="22.2">
      <c r="A162" s="1" t="s">
        <v>61</v>
      </c>
      <c r="BC162" s="194" t="s">
        <v>24</v>
      </c>
      <c r="BD162" s="195"/>
      <c r="BE162" s="275"/>
      <c r="BF162" s="276"/>
      <c r="BG162" s="2" t="s">
        <v>10</v>
      </c>
      <c r="BI162" s="275"/>
      <c r="BJ162" s="276"/>
      <c r="BK162" s="277" t="s">
        <v>25</v>
      </c>
      <c r="BL162" s="194"/>
    </row>
    <row r="163" spans="1:65">
      <c r="X163" s="2" t="s">
        <v>85</v>
      </c>
      <c r="AU163" s="2" t="s">
        <v>103</v>
      </c>
      <c r="AX163" s="151"/>
      <c r="AY163" s="151"/>
      <c r="AZ163" s="151"/>
      <c r="BA163" s="151"/>
      <c r="BB163" s="151"/>
      <c r="BC163" s="151"/>
      <c r="BD163" s="151"/>
      <c r="BE163" s="151"/>
      <c r="BF163" s="151"/>
      <c r="BG163" s="151"/>
      <c r="BH163" s="151"/>
      <c r="BI163" s="151"/>
      <c r="BJ163" s="151"/>
      <c r="BK163" s="151"/>
      <c r="BL163" s="151"/>
    </row>
    <row r="164" spans="1:65" ht="18" customHeight="1">
      <c r="A164" s="4"/>
      <c r="B164" s="278" t="s">
        <v>94</v>
      </c>
      <c r="C164" s="278"/>
      <c r="D164" s="279" t="s">
        <v>121</v>
      </c>
      <c r="E164" s="246" t="s">
        <v>95</v>
      </c>
      <c r="F164" s="247"/>
      <c r="G164" s="248"/>
      <c r="H164" s="252" t="s">
        <v>3</v>
      </c>
      <c r="I164" s="253"/>
      <c r="J164" s="253"/>
      <c r="K164" s="253"/>
      <c r="L164" s="254"/>
      <c r="M164" s="258" t="s">
        <v>93</v>
      </c>
      <c r="N164" s="258"/>
      <c r="O164" s="258"/>
      <c r="P164" s="258"/>
      <c r="Q164" s="258"/>
      <c r="R164" s="258"/>
      <c r="S164" s="258"/>
      <c r="T164" s="261" t="s">
        <v>63</v>
      </c>
      <c r="U164" s="261"/>
      <c r="V164" s="261"/>
      <c r="W164" s="261"/>
      <c r="X164" s="261"/>
      <c r="Y164" s="262" t="s">
        <v>64</v>
      </c>
      <c r="Z164" s="263"/>
      <c r="AA164" s="263"/>
      <c r="AB164" s="263"/>
      <c r="AC164" s="264"/>
      <c r="AD164" s="265" t="s">
        <v>6</v>
      </c>
      <c r="AE164" s="266"/>
      <c r="AF164" s="266"/>
      <c r="AG164" s="267"/>
      <c r="AH164" s="271" t="s">
        <v>84</v>
      </c>
      <c r="AI164" s="272"/>
      <c r="AJ164" s="272"/>
      <c r="AK164" s="272"/>
      <c r="AL164" s="272"/>
      <c r="AM164" s="272"/>
      <c r="AN164" s="273"/>
      <c r="AO164" s="274" t="s">
        <v>7</v>
      </c>
      <c r="AP164" s="253"/>
      <c r="AQ164" s="254"/>
      <c r="AR164" s="224" t="s">
        <v>26</v>
      </c>
      <c r="AS164" s="225"/>
      <c r="AT164" s="225"/>
      <c r="AU164" s="225"/>
      <c r="AV164" s="226"/>
      <c r="AW164" s="230" t="s">
        <v>8</v>
      </c>
      <c r="AX164" s="231"/>
      <c r="AY164" s="231"/>
      <c r="AZ164" s="231"/>
      <c r="BA164" s="232"/>
      <c r="BB164" s="236" t="s">
        <v>27</v>
      </c>
      <c r="BC164" s="237"/>
      <c r="BD164" s="237"/>
      <c r="BE164" s="237"/>
      <c r="BF164" s="238"/>
      <c r="BG164" s="230" t="s">
        <v>9</v>
      </c>
      <c r="BH164" s="231"/>
      <c r="BI164" s="231"/>
      <c r="BJ164" s="231"/>
      <c r="BK164" s="231"/>
      <c r="BL164" s="232"/>
    </row>
    <row r="165" spans="1:65" ht="18" customHeight="1">
      <c r="A165" s="4"/>
      <c r="B165" s="278"/>
      <c r="C165" s="278"/>
      <c r="D165" s="278"/>
      <c r="E165" s="249"/>
      <c r="F165" s="250"/>
      <c r="G165" s="251"/>
      <c r="H165" s="255"/>
      <c r="I165" s="256"/>
      <c r="J165" s="256"/>
      <c r="K165" s="256"/>
      <c r="L165" s="257"/>
      <c r="M165" s="259"/>
      <c r="N165" s="259"/>
      <c r="O165" s="259"/>
      <c r="P165" s="259"/>
      <c r="Q165" s="259"/>
      <c r="R165" s="259"/>
      <c r="S165" s="259"/>
      <c r="T165" s="261"/>
      <c r="U165" s="261"/>
      <c r="V165" s="261"/>
      <c r="W165" s="261"/>
      <c r="X165" s="261"/>
      <c r="Y165" s="242" t="s">
        <v>91</v>
      </c>
      <c r="Z165" s="242"/>
      <c r="AA165" s="242"/>
      <c r="AB165" s="242"/>
      <c r="AC165" s="243"/>
      <c r="AD165" s="268"/>
      <c r="AE165" s="269"/>
      <c r="AF165" s="269"/>
      <c r="AG165" s="270"/>
      <c r="AH165" s="218" t="s">
        <v>4</v>
      </c>
      <c r="AI165" s="220"/>
      <c r="AJ165" s="218" t="s">
        <v>5</v>
      </c>
      <c r="AK165" s="219"/>
      <c r="AL165" s="219"/>
      <c r="AM165" s="219"/>
      <c r="AN165" s="220"/>
      <c r="AO165" s="255"/>
      <c r="AP165" s="256"/>
      <c r="AQ165" s="257"/>
      <c r="AR165" s="227"/>
      <c r="AS165" s="228"/>
      <c r="AT165" s="228"/>
      <c r="AU165" s="228"/>
      <c r="AV165" s="229"/>
      <c r="AW165" s="233"/>
      <c r="AX165" s="234"/>
      <c r="AY165" s="234"/>
      <c r="AZ165" s="234"/>
      <c r="BA165" s="235"/>
      <c r="BB165" s="239"/>
      <c r="BC165" s="240"/>
      <c r="BD165" s="240"/>
      <c r="BE165" s="240"/>
      <c r="BF165" s="241"/>
      <c r="BG165" s="233"/>
      <c r="BH165" s="234"/>
      <c r="BI165" s="234"/>
      <c r="BJ165" s="234"/>
      <c r="BK165" s="234"/>
      <c r="BL165" s="235"/>
    </row>
    <row r="166" spans="1:65">
      <c r="A166" s="4" t="s">
        <v>137</v>
      </c>
      <c r="B166" s="218" t="s">
        <v>2</v>
      </c>
      <c r="C166" s="220"/>
      <c r="D166" s="54" t="s">
        <v>2</v>
      </c>
      <c r="E166" s="218" t="s">
        <v>96</v>
      </c>
      <c r="F166" s="219"/>
      <c r="G166" s="220"/>
      <c r="H166" s="221"/>
      <c r="I166" s="222"/>
      <c r="J166" s="222"/>
      <c r="K166" s="222"/>
      <c r="L166" s="223"/>
      <c r="M166" s="260"/>
      <c r="N166" s="260"/>
      <c r="O166" s="260"/>
      <c r="P166" s="260"/>
      <c r="Q166" s="260"/>
      <c r="R166" s="260"/>
      <c r="S166" s="260"/>
      <c r="T166" s="261"/>
      <c r="U166" s="261"/>
      <c r="V166" s="261"/>
      <c r="W166" s="261"/>
      <c r="X166" s="261"/>
      <c r="Y166" s="244"/>
      <c r="Z166" s="244"/>
      <c r="AA166" s="244"/>
      <c r="AB166" s="244"/>
      <c r="AC166" s="245"/>
      <c r="AD166" s="221" t="s">
        <v>77</v>
      </c>
      <c r="AE166" s="222"/>
      <c r="AF166" s="222"/>
      <c r="AG166" s="223"/>
      <c r="AH166" s="222" t="s">
        <v>2</v>
      </c>
      <c r="AI166" s="222"/>
      <c r="AJ166" s="218" t="s">
        <v>78</v>
      </c>
      <c r="AK166" s="219"/>
      <c r="AL166" s="219"/>
      <c r="AM166" s="219"/>
      <c r="AN166" s="220"/>
      <c r="AO166" s="218" t="s">
        <v>79</v>
      </c>
      <c r="AP166" s="219"/>
      <c r="AQ166" s="220"/>
      <c r="AR166" s="222" t="s">
        <v>80</v>
      </c>
      <c r="AS166" s="222"/>
      <c r="AT166" s="222"/>
      <c r="AU166" s="222"/>
      <c r="AV166" s="222"/>
      <c r="AW166" s="221" t="s">
        <v>81</v>
      </c>
      <c r="AX166" s="222"/>
      <c r="AY166" s="222"/>
      <c r="AZ166" s="222"/>
      <c r="BA166" s="223"/>
      <c r="BB166" s="234" t="s">
        <v>82</v>
      </c>
      <c r="BC166" s="234"/>
      <c r="BD166" s="234"/>
      <c r="BE166" s="234"/>
      <c r="BF166" s="234"/>
      <c r="BG166" s="233" t="s">
        <v>83</v>
      </c>
      <c r="BH166" s="234"/>
      <c r="BI166" s="234"/>
      <c r="BJ166" s="234"/>
      <c r="BK166" s="234"/>
      <c r="BL166" s="235"/>
    </row>
    <row r="167" spans="1:65">
      <c r="A167" s="34">
        <v>121</v>
      </c>
      <c r="B167" s="213"/>
      <c r="C167" s="214"/>
      <c r="D167" s="56"/>
      <c r="E167" s="213"/>
      <c r="F167" s="214"/>
      <c r="G167" s="215"/>
      <c r="H167" s="213"/>
      <c r="I167" s="214"/>
      <c r="J167" s="214"/>
      <c r="K167" s="214"/>
      <c r="L167" s="215"/>
      <c r="M167" s="212"/>
      <c r="N167" s="212"/>
      <c r="O167" s="21" t="s">
        <v>10</v>
      </c>
      <c r="P167" s="22"/>
      <c r="Q167" s="21" t="s">
        <v>11</v>
      </c>
      <c r="R167" s="22"/>
      <c r="S167" s="21" t="s">
        <v>12</v>
      </c>
      <c r="T167" s="26"/>
      <c r="U167" s="21" t="s">
        <v>12</v>
      </c>
      <c r="V167" s="25" t="s">
        <v>62</v>
      </c>
      <c r="W167" s="22"/>
      <c r="X167" s="24" t="s">
        <v>12</v>
      </c>
      <c r="Y167" s="217"/>
      <c r="Z167" s="212"/>
      <c r="AA167" s="21" t="s">
        <v>62</v>
      </c>
      <c r="AB167" s="217"/>
      <c r="AC167" s="206"/>
      <c r="AD167" s="209"/>
      <c r="AE167" s="211"/>
      <c r="AF167" s="211"/>
      <c r="AG167" s="23" t="s">
        <v>13</v>
      </c>
      <c r="AH167" s="210"/>
      <c r="AI167" s="206"/>
      <c r="AJ167" s="211"/>
      <c r="AK167" s="211"/>
      <c r="AL167" s="211"/>
      <c r="AM167" s="211"/>
      <c r="AN167" s="21" t="s">
        <v>13</v>
      </c>
      <c r="AO167" s="210"/>
      <c r="AP167" s="212"/>
      <c r="AQ167" s="24" t="s">
        <v>14</v>
      </c>
      <c r="AR167" s="204">
        <f t="shared" ref="AR167:AR186" si="18">IFERROR(ROUNDDOWN(AJ167/AO167,0),0)</f>
        <v>0</v>
      </c>
      <c r="AS167" s="204"/>
      <c r="AT167" s="204"/>
      <c r="AU167" s="204"/>
      <c r="AV167" s="40" t="s">
        <v>13</v>
      </c>
      <c r="AW167" s="203">
        <f t="shared" ref="AW167:AW186" si="19">IFERROR(AD167+AR167,0)</f>
        <v>0</v>
      </c>
      <c r="AX167" s="204"/>
      <c r="AY167" s="204"/>
      <c r="AZ167" s="204"/>
      <c r="BA167" s="41" t="s">
        <v>13</v>
      </c>
      <c r="BB167" s="203">
        <v>25700</v>
      </c>
      <c r="BC167" s="204"/>
      <c r="BD167" s="204"/>
      <c r="BE167" s="204"/>
      <c r="BF167" s="40" t="s">
        <v>13</v>
      </c>
      <c r="BG167" s="203">
        <f t="shared" ref="BG167:BG186" si="20">IF(AW167&lt;BB167,AW167,25700)</f>
        <v>0</v>
      </c>
      <c r="BH167" s="204"/>
      <c r="BI167" s="204"/>
      <c r="BJ167" s="204"/>
      <c r="BK167" s="204"/>
      <c r="BL167" s="41" t="s">
        <v>13</v>
      </c>
      <c r="BM167" s="34">
        <v>121</v>
      </c>
    </row>
    <row r="168" spans="1:65">
      <c r="A168" s="34">
        <v>122</v>
      </c>
      <c r="B168" s="213"/>
      <c r="C168" s="214"/>
      <c r="D168" s="56"/>
      <c r="E168" s="213"/>
      <c r="F168" s="214"/>
      <c r="G168" s="215"/>
      <c r="H168" s="213"/>
      <c r="I168" s="214"/>
      <c r="J168" s="214"/>
      <c r="K168" s="214"/>
      <c r="L168" s="215"/>
      <c r="M168" s="212"/>
      <c r="N168" s="212"/>
      <c r="O168" s="21" t="s">
        <v>10</v>
      </c>
      <c r="P168" s="22"/>
      <c r="Q168" s="21" t="s">
        <v>11</v>
      </c>
      <c r="R168" s="22"/>
      <c r="S168" s="21" t="s">
        <v>12</v>
      </c>
      <c r="T168" s="26"/>
      <c r="U168" s="21" t="s">
        <v>12</v>
      </c>
      <c r="V168" s="25" t="s">
        <v>62</v>
      </c>
      <c r="W168" s="22"/>
      <c r="X168" s="24" t="s">
        <v>12</v>
      </c>
      <c r="Y168" s="212"/>
      <c r="Z168" s="212"/>
      <c r="AA168" s="21" t="s">
        <v>62</v>
      </c>
      <c r="AB168" s="212"/>
      <c r="AC168" s="206"/>
      <c r="AD168" s="209"/>
      <c r="AE168" s="211"/>
      <c r="AF168" s="211"/>
      <c r="AG168" s="23" t="s">
        <v>13</v>
      </c>
      <c r="AH168" s="210"/>
      <c r="AI168" s="206"/>
      <c r="AJ168" s="211"/>
      <c r="AK168" s="211"/>
      <c r="AL168" s="211"/>
      <c r="AM168" s="211"/>
      <c r="AN168" s="21" t="s">
        <v>13</v>
      </c>
      <c r="AO168" s="210"/>
      <c r="AP168" s="212"/>
      <c r="AQ168" s="24" t="s">
        <v>14</v>
      </c>
      <c r="AR168" s="204">
        <f t="shared" si="18"/>
        <v>0</v>
      </c>
      <c r="AS168" s="204"/>
      <c r="AT168" s="204"/>
      <c r="AU168" s="204"/>
      <c r="AV168" s="40" t="s">
        <v>13</v>
      </c>
      <c r="AW168" s="203">
        <f t="shared" si="19"/>
        <v>0</v>
      </c>
      <c r="AX168" s="204"/>
      <c r="AY168" s="204"/>
      <c r="AZ168" s="204"/>
      <c r="BA168" s="41" t="s">
        <v>13</v>
      </c>
      <c r="BB168" s="203">
        <v>25700</v>
      </c>
      <c r="BC168" s="204"/>
      <c r="BD168" s="204"/>
      <c r="BE168" s="204"/>
      <c r="BF168" s="40" t="s">
        <v>13</v>
      </c>
      <c r="BG168" s="203">
        <f t="shared" si="20"/>
        <v>0</v>
      </c>
      <c r="BH168" s="204"/>
      <c r="BI168" s="204"/>
      <c r="BJ168" s="204"/>
      <c r="BK168" s="204"/>
      <c r="BL168" s="41" t="s">
        <v>13</v>
      </c>
      <c r="BM168" s="34">
        <v>122</v>
      </c>
    </row>
    <row r="169" spans="1:65">
      <c r="A169" s="34">
        <v>123</v>
      </c>
      <c r="B169" s="213"/>
      <c r="C169" s="214"/>
      <c r="D169" s="56"/>
      <c r="E169" s="213"/>
      <c r="F169" s="214"/>
      <c r="G169" s="215"/>
      <c r="H169" s="213"/>
      <c r="I169" s="214"/>
      <c r="J169" s="214"/>
      <c r="K169" s="214"/>
      <c r="L169" s="215"/>
      <c r="M169" s="212"/>
      <c r="N169" s="212"/>
      <c r="O169" s="21" t="s">
        <v>10</v>
      </c>
      <c r="P169" s="22"/>
      <c r="Q169" s="21" t="s">
        <v>11</v>
      </c>
      <c r="R169" s="22"/>
      <c r="S169" s="21" t="s">
        <v>12</v>
      </c>
      <c r="T169" s="26"/>
      <c r="U169" s="21" t="s">
        <v>12</v>
      </c>
      <c r="V169" s="25" t="s">
        <v>62</v>
      </c>
      <c r="W169" s="22"/>
      <c r="X169" s="24" t="s">
        <v>12</v>
      </c>
      <c r="Y169" s="212"/>
      <c r="Z169" s="212"/>
      <c r="AA169" s="21" t="s">
        <v>62</v>
      </c>
      <c r="AB169" s="212"/>
      <c r="AC169" s="206"/>
      <c r="AD169" s="209"/>
      <c r="AE169" s="211"/>
      <c r="AF169" s="211"/>
      <c r="AG169" s="23" t="s">
        <v>13</v>
      </c>
      <c r="AH169" s="210"/>
      <c r="AI169" s="206"/>
      <c r="AJ169" s="211"/>
      <c r="AK169" s="211"/>
      <c r="AL169" s="211"/>
      <c r="AM169" s="211"/>
      <c r="AN169" s="21" t="s">
        <v>13</v>
      </c>
      <c r="AO169" s="210"/>
      <c r="AP169" s="212"/>
      <c r="AQ169" s="24" t="s">
        <v>14</v>
      </c>
      <c r="AR169" s="204">
        <f t="shared" si="18"/>
        <v>0</v>
      </c>
      <c r="AS169" s="204"/>
      <c r="AT169" s="204"/>
      <c r="AU169" s="204"/>
      <c r="AV169" s="40" t="s">
        <v>13</v>
      </c>
      <c r="AW169" s="203">
        <f t="shared" si="19"/>
        <v>0</v>
      </c>
      <c r="AX169" s="204"/>
      <c r="AY169" s="204"/>
      <c r="AZ169" s="204"/>
      <c r="BA169" s="41" t="s">
        <v>13</v>
      </c>
      <c r="BB169" s="203">
        <v>25700</v>
      </c>
      <c r="BC169" s="204"/>
      <c r="BD169" s="204"/>
      <c r="BE169" s="204"/>
      <c r="BF169" s="40" t="s">
        <v>13</v>
      </c>
      <c r="BG169" s="203">
        <f t="shared" si="20"/>
        <v>0</v>
      </c>
      <c r="BH169" s="204"/>
      <c r="BI169" s="204"/>
      <c r="BJ169" s="204"/>
      <c r="BK169" s="204"/>
      <c r="BL169" s="41" t="s">
        <v>13</v>
      </c>
      <c r="BM169" s="34">
        <v>123</v>
      </c>
    </row>
    <row r="170" spans="1:65">
      <c r="A170" s="34">
        <v>124</v>
      </c>
      <c r="B170" s="213"/>
      <c r="C170" s="214"/>
      <c r="D170" s="56"/>
      <c r="E170" s="213"/>
      <c r="F170" s="214"/>
      <c r="G170" s="215"/>
      <c r="H170" s="213"/>
      <c r="I170" s="214"/>
      <c r="J170" s="214"/>
      <c r="K170" s="214"/>
      <c r="L170" s="215"/>
      <c r="M170" s="212"/>
      <c r="N170" s="212"/>
      <c r="O170" s="21" t="s">
        <v>10</v>
      </c>
      <c r="P170" s="22"/>
      <c r="Q170" s="21" t="s">
        <v>11</v>
      </c>
      <c r="R170" s="22"/>
      <c r="S170" s="21" t="s">
        <v>12</v>
      </c>
      <c r="T170" s="26"/>
      <c r="U170" s="21" t="s">
        <v>12</v>
      </c>
      <c r="V170" s="25" t="s">
        <v>62</v>
      </c>
      <c r="W170" s="22"/>
      <c r="X170" s="24" t="s">
        <v>12</v>
      </c>
      <c r="Y170" s="212"/>
      <c r="Z170" s="212"/>
      <c r="AA170" s="21" t="s">
        <v>62</v>
      </c>
      <c r="AB170" s="212"/>
      <c r="AC170" s="206"/>
      <c r="AD170" s="209"/>
      <c r="AE170" s="211"/>
      <c r="AF170" s="211"/>
      <c r="AG170" s="23" t="s">
        <v>13</v>
      </c>
      <c r="AH170" s="210"/>
      <c r="AI170" s="206"/>
      <c r="AJ170" s="211"/>
      <c r="AK170" s="211"/>
      <c r="AL170" s="211"/>
      <c r="AM170" s="211"/>
      <c r="AN170" s="21" t="s">
        <v>13</v>
      </c>
      <c r="AO170" s="210"/>
      <c r="AP170" s="212"/>
      <c r="AQ170" s="24" t="s">
        <v>14</v>
      </c>
      <c r="AR170" s="204">
        <f t="shared" si="18"/>
        <v>0</v>
      </c>
      <c r="AS170" s="204"/>
      <c r="AT170" s="204"/>
      <c r="AU170" s="204"/>
      <c r="AV170" s="40" t="s">
        <v>13</v>
      </c>
      <c r="AW170" s="203">
        <f t="shared" si="19"/>
        <v>0</v>
      </c>
      <c r="AX170" s="204"/>
      <c r="AY170" s="204"/>
      <c r="AZ170" s="204"/>
      <c r="BA170" s="41" t="s">
        <v>13</v>
      </c>
      <c r="BB170" s="203">
        <v>25700</v>
      </c>
      <c r="BC170" s="204"/>
      <c r="BD170" s="204"/>
      <c r="BE170" s="204"/>
      <c r="BF170" s="40" t="s">
        <v>13</v>
      </c>
      <c r="BG170" s="203">
        <f t="shared" si="20"/>
        <v>0</v>
      </c>
      <c r="BH170" s="204"/>
      <c r="BI170" s="204"/>
      <c r="BJ170" s="204"/>
      <c r="BK170" s="204"/>
      <c r="BL170" s="41" t="s">
        <v>13</v>
      </c>
      <c r="BM170" s="34">
        <v>124</v>
      </c>
    </row>
    <row r="171" spans="1:65">
      <c r="A171" s="34">
        <v>125</v>
      </c>
      <c r="B171" s="213"/>
      <c r="C171" s="214"/>
      <c r="D171" s="56"/>
      <c r="E171" s="213"/>
      <c r="F171" s="214"/>
      <c r="G171" s="215"/>
      <c r="H171" s="213"/>
      <c r="I171" s="214"/>
      <c r="J171" s="214"/>
      <c r="K171" s="214"/>
      <c r="L171" s="215"/>
      <c r="M171" s="212"/>
      <c r="N171" s="212"/>
      <c r="O171" s="21" t="s">
        <v>10</v>
      </c>
      <c r="P171" s="22"/>
      <c r="Q171" s="21" t="s">
        <v>11</v>
      </c>
      <c r="R171" s="22"/>
      <c r="S171" s="21" t="s">
        <v>12</v>
      </c>
      <c r="T171" s="26"/>
      <c r="U171" s="21" t="s">
        <v>12</v>
      </c>
      <c r="V171" s="25" t="s">
        <v>62</v>
      </c>
      <c r="W171" s="22"/>
      <c r="X171" s="24" t="s">
        <v>12</v>
      </c>
      <c r="Y171" s="217"/>
      <c r="Z171" s="212"/>
      <c r="AA171" s="21" t="s">
        <v>62</v>
      </c>
      <c r="AB171" s="217"/>
      <c r="AC171" s="206"/>
      <c r="AD171" s="209"/>
      <c r="AE171" s="211"/>
      <c r="AF171" s="211"/>
      <c r="AG171" s="23" t="s">
        <v>13</v>
      </c>
      <c r="AH171" s="210"/>
      <c r="AI171" s="206"/>
      <c r="AJ171" s="211"/>
      <c r="AK171" s="211"/>
      <c r="AL171" s="211"/>
      <c r="AM171" s="211"/>
      <c r="AN171" s="21" t="s">
        <v>13</v>
      </c>
      <c r="AO171" s="210"/>
      <c r="AP171" s="212"/>
      <c r="AQ171" s="24" t="s">
        <v>14</v>
      </c>
      <c r="AR171" s="204">
        <f t="shared" si="18"/>
        <v>0</v>
      </c>
      <c r="AS171" s="204"/>
      <c r="AT171" s="204"/>
      <c r="AU171" s="204"/>
      <c r="AV171" s="40" t="s">
        <v>13</v>
      </c>
      <c r="AW171" s="203">
        <f t="shared" si="19"/>
        <v>0</v>
      </c>
      <c r="AX171" s="204"/>
      <c r="AY171" s="204"/>
      <c r="AZ171" s="204"/>
      <c r="BA171" s="41" t="s">
        <v>13</v>
      </c>
      <c r="BB171" s="203">
        <v>25700</v>
      </c>
      <c r="BC171" s="204"/>
      <c r="BD171" s="204"/>
      <c r="BE171" s="204"/>
      <c r="BF171" s="40" t="s">
        <v>13</v>
      </c>
      <c r="BG171" s="203">
        <f t="shared" si="20"/>
        <v>0</v>
      </c>
      <c r="BH171" s="204"/>
      <c r="BI171" s="204"/>
      <c r="BJ171" s="204"/>
      <c r="BK171" s="204"/>
      <c r="BL171" s="41" t="s">
        <v>13</v>
      </c>
      <c r="BM171" s="34">
        <v>125</v>
      </c>
    </row>
    <row r="172" spans="1:65">
      <c r="A172" s="34">
        <v>126</v>
      </c>
      <c r="B172" s="213"/>
      <c r="C172" s="214"/>
      <c r="D172" s="56"/>
      <c r="E172" s="213"/>
      <c r="F172" s="214"/>
      <c r="G172" s="215"/>
      <c r="H172" s="213"/>
      <c r="I172" s="214"/>
      <c r="J172" s="214"/>
      <c r="K172" s="214"/>
      <c r="L172" s="215"/>
      <c r="M172" s="212"/>
      <c r="N172" s="212"/>
      <c r="O172" s="21" t="s">
        <v>10</v>
      </c>
      <c r="P172" s="22"/>
      <c r="Q172" s="21" t="s">
        <v>11</v>
      </c>
      <c r="R172" s="22"/>
      <c r="S172" s="21" t="s">
        <v>12</v>
      </c>
      <c r="T172" s="26"/>
      <c r="U172" s="21" t="s">
        <v>12</v>
      </c>
      <c r="V172" s="25" t="s">
        <v>62</v>
      </c>
      <c r="W172" s="22"/>
      <c r="X172" s="24" t="s">
        <v>12</v>
      </c>
      <c r="Y172" s="212"/>
      <c r="Z172" s="212"/>
      <c r="AA172" s="21" t="s">
        <v>62</v>
      </c>
      <c r="AB172" s="212"/>
      <c r="AC172" s="206"/>
      <c r="AD172" s="209"/>
      <c r="AE172" s="211"/>
      <c r="AF172" s="211"/>
      <c r="AG172" s="23" t="s">
        <v>13</v>
      </c>
      <c r="AH172" s="210"/>
      <c r="AI172" s="206"/>
      <c r="AJ172" s="211"/>
      <c r="AK172" s="211"/>
      <c r="AL172" s="211"/>
      <c r="AM172" s="211"/>
      <c r="AN172" s="21" t="s">
        <v>13</v>
      </c>
      <c r="AO172" s="210"/>
      <c r="AP172" s="212"/>
      <c r="AQ172" s="24" t="s">
        <v>14</v>
      </c>
      <c r="AR172" s="204">
        <f t="shared" si="18"/>
        <v>0</v>
      </c>
      <c r="AS172" s="204"/>
      <c r="AT172" s="204"/>
      <c r="AU172" s="204"/>
      <c r="AV172" s="40" t="s">
        <v>13</v>
      </c>
      <c r="AW172" s="203">
        <f t="shared" si="19"/>
        <v>0</v>
      </c>
      <c r="AX172" s="204"/>
      <c r="AY172" s="204"/>
      <c r="AZ172" s="204"/>
      <c r="BA172" s="41" t="s">
        <v>13</v>
      </c>
      <c r="BB172" s="203">
        <v>25700</v>
      </c>
      <c r="BC172" s="204"/>
      <c r="BD172" s="204"/>
      <c r="BE172" s="204"/>
      <c r="BF172" s="40" t="s">
        <v>13</v>
      </c>
      <c r="BG172" s="203">
        <f t="shared" si="20"/>
        <v>0</v>
      </c>
      <c r="BH172" s="204"/>
      <c r="BI172" s="204"/>
      <c r="BJ172" s="204"/>
      <c r="BK172" s="204"/>
      <c r="BL172" s="41" t="s">
        <v>13</v>
      </c>
      <c r="BM172" s="34">
        <v>126</v>
      </c>
    </row>
    <row r="173" spans="1:65">
      <c r="A173" s="34">
        <v>127</v>
      </c>
      <c r="B173" s="213"/>
      <c r="C173" s="214"/>
      <c r="D173" s="56"/>
      <c r="E173" s="213"/>
      <c r="F173" s="214"/>
      <c r="G173" s="215"/>
      <c r="H173" s="213"/>
      <c r="I173" s="214"/>
      <c r="J173" s="214"/>
      <c r="K173" s="214"/>
      <c r="L173" s="215"/>
      <c r="M173" s="212"/>
      <c r="N173" s="212"/>
      <c r="O173" s="21" t="s">
        <v>10</v>
      </c>
      <c r="P173" s="22"/>
      <c r="Q173" s="21" t="s">
        <v>11</v>
      </c>
      <c r="R173" s="22"/>
      <c r="S173" s="21" t="s">
        <v>12</v>
      </c>
      <c r="T173" s="26"/>
      <c r="U173" s="21" t="s">
        <v>12</v>
      </c>
      <c r="V173" s="25" t="s">
        <v>62</v>
      </c>
      <c r="W173" s="22"/>
      <c r="X173" s="24" t="s">
        <v>12</v>
      </c>
      <c r="Y173" s="212"/>
      <c r="Z173" s="212"/>
      <c r="AA173" s="21" t="s">
        <v>62</v>
      </c>
      <c r="AB173" s="212"/>
      <c r="AC173" s="206"/>
      <c r="AD173" s="209"/>
      <c r="AE173" s="211"/>
      <c r="AF173" s="211"/>
      <c r="AG173" s="23" t="s">
        <v>13</v>
      </c>
      <c r="AH173" s="210"/>
      <c r="AI173" s="206"/>
      <c r="AJ173" s="211"/>
      <c r="AK173" s="211"/>
      <c r="AL173" s="211"/>
      <c r="AM173" s="211"/>
      <c r="AN173" s="21" t="s">
        <v>13</v>
      </c>
      <c r="AO173" s="210"/>
      <c r="AP173" s="212"/>
      <c r="AQ173" s="24" t="s">
        <v>14</v>
      </c>
      <c r="AR173" s="204">
        <f t="shared" si="18"/>
        <v>0</v>
      </c>
      <c r="AS173" s="204"/>
      <c r="AT173" s="204"/>
      <c r="AU173" s="204"/>
      <c r="AV173" s="40" t="s">
        <v>13</v>
      </c>
      <c r="AW173" s="203">
        <f t="shared" si="19"/>
        <v>0</v>
      </c>
      <c r="AX173" s="204"/>
      <c r="AY173" s="204"/>
      <c r="AZ173" s="204"/>
      <c r="BA173" s="41" t="s">
        <v>13</v>
      </c>
      <c r="BB173" s="203">
        <v>25700</v>
      </c>
      <c r="BC173" s="204"/>
      <c r="BD173" s="204"/>
      <c r="BE173" s="204"/>
      <c r="BF173" s="40" t="s">
        <v>13</v>
      </c>
      <c r="BG173" s="203">
        <f t="shared" si="20"/>
        <v>0</v>
      </c>
      <c r="BH173" s="204"/>
      <c r="BI173" s="204"/>
      <c r="BJ173" s="204"/>
      <c r="BK173" s="204"/>
      <c r="BL173" s="41" t="s">
        <v>13</v>
      </c>
      <c r="BM173" s="34">
        <v>127</v>
      </c>
    </row>
    <row r="174" spans="1:65">
      <c r="A174" s="34">
        <v>128</v>
      </c>
      <c r="B174" s="213"/>
      <c r="C174" s="214"/>
      <c r="D174" s="56"/>
      <c r="E174" s="213"/>
      <c r="F174" s="214"/>
      <c r="G174" s="215"/>
      <c r="H174" s="213"/>
      <c r="I174" s="214"/>
      <c r="J174" s="214"/>
      <c r="K174" s="214"/>
      <c r="L174" s="215"/>
      <c r="M174" s="212"/>
      <c r="N174" s="212"/>
      <c r="O174" s="21" t="s">
        <v>10</v>
      </c>
      <c r="P174" s="22"/>
      <c r="Q174" s="21" t="s">
        <v>11</v>
      </c>
      <c r="R174" s="22"/>
      <c r="S174" s="21" t="s">
        <v>12</v>
      </c>
      <c r="T174" s="26"/>
      <c r="U174" s="21" t="s">
        <v>12</v>
      </c>
      <c r="V174" s="25" t="s">
        <v>62</v>
      </c>
      <c r="W174" s="22"/>
      <c r="X174" s="24" t="s">
        <v>12</v>
      </c>
      <c r="Y174" s="212"/>
      <c r="Z174" s="212"/>
      <c r="AA174" s="21" t="s">
        <v>62</v>
      </c>
      <c r="AB174" s="212"/>
      <c r="AC174" s="206"/>
      <c r="AD174" s="209"/>
      <c r="AE174" s="211"/>
      <c r="AF174" s="211"/>
      <c r="AG174" s="23" t="s">
        <v>13</v>
      </c>
      <c r="AH174" s="210"/>
      <c r="AI174" s="206"/>
      <c r="AJ174" s="211"/>
      <c r="AK174" s="211"/>
      <c r="AL174" s="211"/>
      <c r="AM174" s="211"/>
      <c r="AN174" s="21" t="s">
        <v>13</v>
      </c>
      <c r="AO174" s="210"/>
      <c r="AP174" s="212"/>
      <c r="AQ174" s="24" t="s">
        <v>14</v>
      </c>
      <c r="AR174" s="204">
        <f t="shared" si="18"/>
        <v>0</v>
      </c>
      <c r="AS174" s="204"/>
      <c r="AT174" s="204"/>
      <c r="AU174" s="204"/>
      <c r="AV174" s="40" t="s">
        <v>13</v>
      </c>
      <c r="AW174" s="203">
        <f t="shared" si="19"/>
        <v>0</v>
      </c>
      <c r="AX174" s="204"/>
      <c r="AY174" s="204"/>
      <c r="AZ174" s="204"/>
      <c r="BA174" s="41" t="s">
        <v>13</v>
      </c>
      <c r="BB174" s="203">
        <v>25700</v>
      </c>
      <c r="BC174" s="204"/>
      <c r="BD174" s="204"/>
      <c r="BE174" s="204"/>
      <c r="BF174" s="40" t="s">
        <v>13</v>
      </c>
      <c r="BG174" s="203">
        <f t="shared" si="20"/>
        <v>0</v>
      </c>
      <c r="BH174" s="204"/>
      <c r="BI174" s="204"/>
      <c r="BJ174" s="204"/>
      <c r="BK174" s="204"/>
      <c r="BL174" s="41" t="s">
        <v>13</v>
      </c>
      <c r="BM174" s="34">
        <v>128</v>
      </c>
    </row>
    <row r="175" spans="1:65">
      <c r="A175" s="34">
        <v>129</v>
      </c>
      <c r="B175" s="213"/>
      <c r="C175" s="214"/>
      <c r="D175" s="56"/>
      <c r="E175" s="213"/>
      <c r="F175" s="214"/>
      <c r="G175" s="215"/>
      <c r="H175" s="213"/>
      <c r="I175" s="214"/>
      <c r="J175" s="214"/>
      <c r="K175" s="214"/>
      <c r="L175" s="215"/>
      <c r="M175" s="212"/>
      <c r="N175" s="212"/>
      <c r="O175" s="21" t="s">
        <v>10</v>
      </c>
      <c r="P175" s="22"/>
      <c r="Q175" s="21" t="s">
        <v>11</v>
      </c>
      <c r="R175" s="22"/>
      <c r="S175" s="21" t="s">
        <v>12</v>
      </c>
      <c r="T175" s="26"/>
      <c r="U175" s="21" t="s">
        <v>12</v>
      </c>
      <c r="V175" s="25" t="s">
        <v>62</v>
      </c>
      <c r="W175" s="22"/>
      <c r="X175" s="24" t="s">
        <v>12</v>
      </c>
      <c r="Y175" s="212"/>
      <c r="Z175" s="212"/>
      <c r="AA175" s="21" t="s">
        <v>62</v>
      </c>
      <c r="AB175" s="212"/>
      <c r="AC175" s="206"/>
      <c r="AD175" s="209"/>
      <c r="AE175" s="211"/>
      <c r="AF175" s="211"/>
      <c r="AG175" s="23" t="s">
        <v>13</v>
      </c>
      <c r="AH175" s="210"/>
      <c r="AI175" s="206"/>
      <c r="AJ175" s="211"/>
      <c r="AK175" s="211"/>
      <c r="AL175" s="211"/>
      <c r="AM175" s="211"/>
      <c r="AN175" s="21" t="s">
        <v>13</v>
      </c>
      <c r="AO175" s="210"/>
      <c r="AP175" s="212"/>
      <c r="AQ175" s="24" t="s">
        <v>14</v>
      </c>
      <c r="AR175" s="204">
        <f t="shared" si="18"/>
        <v>0</v>
      </c>
      <c r="AS175" s="204"/>
      <c r="AT175" s="204"/>
      <c r="AU175" s="204"/>
      <c r="AV175" s="40" t="s">
        <v>13</v>
      </c>
      <c r="AW175" s="203">
        <f t="shared" si="19"/>
        <v>0</v>
      </c>
      <c r="AX175" s="204"/>
      <c r="AY175" s="204"/>
      <c r="AZ175" s="204"/>
      <c r="BA175" s="41" t="s">
        <v>13</v>
      </c>
      <c r="BB175" s="203">
        <v>25700</v>
      </c>
      <c r="BC175" s="204"/>
      <c r="BD175" s="204"/>
      <c r="BE175" s="204"/>
      <c r="BF175" s="40" t="s">
        <v>13</v>
      </c>
      <c r="BG175" s="203">
        <f t="shared" si="20"/>
        <v>0</v>
      </c>
      <c r="BH175" s="204"/>
      <c r="BI175" s="204"/>
      <c r="BJ175" s="204"/>
      <c r="BK175" s="204"/>
      <c r="BL175" s="41" t="s">
        <v>13</v>
      </c>
      <c r="BM175" s="34">
        <v>129</v>
      </c>
    </row>
    <row r="176" spans="1:65">
      <c r="A176" s="34">
        <v>130</v>
      </c>
      <c r="B176" s="213"/>
      <c r="C176" s="214"/>
      <c r="D176" s="51"/>
      <c r="E176" s="213"/>
      <c r="F176" s="214"/>
      <c r="G176" s="215"/>
      <c r="H176" s="213"/>
      <c r="I176" s="214"/>
      <c r="J176" s="214"/>
      <c r="K176" s="214"/>
      <c r="L176" s="215"/>
      <c r="M176" s="212"/>
      <c r="N176" s="212"/>
      <c r="O176" s="21" t="s">
        <v>10</v>
      </c>
      <c r="P176" s="22"/>
      <c r="Q176" s="21" t="s">
        <v>11</v>
      </c>
      <c r="R176" s="22"/>
      <c r="S176" s="21" t="s">
        <v>12</v>
      </c>
      <c r="T176" s="26"/>
      <c r="U176" s="21" t="s">
        <v>12</v>
      </c>
      <c r="V176" s="25" t="s">
        <v>62</v>
      </c>
      <c r="W176" s="22"/>
      <c r="X176" s="24" t="s">
        <v>12</v>
      </c>
      <c r="Y176" s="212"/>
      <c r="Z176" s="212"/>
      <c r="AA176" s="21" t="s">
        <v>62</v>
      </c>
      <c r="AB176" s="212"/>
      <c r="AC176" s="206"/>
      <c r="AD176" s="209"/>
      <c r="AE176" s="211"/>
      <c r="AF176" s="211"/>
      <c r="AG176" s="23" t="s">
        <v>13</v>
      </c>
      <c r="AH176" s="210"/>
      <c r="AI176" s="206"/>
      <c r="AJ176" s="211"/>
      <c r="AK176" s="211"/>
      <c r="AL176" s="211"/>
      <c r="AM176" s="211"/>
      <c r="AN176" s="21" t="s">
        <v>13</v>
      </c>
      <c r="AO176" s="210"/>
      <c r="AP176" s="212"/>
      <c r="AQ176" s="24" t="s">
        <v>14</v>
      </c>
      <c r="AR176" s="204">
        <f t="shared" si="18"/>
        <v>0</v>
      </c>
      <c r="AS176" s="204"/>
      <c r="AT176" s="204"/>
      <c r="AU176" s="204"/>
      <c r="AV176" s="40" t="s">
        <v>13</v>
      </c>
      <c r="AW176" s="203">
        <f t="shared" si="19"/>
        <v>0</v>
      </c>
      <c r="AX176" s="204"/>
      <c r="AY176" s="204"/>
      <c r="AZ176" s="204"/>
      <c r="BA176" s="41" t="s">
        <v>13</v>
      </c>
      <c r="BB176" s="203">
        <v>25700</v>
      </c>
      <c r="BC176" s="204"/>
      <c r="BD176" s="204"/>
      <c r="BE176" s="204"/>
      <c r="BF176" s="40" t="s">
        <v>13</v>
      </c>
      <c r="BG176" s="203">
        <f t="shared" si="20"/>
        <v>0</v>
      </c>
      <c r="BH176" s="204"/>
      <c r="BI176" s="204"/>
      <c r="BJ176" s="204"/>
      <c r="BK176" s="204"/>
      <c r="BL176" s="41" t="s">
        <v>13</v>
      </c>
      <c r="BM176" s="34">
        <v>130</v>
      </c>
    </row>
    <row r="177" spans="1:65">
      <c r="A177" s="34">
        <v>131</v>
      </c>
      <c r="B177" s="213"/>
      <c r="C177" s="214"/>
      <c r="D177" s="51"/>
      <c r="E177" s="213"/>
      <c r="F177" s="214"/>
      <c r="G177" s="215"/>
      <c r="H177" s="213"/>
      <c r="I177" s="214"/>
      <c r="J177" s="214"/>
      <c r="K177" s="214"/>
      <c r="L177" s="215"/>
      <c r="M177" s="212"/>
      <c r="N177" s="212"/>
      <c r="O177" s="21" t="s">
        <v>10</v>
      </c>
      <c r="P177" s="22"/>
      <c r="Q177" s="21" t="s">
        <v>11</v>
      </c>
      <c r="R177" s="22"/>
      <c r="S177" s="21" t="s">
        <v>12</v>
      </c>
      <c r="T177" s="26"/>
      <c r="U177" s="21" t="s">
        <v>12</v>
      </c>
      <c r="V177" s="25" t="s">
        <v>62</v>
      </c>
      <c r="W177" s="22"/>
      <c r="X177" s="24" t="s">
        <v>12</v>
      </c>
      <c r="Y177" s="212"/>
      <c r="Z177" s="212"/>
      <c r="AA177" s="21" t="s">
        <v>62</v>
      </c>
      <c r="AB177" s="212"/>
      <c r="AC177" s="206"/>
      <c r="AD177" s="209"/>
      <c r="AE177" s="211"/>
      <c r="AF177" s="211"/>
      <c r="AG177" s="23" t="s">
        <v>13</v>
      </c>
      <c r="AH177" s="210"/>
      <c r="AI177" s="206"/>
      <c r="AJ177" s="211"/>
      <c r="AK177" s="211"/>
      <c r="AL177" s="211"/>
      <c r="AM177" s="211"/>
      <c r="AN177" s="21" t="s">
        <v>13</v>
      </c>
      <c r="AO177" s="210"/>
      <c r="AP177" s="212"/>
      <c r="AQ177" s="24" t="s">
        <v>14</v>
      </c>
      <c r="AR177" s="204">
        <f t="shared" si="18"/>
        <v>0</v>
      </c>
      <c r="AS177" s="204"/>
      <c r="AT177" s="204"/>
      <c r="AU177" s="204"/>
      <c r="AV177" s="40" t="s">
        <v>13</v>
      </c>
      <c r="AW177" s="203">
        <f t="shared" si="19"/>
        <v>0</v>
      </c>
      <c r="AX177" s="204"/>
      <c r="AY177" s="204"/>
      <c r="AZ177" s="204"/>
      <c r="BA177" s="41" t="s">
        <v>13</v>
      </c>
      <c r="BB177" s="203">
        <v>25700</v>
      </c>
      <c r="BC177" s="204"/>
      <c r="BD177" s="204"/>
      <c r="BE177" s="204"/>
      <c r="BF177" s="40" t="s">
        <v>13</v>
      </c>
      <c r="BG177" s="203">
        <f t="shared" si="20"/>
        <v>0</v>
      </c>
      <c r="BH177" s="204"/>
      <c r="BI177" s="204"/>
      <c r="BJ177" s="204"/>
      <c r="BK177" s="204"/>
      <c r="BL177" s="41" t="s">
        <v>13</v>
      </c>
      <c r="BM177" s="34">
        <v>131</v>
      </c>
    </row>
    <row r="178" spans="1:65">
      <c r="A178" s="34">
        <v>132</v>
      </c>
      <c r="B178" s="213"/>
      <c r="C178" s="214"/>
      <c r="D178" s="51"/>
      <c r="E178" s="213"/>
      <c r="F178" s="214"/>
      <c r="G178" s="215"/>
      <c r="H178" s="213"/>
      <c r="I178" s="214"/>
      <c r="J178" s="214"/>
      <c r="K178" s="214"/>
      <c r="L178" s="215"/>
      <c r="M178" s="212"/>
      <c r="N178" s="212"/>
      <c r="O178" s="21" t="s">
        <v>10</v>
      </c>
      <c r="P178" s="22"/>
      <c r="Q178" s="21" t="s">
        <v>11</v>
      </c>
      <c r="R178" s="22"/>
      <c r="S178" s="21" t="s">
        <v>12</v>
      </c>
      <c r="T178" s="26"/>
      <c r="U178" s="21" t="s">
        <v>12</v>
      </c>
      <c r="V178" s="25" t="s">
        <v>62</v>
      </c>
      <c r="W178" s="22"/>
      <c r="X178" s="24" t="s">
        <v>12</v>
      </c>
      <c r="Y178" s="212"/>
      <c r="Z178" s="212"/>
      <c r="AA178" s="21" t="s">
        <v>62</v>
      </c>
      <c r="AB178" s="212"/>
      <c r="AC178" s="206"/>
      <c r="AD178" s="209"/>
      <c r="AE178" s="211"/>
      <c r="AF178" s="211"/>
      <c r="AG178" s="23" t="s">
        <v>13</v>
      </c>
      <c r="AH178" s="210"/>
      <c r="AI178" s="206"/>
      <c r="AJ178" s="211"/>
      <c r="AK178" s="211"/>
      <c r="AL178" s="211"/>
      <c r="AM178" s="211"/>
      <c r="AN178" s="21" t="s">
        <v>13</v>
      </c>
      <c r="AO178" s="210"/>
      <c r="AP178" s="212"/>
      <c r="AQ178" s="24" t="s">
        <v>14</v>
      </c>
      <c r="AR178" s="204">
        <f t="shared" si="18"/>
        <v>0</v>
      </c>
      <c r="AS178" s="204"/>
      <c r="AT178" s="204"/>
      <c r="AU178" s="204"/>
      <c r="AV178" s="40" t="s">
        <v>13</v>
      </c>
      <c r="AW178" s="203">
        <f t="shared" si="19"/>
        <v>0</v>
      </c>
      <c r="AX178" s="204"/>
      <c r="AY178" s="204"/>
      <c r="AZ178" s="204"/>
      <c r="BA178" s="41" t="s">
        <v>13</v>
      </c>
      <c r="BB178" s="203">
        <v>25700</v>
      </c>
      <c r="BC178" s="204"/>
      <c r="BD178" s="204"/>
      <c r="BE178" s="204"/>
      <c r="BF178" s="40" t="s">
        <v>13</v>
      </c>
      <c r="BG178" s="203">
        <f t="shared" si="20"/>
        <v>0</v>
      </c>
      <c r="BH178" s="204"/>
      <c r="BI178" s="204"/>
      <c r="BJ178" s="204"/>
      <c r="BK178" s="204"/>
      <c r="BL178" s="41" t="s">
        <v>13</v>
      </c>
      <c r="BM178" s="34">
        <v>132</v>
      </c>
    </row>
    <row r="179" spans="1:65">
      <c r="A179" s="34">
        <v>133</v>
      </c>
      <c r="B179" s="213"/>
      <c r="C179" s="214"/>
      <c r="D179" s="51"/>
      <c r="E179" s="213"/>
      <c r="F179" s="214"/>
      <c r="G179" s="215"/>
      <c r="H179" s="213"/>
      <c r="I179" s="214"/>
      <c r="J179" s="214"/>
      <c r="K179" s="214"/>
      <c r="L179" s="215"/>
      <c r="M179" s="212"/>
      <c r="N179" s="212"/>
      <c r="O179" s="21" t="s">
        <v>10</v>
      </c>
      <c r="P179" s="22"/>
      <c r="Q179" s="21" t="s">
        <v>11</v>
      </c>
      <c r="R179" s="22"/>
      <c r="S179" s="21" t="s">
        <v>12</v>
      </c>
      <c r="T179" s="26"/>
      <c r="U179" s="21" t="s">
        <v>12</v>
      </c>
      <c r="V179" s="25" t="s">
        <v>62</v>
      </c>
      <c r="W179" s="22"/>
      <c r="X179" s="24" t="s">
        <v>12</v>
      </c>
      <c r="Y179" s="212"/>
      <c r="Z179" s="212"/>
      <c r="AA179" s="21" t="s">
        <v>62</v>
      </c>
      <c r="AB179" s="212"/>
      <c r="AC179" s="206"/>
      <c r="AD179" s="209"/>
      <c r="AE179" s="211"/>
      <c r="AF179" s="211"/>
      <c r="AG179" s="23" t="s">
        <v>13</v>
      </c>
      <c r="AH179" s="210"/>
      <c r="AI179" s="206"/>
      <c r="AJ179" s="211"/>
      <c r="AK179" s="211"/>
      <c r="AL179" s="211"/>
      <c r="AM179" s="211"/>
      <c r="AN179" s="21" t="s">
        <v>13</v>
      </c>
      <c r="AO179" s="210"/>
      <c r="AP179" s="212"/>
      <c r="AQ179" s="24" t="s">
        <v>14</v>
      </c>
      <c r="AR179" s="204">
        <f t="shared" si="18"/>
        <v>0</v>
      </c>
      <c r="AS179" s="204"/>
      <c r="AT179" s="204"/>
      <c r="AU179" s="204"/>
      <c r="AV179" s="40" t="s">
        <v>13</v>
      </c>
      <c r="AW179" s="203">
        <f t="shared" si="19"/>
        <v>0</v>
      </c>
      <c r="AX179" s="204"/>
      <c r="AY179" s="204"/>
      <c r="AZ179" s="204"/>
      <c r="BA179" s="41" t="s">
        <v>13</v>
      </c>
      <c r="BB179" s="203">
        <v>25700</v>
      </c>
      <c r="BC179" s="204"/>
      <c r="BD179" s="204"/>
      <c r="BE179" s="204"/>
      <c r="BF179" s="40" t="s">
        <v>13</v>
      </c>
      <c r="BG179" s="203">
        <f t="shared" si="20"/>
        <v>0</v>
      </c>
      <c r="BH179" s="204"/>
      <c r="BI179" s="204"/>
      <c r="BJ179" s="204"/>
      <c r="BK179" s="204"/>
      <c r="BL179" s="41" t="s">
        <v>13</v>
      </c>
      <c r="BM179" s="34">
        <v>133</v>
      </c>
    </row>
    <row r="180" spans="1:65">
      <c r="A180" s="34">
        <v>134</v>
      </c>
      <c r="B180" s="213"/>
      <c r="C180" s="214"/>
      <c r="D180" s="51"/>
      <c r="E180" s="213"/>
      <c r="F180" s="214"/>
      <c r="G180" s="215"/>
      <c r="H180" s="213"/>
      <c r="I180" s="214"/>
      <c r="J180" s="214"/>
      <c r="K180" s="214"/>
      <c r="L180" s="215"/>
      <c r="M180" s="212"/>
      <c r="N180" s="212"/>
      <c r="O180" s="21" t="s">
        <v>10</v>
      </c>
      <c r="P180" s="22"/>
      <c r="Q180" s="21" t="s">
        <v>11</v>
      </c>
      <c r="R180" s="22"/>
      <c r="S180" s="21" t="s">
        <v>12</v>
      </c>
      <c r="T180" s="26"/>
      <c r="U180" s="21" t="s">
        <v>12</v>
      </c>
      <c r="V180" s="25" t="s">
        <v>62</v>
      </c>
      <c r="W180" s="22"/>
      <c r="X180" s="24" t="s">
        <v>12</v>
      </c>
      <c r="Y180" s="212"/>
      <c r="Z180" s="212"/>
      <c r="AA180" s="21" t="s">
        <v>62</v>
      </c>
      <c r="AB180" s="212"/>
      <c r="AC180" s="206"/>
      <c r="AD180" s="209"/>
      <c r="AE180" s="211"/>
      <c r="AF180" s="211"/>
      <c r="AG180" s="23" t="s">
        <v>13</v>
      </c>
      <c r="AH180" s="210"/>
      <c r="AI180" s="206"/>
      <c r="AJ180" s="211"/>
      <c r="AK180" s="211"/>
      <c r="AL180" s="211"/>
      <c r="AM180" s="211"/>
      <c r="AN180" s="21" t="s">
        <v>13</v>
      </c>
      <c r="AO180" s="210"/>
      <c r="AP180" s="212"/>
      <c r="AQ180" s="24" t="s">
        <v>14</v>
      </c>
      <c r="AR180" s="204">
        <f t="shared" si="18"/>
        <v>0</v>
      </c>
      <c r="AS180" s="204"/>
      <c r="AT180" s="204"/>
      <c r="AU180" s="204"/>
      <c r="AV180" s="40" t="s">
        <v>13</v>
      </c>
      <c r="AW180" s="203">
        <f t="shared" si="19"/>
        <v>0</v>
      </c>
      <c r="AX180" s="204"/>
      <c r="AY180" s="204"/>
      <c r="AZ180" s="204"/>
      <c r="BA180" s="41" t="s">
        <v>13</v>
      </c>
      <c r="BB180" s="203">
        <v>25700</v>
      </c>
      <c r="BC180" s="204"/>
      <c r="BD180" s="204"/>
      <c r="BE180" s="204"/>
      <c r="BF180" s="40" t="s">
        <v>13</v>
      </c>
      <c r="BG180" s="203">
        <f t="shared" si="20"/>
        <v>0</v>
      </c>
      <c r="BH180" s="204"/>
      <c r="BI180" s="204"/>
      <c r="BJ180" s="204"/>
      <c r="BK180" s="204"/>
      <c r="BL180" s="41" t="s">
        <v>13</v>
      </c>
      <c r="BM180" s="34">
        <v>134</v>
      </c>
    </row>
    <row r="181" spans="1:65">
      <c r="A181" s="34">
        <v>135</v>
      </c>
      <c r="B181" s="213"/>
      <c r="C181" s="214"/>
      <c r="D181" s="51"/>
      <c r="E181" s="213"/>
      <c r="F181" s="214"/>
      <c r="G181" s="215"/>
      <c r="H181" s="213"/>
      <c r="I181" s="214"/>
      <c r="J181" s="214"/>
      <c r="K181" s="214"/>
      <c r="L181" s="215"/>
      <c r="M181" s="212"/>
      <c r="N181" s="212"/>
      <c r="O181" s="21" t="s">
        <v>10</v>
      </c>
      <c r="P181" s="22"/>
      <c r="Q181" s="21" t="s">
        <v>11</v>
      </c>
      <c r="R181" s="22"/>
      <c r="S181" s="21" t="s">
        <v>12</v>
      </c>
      <c r="T181" s="26"/>
      <c r="U181" s="21" t="s">
        <v>12</v>
      </c>
      <c r="V181" s="25" t="s">
        <v>62</v>
      </c>
      <c r="W181" s="22"/>
      <c r="X181" s="24" t="s">
        <v>12</v>
      </c>
      <c r="Y181" s="212"/>
      <c r="Z181" s="212"/>
      <c r="AA181" s="21" t="s">
        <v>62</v>
      </c>
      <c r="AB181" s="212"/>
      <c r="AC181" s="206"/>
      <c r="AD181" s="209"/>
      <c r="AE181" s="211"/>
      <c r="AF181" s="211"/>
      <c r="AG181" s="23" t="s">
        <v>13</v>
      </c>
      <c r="AH181" s="210"/>
      <c r="AI181" s="206"/>
      <c r="AJ181" s="211"/>
      <c r="AK181" s="211"/>
      <c r="AL181" s="211"/>
      <c r="AM181" s="211"/>
      <c r="AN181" s="21" t="s">
        <v>13</v>
      </c>
      <c r="AO181" s="210"/>
      <c r="AP181" s="212"/>
      <c r="AQ181" s="24" t="s">
        <v>14</v>
      </c>
      <c r="AR181" s="204">
        <f t="shared" si="18"/>
        <v>0</v>
      </c>
      <c r="AS181" s="204"/>
      <c r="AT181" s="204"/>
      <c r="AU181" s="204"/>
      <c r="AV181" s="40" t="s">
        <v>13</v>
      </c>
      <c r="AW181" s="203">
        <f t="shared" si="19"/>
        <v>0</v>
      </c>
      <c r="AX181" s="204"/>
      <c r="AY181" s="204"/>
      <c r="AZ181" s="204"/>
      <c r="BA181" s="41" t="s">
        <v>13</v>
      </c>
      <c r="BB181" s="203">
        <v>25700</v>
      </c>
      <c r="BC181" s="204"/>
      <c r="BD181" s="204"/>
      <c r="BE181" s="204"/>
      <c r="BF181" s="40" t="s">
        <v>13</v>
      </c>
      <c r="BG181" s="203">
        <f t="shared" si="20"/>
        <v>0</v>
      </c>
      <c r="BH181" s="204"/>
      <c r="BI181" s="204"/>
      <c r="BJ181" s="204"/>
      <c r="BK181" s="204"/>
      <c r="BL181" s="41" t="s">
        <v>13</v>
      </c>
      <c r="BM181" s="34">
        <v>135</v>
      </c>
    </row>
    <row r="182" spans="1:65">
      <c r="A182" s="34">
        <v>136</v>
      </c>
      <c r="B182" s="213"/>
      <c r="C182" s="214"/>
      <c r="D182" s="51"/>
      <c r="E182" s="213"/>
      <c r="F182" s="214"/>
      <c r="G182" s="215"/>
      <c r="H182" s="213"/>
      <c r="I182" s="214"/>
      <c r="J182" s="214"/>
      <c r="K182" s="214"/>
      <c r="L182" s="215"/>
      <c r="M182" s="212"/>
      <c r="N182" s="212"/>
      <c r="O182" s="21" t="s">
        <v>10</v>
      </c>
      <c r="P182" s="22"/>
      <c r="Q182" s="21" t="s">
        <v>11</v>
      </c>
      <c r="R182" s="22"/>
      <c r="S182" s="21" t="s">
        <v>12</v>
      </c>
      <c r="T182" s="26"/>
      <c r="U182" s="21" t="s">
        <v>12</v>
      </c>
      <c r="V182" s="25" t="s">
        <v>62</v>
      </c>
      <c r="W182" s="22"/>
      <c r="X182" s="24" t="s">
        <v>12</v>
      </c>
      <c r="Y182" s="212"/>
      <c r="Z182" s="212"/>
      <c r="AA182" s="21" t="s">
        <v>62</v>
      </c>
      <c r="AB182" s="212"/>
      <c r="AC182" s="206"/>
      <c r="AD182" s="209"/>
      <c r="AE182" s="211"/>
      <c r="AF182" s="211"/>
      <c r="AG182" s="23" t="s">
        <v>13</v>
      </c>
      <c r="AH182" s="210"/>
      <c r="AI182" s="206"/>
      <c r="AJ182" s="211"/>
      <c r="AK182" s="211"/>
      <c r="AL182" s="211"/>
      <c r="AM182" s="211"/>
      <c r="AN182" s="21" t="s">
        <v>13</v>
      </c>
      <c r="AO182" s="210"/>
      <c r="AP182" s="212"/>
      <c r="AQ182" s="24" t="s">
        <v>14</v>
      </c>
      <c r="AR182" s="204">
        <f t="shared" si="18"/>
        <v>0</v>
      </c>
      <c r="AS182" s="204"/>
      <c r="AT182" s="204"/>
      <c r="AU182" s="204"/>
      <c r="AV182" s="40" t="s">
        <v>13</v>
      </c>
      <c r="AW182" s="203">
        <f t="shared" si="19"/>
        <v>0</v>
      </c>
      <c r="AX182" s="204"/>
      <c r="AY182" s="204"/>
      <c r="AZ182" s="204"/>
      <c r="BA182" s="41" t="s">
        <v>13</v>
      </c>
      <c r="BB182" s="203">
        <v>25700</v>
      </c>
      <c r="BC182" s="204"/>
      <c r="BD182" s="204"/>
      <c r="BE182" s="204"/>
      <c r="BF182" s="40" t="s">
        <v>13</v>
      </c>
      <c r="BG182" s="203">
        <f t="shared" si="20"/>
        <v>0</v>
      </c>
      <c r="BH182" s="204"/>
      <c r="BI182" s="204"/>
      <c r="BJ182" s="204"/>
      <c r="BK182" s="204"/>
      <c r="BL182" s="41" t="s">
        <v>13</v>
      </c>
      <c r="BM182" s="34">
        <v>136</v>
      </c>
    </row>
    <row r="183" spans="1:65">
      <c r="A183" s="34">
        <v>137</v>
      </c>
      <c r="B183" s="213"/>
      <c r="C183" s="214"/>
      <c r="D183" s="51"/>
      <c r="E183" s="213"/>
      <c r="F183" s="214"/>
      <c r="G183" s="215"/>
      <c r="H183" s="213"/>
      <c r="I183" s="214"/>
      <c r="J183" s="214"/>
      <c r="K183" s="214"/>
      <c r="L183" s="215"/>
      <c r="M183" s="212"/>
      <c r="N183" s="212"/>
      <c r="O183" s="21" t="s">
        <v>10</v>
      </c>
      <c r="P183" s="22"/>
      <c r="Q183" s="21" t="s">
        <v>11</v>
      </c>
      <c r="R183" s="22"/>
      <c r="S183" s="21" t="s">
        <v>12</v>
      </c>
      <c r="T183" s="26"/>
      <c r="U183" s="21" t="s">
        <v>12</v>
      </c>
      <c r="V183" s="25" t="s">
        <v>62</v>
      </c>
      <c r="W183" s="22"/>
      <c r="X183" s="24" t="s">
        <v>12</v>
      </c>
      <c r="Y183" s="212"/>
      <c r="Z183" s="212"/>
      <c r="AA183" s="21" t="s">
        <v>62</v>
      </c>
      <c r="AB183" s="212"/>
      <c r="AC183" s="206"/>
      <c r="AD183" s="209"/>
      <c r="AE183" s="211"/>
      <c r="AF183" s="211"/>
      <c r="AG183" s="23" t="s">
        <v>13</v>
      </c>
      <c r="AH183" s="210"/>
      <c r="AI183" s="206"/>
      <c r="AJ183" s="211"/>
      <c r="AK183" s="211"/>
      <c r="AL183" s="211"/>
      <c r="AM183" s="211"/>
      <c r="AN183" s="21" t="s">
        <v>13</v>
      </c>
      <c r="AO183" s="210"/>
      <c r="AP183" s="212"/>
      <c r="AQ183" s="24" t="s">
        <v>14</v>
      </c>
      <c r="AR183" s="204">
        <f t="shared" si="18"/>
        <v>0</v>
      </c>
      <c r="AS183" s="204"/>
      <c r="AT183" s="204"/>
      <c r="AU183" s="204"/>
      <c r="AV183" s="40" t="s">
        <v>13</v>
      </c>
      <c r="AW183" s="203">
        <f t="shared" si="19"/>
        <v>0</v>
      </c>
      <c r="AX183" s="204"/>
      <c r="AY183" s="204"/>
      <c r="AZ183" s="204"/>
      <c r="BA183" s="41" t="s">
        <v>13</v>
      </c>
      <c r="BB183" s="203">
        <v>25700</v>
      </c>
      <c r="BC183" s="204"/>
      <c r="BD183" s="204"/>
      <c r="BE183" s="204"/>
      <c r="BF183" s="40" t="s">
        <v>13</v>
      </c>
      <c r="BG183" s="203">
        <f t="shared" si="20"/>
        <v>0</v>
      </c>
      <c r="BH183" s="204"/>
      <c r="BI183" s="204"/>
      <c r="BJ183" s="204"/>
      <c r="BK183" s="204"/>
      <c r="BL183" s="41" t="s">
        <v>13</v>
      </c>
      <c r="BM183" s="34">
        <v>137</v>
      </c>
    </row>
    <row r="184" spans="1:65">
      <c r="A184" s="34">
        <v>138</v>
      </c>
      <c r="B184" s="213"/>
      <c r="C184" s="214"/>
      <c r="D184" s="51"/>
      <c r="E184" s="213"/>
      <c r="F184" s="214"/>
      <c r="G184" s="215"/>
      <c r="H184" s="213"/>
      <c r="I184" s="214"/>
      <c r="J184" s="214"/>
      <c r="K184" s="214"/>
      <c r="L184" s="215"/>
      <c r="M184" s="212"/>
      <c r="N184" s="212"/>
      <c r="O184" s="21" t="s">
        <v>10</v>
      </c>
      <c r="P184" s="22"/>
      <c r="Q184" s="21" t="s">
        <v>11</v>
      </c>
      <c r="R184" s="22"/>
      <c r="S184" s="21" t="s">
        <v>12</v>
      </c>
      <c r="T184" s="26"/>
      <c r="U184" s="21" t="s">
        <v>12</v>
      </c>
      <c r="V184" s="25" t="s">
        <v>62</v>
      </c>
      <c r="W184" s="22"/>
      <c r="X184" s="24" t="s">
        <v>12</v>
      </c>
      <c r="Y184" s="212"/>
      <c r="Z184" s="212"/>
      <c r="AA184" s="21" t="s">
        <v>62</v>
      </c>
      <c r="AB184" s="212"/>
      <c r="AC184" s="206"/>
      <c r="AD184" s="209"/>
      <c r="AE184" s="211"/>
      <c r="AF184" s="211"/>
      <c r="AG184" s="23" t="s">
        <v>13</v>
      </c>
      <c r="AH184" s="210"/>
      <c r="AI184" s="206"/>
      <c r="AJ184" s="211"/>
      <c r="AK184" s="211"/>
      <c r="AL184" s="211"/>
      <c r="AM184" s="211"/>
      <c r="AN184" s="21" t="s">
        <v>13</v>
      </c>
      <c r="AO184" s="210"/>
      <c r="AP184" s="212"/>
      <c r="AQ184" s="24" t="s">
        <v>14</v>
      </c>
      <c r="AR184" s="204">
        <f t="shared" si="18"/>
        <v>0</v>
      </c>
      <c r="AS184" s="204"/>
      <c r="AT184" s="204"/>
      <c r="AU184" s="204"/>
      <c r="AV184" s="40" t="s">
        <v>13</v>
      </c>
      <c r="AW184" s="203">
        <f t="shared" si="19"/>
        <v>0</v>
      </c>
      <c r="AX184" s="204"/>
      <c r="AY184" s="204"/>
      <c r="AZ184" s="204"/>
      <c r="BA184" s="41" t="s">
        <v>13</v>
      </c>
      <c r="BB184" s="203">
        <v>25700</v>
      </c>
      <c r="BC184" s="204"/>
      <c r="BD184" s="204"/>
      <c r="BE184" s="204"/>
      <c r="BF184" s="40" t="s">
        <v>13</v>
      </c>
      <c r="BG184" s="203">
        <f t="shared" si="20"/>
        <v>0</v>
      </c>
      <c r="BH184" s="204"/>
      <c r="BI184" s="204"/>
      <c r="BJ184" s="204"/>
      <c r="BK184" s="204"/>
      <c r="BL184" s="41" t="s">
        <v>13</v>
      </c>
      <c r="BM184" s="34">
        <v>138</v>
      </c>
    </row>
    <row r="185" spans="1:65">
      <c r="A185" s="34">
        <v>139</v>
      </c>
      <c r="B185" s="213"/>
      <c r="C185" s="214"/>
      <c r="D185" s="51"/>
      <c r="E185" s="213"/>
      <c r="F185" s="214"/>
      <c r="G185" s="215"/>
      <c r="H185" s="213"/>
      <c r="I185" s="214"/>
      <c r="J185" s="214"/>
      <c r="K185" s="214"/>
      <c r="L185" s="215"/>
      <c r="M185" s="212"/>
      <c r="N185" s="212"/>
      <c r="O185" s="21" t="s">
        <v>10</v>
      </c>
      <c r="P185" s="22"/>
      <c r="Q185" s="21" t="s">
        <v>11</v>
      </c>
      <c r="R185" s="22"/>
      <c r="S185" s="21" t="s">
        <v>12</v>
      </c>
      <c r="T185" s="26"/>
      <c r="U185" s="21" t="s">
        <v>12</v>
      </c>
      <c r="V185" s="25" t="s">
        <v>62</v>
      </c>
      <c r="W185" s="22"/>
      <c r="X185" s="24" t="s">
        <v>12</v>
      </c>
      <c r="Y185" s="212"/>
      <c r="Z185" s="212"/>
      <c r="AA185" s="21" t="s">
        <v>62</v>
      </c>
      <c r="AB185" s="212"/>
      <c r="AC185" s="206"/>
      <c r="AD185" s="209"/>
      <c r="AE185" s="211"/>
      <c r="AF185" s="211"/>
      <c r="AG185" s="23" t="s">
        <v>13</v>
      </c>
      <c r="AH185" s="210"/>
      <c r="AI185" s="206"/>
      <c r="AJ185" s="211"/>
      <c r="AK185" s="211"/>
      <c r="AL185" s="211"/>
      <c r="AM185" s="211"/>
      <c r="AN185" s="21" t="s">
        <v>13</v>
      </c>
      <c r="AO185" s="210"/>
      <c r="AP185" s="212"/>
      <c r="AQ185" s="24" t="s">
        <v>14</v>
      </c>
      <c r="AR185" s="204">
        <f t="shared" si="18"/>
        <v>0</v>
      </c>
      <c r="AS185" s="204"/>
      <c r="AT185" s="204"/>
      <c r="AU185" s="204"/>
      <c r="AV185" s="40" t="s">
        <v>13</v>
      </c>
      <c r="AW185" s="203">
        <f t="shared" si="19"/>
        <v>0</v>
      </c>
      <c r="AX185" s="204"/>
      <c r="AY185" s="204"/>
      <c r="AZ185" s="204"/>
      <c r="BA185" s="41" t="s">
        <v>13</v>
      </c>
      <c r="BB185" s="203">
        <v>25700</v>
      </c>
      <c r="BC185" s="204"/>
      <c r="BD185" s="204"/>
      <c r="BE185" s="204"/>
      <c r="BF185" s="40" t="s">
        <v>13</v>
      </c>
      <c r="BG185" s="203">
        <f t="shared" si="20"/>
        <v>0</v>
      </c>
      <c r="BH185" s="204"/>
      <c r="BI185" s="204"/>
      <c r="BJ185" s="204"/>
      <c r="BK185" s="204"/>
      <c r="BL185" s="41" t="s">
        <v>13</v>
      </c>
      <c r="BM185" s="34">
        <v>139</v>
      </c>
    </row>
    <row r="186" spans="1:65" ht="18.600000000000001" thickBot="1">
      <c r="A186" s="34">
        <v>140</v>
      </c>
      <c r="B186" s="213"/>
      <c r="C186" s="215"/>
      <c r="D186" s="51"/>
      <c r="E186" s="213"/>
      <c r="F186" s="214"/>
      <c r="G186" s="215"/>
      <c r="H186" s="216"/>
      <c r="I186" s="216"/>
      <c r="J186" s="216"/>
      <c r="K186" s="216"/>
      <c r="L186" s="216"/>
      <c r="M186" s="207"/>
      <c r="N186" s="210"/>
      <c r="O186" s="21" t="s">
        <v>10</v>
      </c>
      <c r="P186" s="22"/>
      <c r="Q186" s="21" t="s">
        <v>11</v>
      </c>
      <c r="R186" s="22"/>
      <c r="S186" s="24" t="s">
        <v>12</v>
      </c>
      <c r="T186" s="26"/>
      <c r="U186" s="21" t="s">
        <v>12</v>
      </c>
      <c r="V186" s="25" t="s">
        <v>62</v>
      </c>
      <c r="W186" s="22"/>
      <c r="X186" s="24" t="s">
        <v>12</v>
      </c>
      <c r="Y186" s="207"/>
      <c r="Z186" s="210"/>
      <c r="AA186" s="21" t="s">
        <v>62</v>
      </c>
      <c r="AB186" s="206"/>
      <c r="AC186" s="207"/>
      <c r="AD186" s="208"/>
      <c r="AE186" s="208"/>
      <c r="AF186" s="209"/>
      <c r="AG186" s="23" t="s">
        <v>13</v>
      </c>
      <c r="AH186" s="210"/>
      <c r="AI186" s="206"/>
      <c r="AJ186" s="211"/>
      <c r="AK186" s="211"/>
      <c r="AL186" s="211"/>
      <c r="AM186" s="211"/>
      <c r="AN186" s="21" t="s">
        <v>13</v>
      </c>
      <c r="AO186" s="210"/>
      <c r="AP186" s="212"/>
      <c r="AQ186" s="24" t="s">
        <v>14</v>
      </c>
      <c r="AR186" s="204">
        <f t="shared" si="18"/>
        <v>0</v>
      </c>
      <c r="AS186" s="204"/>
      <c r="AT186" s="204"/>
      <c r="AU186" s="204"/>
      <c r="AV186" s="40" t="s">
        <v>13</v>
      </c>
      <c r="AW186" s="203">
        <f t="shared" si="19"/>
        <v>0</v>
      </c>
      <c r="AX186" s="204"/>
      <c r="AY186" s="204"/>
      <c r="AZ186" s="204"/>
      <c r="BA186" s="41" t="s">
        <v>13</v>
      </c>
      <c r="BB186" s="203">
        <v>25700</v>
      </c>
      <c r="BC186" s="204"/>
      <c r="BD186" s="204"/>
      <c r="BE186" s="204"/>
      <c r="BF186" s="41" t="s">
        <v>13</v>
      </c>
      <c r="BG186" s="203">
        <f t="shared" si="20"/>
        <v>0</v>
      </c>
      <c r="BH186" s="204"/>
      <c r="BI186" s="204"/>
      <c r="BJ186" s="204"/>
      <c r="BK186" s="204"/>
      <c r="BL186" s="41" t="s">
        <v>13</v>
      </c>
      <c r="BM186" s="34">
        <v>140</v>
      </c>
    </row>
    <row r="187" spans="1:65" ht="18.600000000000001" thickBot="1">
      <c r="BD187" s="200" t="s">
        <v>15</v>
      </c>
      <c r="BE187" s="200"/>
      <c r="BF187" s="201"/>
      <c r="BG187" s="315">
        <f>SUM(BG167:BK186)</f>
        <v>0</v>
      </c>
      <c r="BH187" s="316"/>
      <c r="BI187" s="316"/>
      <c r="BJ187" s="316"/>
      <c r="BK187" s="316"/>
      <c r="BL187" s="132" t="s">
        <v>13</v>
      </c>
      <c r="BM187" s="5"/>
    </row>
    <row r="188" spans="1:65" ht="22.2">
      <c r="A188" s="1" t="s">
        <v>61</v>
      </c>
      <c r="BC188" s="194" t="s">
        <v>24</v>
      </c>
      <c r="BD188" s="195"/>
      <c r="BE188" s="275"/>
      <c r="BF188" s="276"/>
      <c r="BG188" s="2" t="s">
        <v>10</v>
      </c>
      <c r="BI188" s="275"/>
      <c r="BJ188" s="276"/>
      <c r="BK188" s="277" t="s">
        <v>25</v>
      </c>
      <c r="BL188" s="194"/>
    </row>
    <row r="189" spans="1:65">
      <c r="X189" s="2" t="s">
        <v>85</v>
      </c>
      <c r="AU189" s="2" t="s">
        <v>103</v>
      </c>
      <c r="AX189" s="151"/>
      <c r="AY189" s="151"/>
      <c r="AZ189" s="151"/>
      <c r="BA189" s="151"/>
      <c r="BB189" s="151"/>
      <c r="BC189" s="151"/>
      <c r="BD189" s="151"/>
      <c r="BE189" s="151"/>
      <c r="BF189" s="151"/>
      <c r="BG189" s="151"/>
      <c r="BH189" s="151"/>
      <c r="BI189" s="151"/>
      <c r="BJ189" s="151"/>
      <c r="BK189" s="151"/>
      <c r="BL189" s="151"/>
    </row>
    <row r="190" spans="1:65" ht="18" customHeight="1">
      <c r="A190" s="4"/>
      <c r="B190" s="278" t="s">
        <v>94</v>
      </c>
      <c r="C190" s="278"/>
      <c r="D190" s="279" t="s">
        <v>121</v>
      </c>
      <c r="E190" s="246" t="s">
        <v>95</v>
      </c>
      <c r="F190" s="247"/>
      <c r="G190" s="248"/>
      <c r="H190" s="252" t="s">
        <v>3</v>
      </c>
      <c r="I190" s="253"/>
      <c r="J190" s="253"/>
      <c r="K190" s="253"/>
      <c r="L190" s="254"/>
      <c r="M190" s="258" t="s">
        <v>93</v>
      </c>
      <c r="N190" s="258"/>
      <c r="O190" s="258"/>
      <c r="P190" s="258"/>
      <c r="Q190" s="258"/>
      <c r="R190" s="258"/>
      <c r="S190" s="258"/>
      <c r="T190" s="261" t="s">
        <v>63</v>
      </c>
      <c r="U190" s="261"/>
      <c r="V190" s="261"/>
      <c r="W190" s="261"/>
      <c r="X190" s="261"/>
      <c r="Y190" s="262" t="s">
        <v>64</v>
      </c>
      <c r="Z190" s="263"/>
      <c r="AA190" s="263"/>
      <c r="AB190" s="263"/>
      <c r="AC190" s="264"/>
      <c r="AD190" s="265" t="s">
        <v>6</v>
      </c>
      <c r="AE190" s="266"/>
      <c r="AF190" s="266"/>
      <c r="AG190" s="267"/>
      <c r="AH190" s="271" t="s">
        <v>84</v>
      </c>
      <c r="AI190" s="272"/>
      <c r="AJ190" s="272"/>
      <c r="AK190" s="272"/>
      <c r="AL190" s="272"/>
      <c r="AM190" s="272"/>
      <c r="AN190" s="273"/>
      <c r="AO190" s="274" t="s">
        <v>7</v>
      </c>
      <c r="AP190" s="253"/>
      <c r="AQ190" s="254"/>
      <c r="AR190" s="224" t="s">
        <v>26</v>
      </c>
      <c r="AS190" s="225"/>
      <c r="AT190" s="225"/>
      <c r="AU190" s="225"/>
      <c r="AV190" s="226"/>
      <c r="AW190" s="230" t="s">
        <v>8</v>
      </c>
      <c r="AX190" s="231"/>
      <c r="AY190" s="231"/>
      <c r="AZ190" s="231"/>
      <c r="BA190" s="232"/>
      <c r="BB190" s="236" t="s">
        <v>27</v>
      </c>
      <c r="BC190" s="237"/>
      <c r="BD190" s="237"/>
      <c r="BE190" s="237"/>
      <c r="BF190" s="238"/>
      <c r="BG190" s="230" t="s">
        <v>9</v>
      </c>
      <c r="BH190" s="231"/>
      <c r="BI190" s="231"/>
      <c r="BJ190" s="231"/>
      <c r="BK190" s="231"/>
      <c r="BL190" s="232"/>
    </row>
    <row r="191" spans="1:65" ht="18" customHeight="1">
      <c r="A191" s="4"/>
      <c r="B191" s="278"/>
      <c r="C191" s="278"/>
      <c r="D191" s="278"/>
      <c r="E191" s="249"/>
      <c r="F191" s="250"/>
      <c r="G191" s="251"/>
      <c r="H191" s="255"/>
      <c r="I191" s="256"/>
      <c r="J191" s="256"/>
      <c r="K191" s="256"/>
      <c r="L191" s="257"/>
      <c r="M191" s="259"/>
      <c r="N191" s="259"/>
      <c r="O191" s="259"/>
      <c r="P191" s="259"/>
      <c r="Q191" s="259"/>
      <c r="R191" s="259"/>
      <c r="S191" s="259"/>
      <c r="T191" s="261"/>
      <c r="U191" s="261"/>
      <c r="V191" s="261"/>
      <c r="W191" s="261"/>
      <c r="X191" s="261"/>
      <c r="Y191" s="242" t="s">
        <v>91</v>
      </c>
      <c r="Z191" s="242"/>
      <c r="AA191" s="242"/>
      <c r="AB191" s="242"/>
      <c r="AC191" s="243"/>
      <c r="AD191" s="268"/>
      <c r="AE191" s="269"/>
      <c r="AF191" s="269"/>
      <c r="AG191" s="270"/>
      <c r="AH191" s="218" t="s">
        <v>4</v>
      </c>
      <c r="AI191" s="220"/>
      <c r="AJ191" s="218" t="s">
        <v>5</v>
      </c>
      <c r="AK191" s="219"/>
      <c r="AL191" s="219"/>
      <c r="AM191" s="219"/>
      <c r="AN191" s="220"/>
      <c r="AO191" s="255"/>
      <c r="AP191" s="256"/>
      <c r="AQ191" s="257"/>
      <c r="AR191" s="227"/>
      <c r="AS191" s="228"/>
      <c r="AT191" s="228"/>
      <c r="AU191" s="228"/>
      <c r="AV191" s="229"/>
      <c r="AW191" s="233"/>
      <c r="AX191" s="234"/>
      <c r="AY191" s="234"/>
      <c r="AZ191" s="234"/>
      <c r="BA191" s="235"/>
      <c r="BB191" s="239"/>
      <c r="BC191" s="240"/>
      <c r="BD191" s="240"/>
      <c r="BE191" s="240"/>
      <c r="BF191" s="241"/>
      <c r="BG191" s="233"/>
      <c r="BH191" s="234"/>
      <c r="BI191" s="234"/>
      <c r="BJ191" s="234"/>
      <c r="BK191" s="234"/>
      <c r="BL191" s="235"/>
    </row>
    <row r="192" spans="1:65">
      <c r="A192" s="4" t="s">
        <v>137</v>
      </c>
      <c r="B192" s="218" t="s">
        <v>2</v>
      </c>
      <c r="C192" s="220"/>
      <c r="D192" s="54" t="s">
        <v>2</v>
      </c>
      <c r="E192" s="218" t="s">
        <v>96</v>
      </c>
      <c r="F192" s="219"/>
      <c r="G192" s="220"/>
      <c r="H192" s="221"/>
      <c r="I192" s="222"/>
      <c r="J192" s="222"/>
      <c r="K192" s="222"/>
      <c r="L192" s="223"/>
      <c r="M192" s="260"/>
      <c r="N192" s="260"/>
      <c r="O192" s="260"/>
      <c r="P192" s="260"/>
      <c r="Q192" s="260"/>
      <c r="R192" s="260"/>
      <c r="S192" s="260"/>
      <c r="T192" s="261"/>
      <c r="U192" s="261"/>
      <c r="V192" s="261"/>
      <c r="W192" s="261"/>
      <c r="X192" s="261"/>
      <c r="Y192" s="244"/>
      <c r="Z192" s="244"/>
      <c r="AA192" s="244"/>
      <c r="AB192" s="244"/>
      <c r="AC192" s="245"/>
      <c r="AD192" s="221" t="s">
        <v>77</v>
      </c>
      <c r="AE192" s="222"/>
      <c r="AF192" s="222"/>
      <c r="AG192" s="223"/>
      <c r="AH192" s="222" t="s">
        <v>2</v>
      </c>
      <c r="AI192" s="222"/>
      <c r="AJ192" s="218" t="s">
        <v>78</v>
      </c>
      <c r="AK192" s="219"/>
      <c r="AL192" s="219"/>
      <c r="AM192" s="219"/>
      <c r="AN192" s="220"/>
      <c r="AO192" s="218" t="s">
        <v>79</v>
      </c>
      <c r="AP192" s="219"/>
      <c r="AQ192" s="220"/>
      <c r="AR192" s="222" t="s">
        <v>80</v>
      </c>
      <c r="AS192" s="222"/>
      <c r="AT192" s="222"/>
      <c r="AU192" s="222"/>
      <c r="AV192" s="222"/>
      <c r="AW192" s="221" t="s">
        <v>81</v>
      </c>
      <c r="AX192" s="222"/>
      <c r="AY192" s="222"/>
      <c r="AZ192" s="222"/>
      <c r="BA192" s="223"/>
      <c r="BB192" s="234" t="s">
        <v>82</v>
      </c>
      <c r="BC192" s="234"/>
      <c r="BD192" s="234"/>
      <c r="BE192" s="234"/>
      <c r="BF192" s="234"/>
      <c r="BG192" s="233" t="s">
        <v>83</v>
      </c>
      <c r="BH192" s="234"/>
      <c r="BI192" s="234"/>
      <c r="BJ192" s="234"/>
      <c r="BK192" s="234"/>
      <c r="BL192" s="235"/>
    </row>
    <row r="193" spans="1:65">
      <c r="A193" s="34">
        <v>141</v>
      </c>
      <c r="B193" s="213"/>
      <c r="C193" s="214"/>
      <c r="D193" s="56"/>
      <c r="E193" s="213"/>
      <c r="F193" s="214"/>
      <c r="G193" s="215"/>
      <c r="H193" s="213"/>
      <c r="I193" s="214"/>
      <c r="J193" s="214"/>
      <c r="K193" s="214"/>
      <c r="L193" s="215"/>
      <c r="M193" s="212"/>
      <c r="N193" s="212"/>
      <c r="O193" s="21" t="s">
        <v>10</v>
      </c>
      <c r="P193" s="22"/>
      <c r="Q193" s="21" t="s">
        <v>11</v>
      </c>
      <c r="R193" s="22"/>
      <c r="S193" s="21" t="s">
        <v>12</v>
      </c>
      <c r="T193" s="26"/>
      <c r="U193" s="21" t="s">
        <v>12</v>
      </c>
      <c r="V193" s="25" t="s">
        <v>62</v>
      </c>
      <c r="W193" s="22"/>
      <c r="X193" s="24" t="s">
        <v>12</v>
      </c>
      <c r="Y193" s="217"/>
      <c r="Z193" s="212"/>
      <c r="AA193" s="21" t="s">
        <v>62</v>
      </c>
      <c r="AB193" s="217"/>
      <c r="AC193" s="206"/>
      <c r="AD193" s="209"/>
      <c r="AE193" s="211"/>
      <c r="AF193" s="211"/>
      <c r="AG193" s="23" t="s">
        <v>13</v>
      </c>
      <c r="AH193" s="210"/>
      <c r="AI193" s="206"/>
      <c r="AJ193" s="211"/>
      <c r="AK193" s="211"/>
      <c r="AL193" s="211"/>
      <c r="AM193" s="211"/>
      <c r="AN193" s="21" t="s">
        <v>13</v>
      </c>
      <c r="AO193" s="210"/>
      <c r="AP193" s="212"/>
      <c r="AQ193" s="24" t="s">
        <v>14</v>
      </c>
      <c r="AR193" s="204">
        <f t="shared" ref="AR193:AR212" si="21">IFERROR(ROUNDDOWN(AJ193/AO193,0),0)</f>
        <v>0</v>
      </c>
      <c r="AS193" s="204"/>
      <c r="AT193" s="204"/>
      <c r="AU193" s="204"/>
      <c r="AV193" s="40" t="s">
        <v>13</v>
      </c>
      <c r="AW193" s="203">
        <f t="shared" ref="AW193:AW212" si="22">IFERROR(AD193+AR193,0)</f>
        <v>0</v>
      </c>
      <c r="AX193" s="204"/>
      <c r="AY193" s="204"/>
      <c r="AZ193" s="204"/>
      <c r="BA193" s="41" t="s">
        <v>13</v>
      </c>
      <c r="BB193" s="203">
        <v>25700</v>
      </c>
      <c r="BC193" s="204"/>
      <c r="BD193" s="204"/>
      <c r="BE193" s="204"/>
      <c r="BF193" s="40" t="s">
        <v>13</v>
      </c>
      <c r="BG193" s="203">
        <f t="shared" ref="BG193:BG212" si="23">IF(AW193&lt;BB193,AW193,25700)</f>
        <v>0</v>
      </c>
      <c r="BH193" s="204"/>
      <c r="BI193" s="204"/>
      <c r="BJ193" s="204"/>
      <c r="BK193" s="204"/>
      <c r="BL193" s="41" t="s">
        <v>13</v>
      </c>
      <c r="BM193" s="34">
        <v>141</v>
      </c>
    </row>
    <row r="194" spans="1:65">
      <c r="A194" s="34">
        <v>142</v>
      </c>
      <c r="B194" s="213"/>
      <c r="C194" s="214"/>
      <c r="D194" s="56"/>
      <c r="E194" s="213"/>
      <c r="F194" s="214"/>
      <c r="G194" s="215"/>
      <c r="H194" s="213"/>
      <c r="I194" s="214"/>
      <c r="J194" s="214"/>
      <c r="K194" s="214"/>
      <c r="L194" s="215"/>
      <c r="M194" s="212"/>
      <c r="N194" s="212"/>
      <c r="O194" s="21" t="s">
        <v>10</v>
      </c>
      <c r="P194" s="22"/>
      <c r="Q194" s="21" t="s">
        <v>11</v>
      </c>
      <c r="R194" s="22"/>
      <c r="S194" s="21" t="s">
        <v>12</v>
      </c>
      <c r="T194" s="26"/>
      <c r="U194" s="21" t="s">
        <v>12</v>
      </c>
      <c r="V194" s="25" t="s">
        <v>62</v>
      </c>
      <c r="W194" s="22"/>
      <c r="X194" s="24" t="s">
        <v>12</v>
      </c>
      <c r="Y194" s="212"/>
      <c r="Z194" s="212"/>
      <c r="AA194" s="21" t="s">
        <v>62</v>
      </c>
      <c r="AB194" s="212"/>
      <c r="AC194" s="206"/>
      <c r="AD194" s="209"/>
      <c r="AE194" s="211"/>
      <c r="AF194" s="211"/>
      <c r="AG194" s="23" t="s">
        <v>13</v>
      </c>
      <c r="AH194" s="210"/>
      <c r="AI194" s="206"/>
      <c r="AJ194" s="211"/>
      <c r="AK194" s="211"/>
      <c r="AL194" s="211"/>
      <c r="AM194" s="211"/>
      <c r="AN194" s="21" t="s">
        <v>13</v>
      </c>
      <c r="AO194" s="210"/>
      <c r="AP194" s="212"/>
      <c r="AQ194" s="24" t="s">
        <v>14</v>
      </c>
      <c r="AR194" s="204">
        <f t="shared" si="21"/>
        <v>0</v>
      </c>
      <c r="AS194" s="204"/>
      <c r="AT194" s="204"/>
      <c r="AU194" s="204"/>
      <c r="AV194" s="40" t="s">
        <v>13</v>
      </c>
      <c r="AW194" s="203">
        <f t="shared" si="22"/>
        <v>0</v>
      </c>
      <c r="AX194" s="204"/>
      <c r="AY194" s="204"/>
      <c r="AZ194" s="204"/>
      <c r="BA194" s="41" t="s">
        <v>13</v>
      </c>
      <c r="BB194" s="203">
        <v>25700</v>
      </c>
      <c r="BC194" s="204"/>
      <c r="BD194" s="204"/>
      <c r="BE194" s="204"/>
      <c r="BF194" s="40" t="s">
        <v>13</v>
      </c>
      <c r="BG194" s="203">
        <f t="shared" si="23"/>
        <v>0</v>
      </c>
      <c r="BH194" s="204"/>
      <c r="BI194" s="204"/>
      <c r="BJ194" s="204"/>
      <c r="BK194" s="204"/>
      <c r="BL194" s="41" t="s">
        <v>13</v>
      </c>
      <c r="BM194" s="34">
        <v>142</v>
      </c>
    </row>
    <row r="195" spans="1:65">
      <c r="A195" s="34">
        <v>143</v>
      </c>
      <c r="B195" s="213"/>
      <c r="C195" s="214"/>
      <c r="D195" s="56"/>
      <c r="E195" s="213"/>
      <c r="F195" s="214"/>
      <c r="G195" s="215"/>
      <c r="H195" s="213"/>
      <c r="I195" s="214"/>
      <c r="J195" s="214"/>
      <c r="K195" s="214"/>
      <c r="L195" s="215"/>
      <c r="M195" s="212"/>
      <c r="N195" s="212"/>
      <c r="O195" s="21" t="s">
        <v>10</v>
      </c>
      <c r="P195" s="22"/>
      <c r="Q195" s="21" t="s">
        <v>11</v>
      </c>
      <c r="R195" s="22"/>
      <c r="S195" s="21" t="s">
        <v>12</v>
      </c>
      <c r="T195" s="26"/>
      <c r="U195" s="21" t="s">
        <v>12</v>
      </c>
      <c r="V195" s="25" t="s">
        <v>62</v>
      </c>
      <c r="W195" s="22"/>
      <c r="X195" s="24" t="s">
        <v>12</v>
      </c>
      <c r="Y195" s="212"/>
      <c r="Z195" s="212"/>
      <c r="AA195" s="21" t="s">
        <v>62</v>
      </c>
      <c r="AB195" s="212"/>
      <c r="AC195" s="206"/>
      <c r="AD195" s="209"/>
      <c r="AE195" s="211"/>
      <c r="AF195" s="211"/>
      <c r="AG195" s="23" t="s">
        <v>13</v>
      </c>
      <c r="AH195" s="210"/>
      <c r="AI195" s="206"/>
      <c r="AJ195" s="211"/>
      <c r="AK195" s="211"/>
      <c r="AL195" s="211"/>
      <c r="AM195" s="211"/>
      <c r="AN195" s="21" t="s">
        <v>13</v>
      </c>
      <c r="AO195" s="210"/>
      <c r="AP195" s="212"/>
      <c r="AQ195" s="24" t="s">
        <v>14</v>
      </c>
      <c r="AR195" s="204">
        <f t="shared" si="21"/>
        <v>0</v>
      </c>
      <c r="AS195" s="204"/>
      <c r="AT195" s="204"/>
      <c r="AU195" s="204"/>
      <c r="AV195" s="40" t="s">
        <v>13</v>
      </c>
      <c r="AW195" s="203">
        <f t="shared" si="22"/>
        <v>0</v>
      </c>
      <c r="AX195" s="204"/>
      <c r="AY195" s="204"/>
      <c r="AZ195" s="204"/>
      <c r="BA195" s="41" t="s">
        <v>13</v>
      </c>
      <c r="BB195" s="203">
        <v>25700</v>
      </c>
      <c r="BC195" s="204"/>
      <c r="BD195" s="204"/>
      <c r="BE195" s="204"/>
      <c r="BF195" s="40" t="s">
        <v>13</v>
      </c>
      <c r="BG195" s="203">
        <f t="shared" si="23"/>
        <v>0</v>
      </c>
      <c r="BH195" s="204"/>
      <c r="BI195" s="204"/>
      <c r="BJ195" s="204"/>
      <c r="BK195" s="204"/>
      <c r="BL195" s="41" t="s">
        <v>13</v>
      </c>
      <c r="BM195" s="34">
        <v>143</v>
      </c>
    </row>
    <row r="196" spans="1:65">
      <c r="A196" s="34">
        <v>144</v>
      </c>
      <c r="B196" s="213"/>
      <c r="C196" s="214"/>
      <c r="D196" s="56"/>
      <c r="E196" s="213"/>
      <c r="F196" s="214"/>
      <c r="G196" s="215"/>
      <c r="H196" s="213"/>
      <c r="I196" s="214"/>
      <c r="J196" s="214"/>
      <c r="K196" s="214"/>
      <c r="L196" s="215"/>
      <c r="M196" s="212"/>
      <c r="N196" s="212"/>
      <c r="O196" s="21" t="s">
        <v>10</v>
      </c>
      <c r="P196" s="22"/>
      <c r="Q196" s="21" t="s">
        <v>11</v>
      </c>
      <c r="R196" s="22"/>
      <c r="S196" s="21" t="s">
        <v>12</v>
      </c>
      <c r="T196" s="26"/>
      <c r="U196" s="21" t="s">
        <v>12</v>
      </c>
      <c r="V196" s="25" t="s">
        <v>62</v>
      </c>
      <c r="W196" s="22"/>
      <c r="X196" s="24" t="s">
        <v>12</v>
      </c>
      <c r="Y196" s="212"/>
      <c r="Z196" s="212"/>
      <c r="AA196" s="21" t="s">
        <v>62</v>
      </c>
      <c r="AB196" s="212"/>
      <c r="AC196" s="206"/>
      <c r="AD196" s="209"/>
      <c r="AE196" s="211"/>
      <c r="AF196" s="211"/>
      <c r="AG196" s="23" t="s">
        <v>13</v>
      </c>
      <c r="AH196" s="210"/>
      <c r="AI196" s="206"/>
      <c r="AJ196" s="211"/>
      <c r="AK196" s="211"/>
      <c r="AL196" s="211"/>
      <c r="AM196" s="211"/>
      <c r="AN196" s="21" t="s">
        <v>13</v>
      </c>
      <c r="AO196" s="210"/>
      <c r="AP196" s="212"/>
      <c r="AQ196" s="24" t="s">
        <v>14</v>
      </c>
      <c r="AR196" s="204">
        <f t="shared" si="21"/>
        <v>0</v>
      </c>
      <c r="AS196" s="204"/>
      <c r="AT196" s="204"/>
      <c r="AU196" s="204"/>
      <c r="AV196" s="40" t="s">
        <v>13</v>
      </c>
      <c r="AW196" s="203">
        <f t="shared" si="22"/>
        <v>0</v>
      </c>
      <c r="AX196" s="204"/>
      <c r="AY196" s="204"/>
      <c r="AZ196" s="204"/>
      <c r="BA196" s="41" t="s">
        <v>13</v>
      </c>
      <c r="BB196" s="203">
        <v>25700</v>
      </c>
      <c r="BC196" s="204"/>
      <c r="BD196" s="204"/>
      <c r="BE196" s="204"/>
      <c r="BF196" s="40" t="s">
        <v>13</v>
      </c>
      <c r="BG196" s="203">
        <f t="shared" si="23"/>
        <v>0</v>
      </c>
      <c r="BH196" s="204"/>
      <c r="BI196" s="204"/>
      <c r="BJ196" s="204"/>
      <c r="BK196" s="204"/>
      <c r="BL196" s="41" t="s">
        <v>13</v>
      </c>
      <c r="BM196" s="34">
        <v>144</v>
      </c>
    </row>
    <row r="197" spans="1:65">
      <c r="A197" s="34">
        <v>145</v>
      </c>
      <c r="B197" s="213"/>
      <c r="C197" s="214"/>
      <c r="D197" s="56"/>
      <c r="E197" s="213"/>
      <c r="F197" s="214"/>
      <c r="G197" s="215"/>
      <c r="H197" s="213"/>
      <c r="I197" s="214"/>
      <c r="J197" s="214"/>
      <c r="K197" s="214"/>
      <c r="L197" s="215"/>
      <c r="M197" s="212"/>
      <c r="N197" s="212"/>
      <c r="O197" s="21" t="s">
        <v>10</v>
      </c>
      <c r="P197" s="22"/>
      <c r="Q197" s="21" t="s">
        <v>11</v>
      </c>
      <c r="R197" s="22"/>
      <c r="S197" s="21" t="s">
        <v>12</v>
      </c>
      <c r="T197" s="26"/>
      <c r="U197" s="21" t="s">
        <v>12</v>
      </c>
      <c r="V197" s="25" t="s">
        <v>62</v>
      </c>
      <c r="W197" s="22"/>
      <c r="X197" s="24" t="s">
        <v>12</v>
      </c>
      <c r="Y197" s="217"/>
      <c r="Z197" s="212"/>
      <c r="AA197" s="21" t="s">
        <v>62</v>
      </c>
      <c r="AB197" s="217"/>
      <c r="AC197" s="206"/>
      <c r="AD197" s="209"/>
      <c r="AE197" s="211"/>
      <c r="AF197" s="211"/>
      <c r="AG197" s="23" t="s">
        <v>13</v>
      </c>
      <c r="AH197" s="210"/>
      <c r="AI197" s="206"/>
      <c r="AJ197" s="211"/>
      <c r="AK197" s="211"/>
      <c r="AL197" s="211"/>
      <c r="AM197" s="211"/>
      <c r="AN197" s="21" t="s">
        <v>13</v>
      </c>
      <c r="AO197" s="210"/>
      <c r="AP197" s="212"/>
      <c r="AQ197" s="24" t="s">
        <v>14</v>
      </c>
      <c r="AR197" s="204">
        <f t="shared" si="21"/>
        <v>0</v>
      </c>
      <c r="AS197" s="204"/>
      <c r="AT197" s="204"/>
      <c r="AU197" s="204"/>
      <c r="AV197" s="40" t="s">
        <v>13</v>
      </c>
      <c r="AW197" s="203">
        <f t="shared" si="22"/>
        <v>0</v>
      </c>
      <c r="AX197" s="204"/>
      <c r="AY197" s="204"/>
      <c r="AZ197" s="204"/>
      <c r="BA197" s="41" t="s">
        <v>13</v>
      </c>
      <c r="BB197" s="203">
        <v>25700</v>
      </c>
      <c r="BC197" s="204"/>
      <c r="BD197" s="204"/>
      <c r="BE197" s="204"/>
      <c r="BF197" s="40" t="s">
        <v>13</v>
      </c>
      <c r="BG197" s="203">
        <f t="shared" si="23"/>
        <v>0</v>
      </c>
      <c r="BH197" s="204"/>
      <c r="BI197" s="204"/>
      <c r="BJ197" s="204"/>
      <c r="BK197" s="204"/>
      <c r="BL197" s="41" t="s">
        <v>13</v>
      </c>
      <c r="BM197" s="34">
        <v>145</v>
      </c>
    </row>
    <row r="198" spans="1:65">
      <c r="A198" s="34">
        <v>146</v>
      </c>
      <c r="B198" s="213"/>
      <c r="C198" s="214"/>
      <c r="D198" s="56"/>
      <c r="E198" s="213"/>
      <c r="F198" s="214"/>
      <c r="G198" s="215"/>
      <c r="H198" s="213"/>
      <c r="I198" s="214"/>
      <c r="J198" s="214"/>
      <c r="K198" s="214"/>
      <c r="L198" s="215"/>
      <c r="M198" s="212"/>
      <c r="N198" s="212"/>
      <c r="O198" s="21" t="s">
        <v>10</v>
      </c>
      <c r="P198" s="22"/>
      <c r="Q198" s="21" t="s">
        <v>11</v>
      </c>
      <c r="R198" s="22"/>
      <c r="S198" s="21" t="s">
        <v>12</v>
      </c>
      <c r="T198" s="26"/>
      <c r="U198" s="21" t="s">
        <v>12</v>
      </c>
      <c r="V198" s="25" t="s">
        <v>62</v>
      </c>
      <c r="W198" s="22"/>
      <c r="X198" s="24" t="s">
        <v>12</v>
      </c>
      <c r="Y198" s="212"/>
      <c r="Z198" s="212"/>
      <c r="AA198" s="21" t="s">
        <v>62</v>
      </c>
      <c r="AB198" s="212"/>
      <c r="AC198" s="206"/>
      <c r="AD198" s="209"/>
      <c r="AE198" s="211"/>
      <c r="AF198" s="211"/>
      <c r="AG198" s="23" t="s">
        <v>13</v>
      </c>
      <c r="AH198" s="210"/>
      <c r="AI198" s="206"/>
      <c r="AJ198" s="211"/>
      <c r="AK198" s="211"/>
      <c r="AL198" s="211"/>
      <c r="AM198" s="211"/>
      <c r="AN198" s="21" t="s">
        <v>13</v>
      </c>
      <c r="AO198" s="210"/>
      <c r="AP198" s="212"/>
      <c r="AQ198" s="24" t="s">
        <v>14</v>
      </c>
      <c r="AR198" s="204">
        <f t="shared" si="21"/>
        <v>0</v>
      </c>
      <c r="AS198" s="204"/>
      <c r="AT198" s="204"/>
      <c r="AU198" s="204"/>
      <c r="AV198" s="40" t="s">
        <v>13</v>
      </c>
      <c r="AW198" s="203">
        <f t="shared" si="22"/>
        <v>0</v>
      </c>
      <c r="AX198" s="204"/>
      <c r="AY198" s="204"/>
      <c r="AZ198" s="204"/>
      <c r="BA198" s="41" t="s">
        <v>13</v>
      </c>
      <c r="BB198" s="203">
        <v>25700</v>
      </c>
      <c r="BC198" s="204"/>
      <c r="BD198" s="204"/>
      <c r="BE198" s="204"/>
      <c r="BF198" s="40" t="s">
        <v>13</v>
      </c>
      <c r="BG198" s="203">
        <f t="shared" si="23"/>
        <v>0</v>
      </c>
      <c r="BH198" s="204"/>
      <c r="BI198" s="204"/>
      <c r="BJ198" s="204"/>
      <c r="BK198" s="204"/>
      <c r="BL198" s="41" t="s">
        <v>13</v>
      </c>
      <c r="BM198" s="34">
        <v>146</v>
      </c>
    </row>
    <row r="199" spans="1:65">
      <c r="A199" s="34">
        <v>147</v>
      </c>
      <c r="B199" s="213"/>
      <c r="C199" s="214"/>
      <c r="D199" s="56"/>
      <c r="E199" s="213"/>
      <c r="F199" s="214"/>
      <c r="G199" s="215"/>
      <c r="H199" s="213"/>
      <c r="I199" s="214"/>
      <c r="J199" s="214"/>
      <c r="K199" s="214"/>
      <c r="L199" s="215"/>
      <c r="M199" s="212"/>
      <c r="N199" s="212"/>
      <c r="O199" s="21" t="s">
        <v>10</v>
      </c>
      <c r="P199" s="22"/>
      <c r="Q199" s="21" t="s">
        <v>11</v>
      </c>
      <c r="R199" s="22"/>
      <c r="S199" s="21" t="s">
        <v>12</v>
      </c>
      <c r="T199" s="26"/>
      <c r="U199" s="21" t="s">
        <v>12</v>
      </c>
      <c r="V199" s="25" t="s">
        <v>62</v>
      </c>
      <c r="W199" s="22"/>
      <c r="X199" s="24" t="s">
        <v>12</v>
      </c>
      <c r="Y199" s="212"/>
      <c r="Z199" s="212"/>
      <c r="AA199" s="21" t="s">
        <v>62</v>
      </c>
      <c r="AB199" s="212"/>
      <c r="AC199" s="206"/>
      <c r="AD199" s="209"/>
      <c r="AE199" s="211"/>
      <c r="AF199" s="211"/>
      <c r="AG199" s="23" t="s">
        <v>13</v>
      </c>
      <c r="AH199" s="210"/>
      <c r="AI199" s="206"/>
      <c r="AJ199" s="211"/>
      <c r="AK199" s="211"/>
      <c r="AL199" s="211"/>
      <c r="AM199" s="211"/>
      <c r="AN199" s="21" t="s">
        <v>13</v>
      </c>
      <c r="AO199" s="210"/>
      <c r="AP199" s="212"/>
      <c r="AQ199" s="24" t="s">
        <v>14</v>
      </c>
      <c r="AR199" s="204">
        <f t="shared" si="21"/>
        <v>0</v>
      </c>
      <c r="AS199" s="204"/>
      <c r="AT199" s="204"/>
      <c r="AU199" s="204"/>
      <c r="AV199" s="40" t="s">
        <v>13</v>
      </c>
      <c r="AW199" s="203">
        <f t="shared" si="22"/>
        <v>0</v>
      </c>
      <c r="AX199" s="204"/>
      <c r="AY199" s="204"/>
      <c r="AZ199" s="204"/>
      <c r="BA199" s="41" t="s">
        <v>13</v>
      </c>
      <c r="BB199" s="203">
        <v>25700</v>
      </c>
      <c r="BC199" s="204"/>
      <c r="BD199" s="204"/>
      <c r="BE199" s="204"/>
      <c r="BF199" s="40" t="s">
        <v>13</v>
      </c>
      <c r="BG199" s="203">
        <f t="shared" si="23"/>
        <v>0</v>
      </c>
      <c r="BH199" s="204"/>
      <c r="BI199" s="204"/>
      <c r="BJ199" s="204"/>
      <c r="BK199" s="204"/>
      <c r="BL199" s="41" t="s">
        <v>13</v>
      </c>
      <c r="BM199" s="34">
        <v>147</v>
      </c>
    </row>
    <row r="200" spans="1:65">
      <c r="A200" s="34">
        <v>148</v>
      </c>
      <c r="B200" s="213"/>
      <c r="C200" s="214"/>
      <c r="D200" s="56"/>
      <c r="E200" s="213"/>
      <c r="F200" s="214"/>
      <c r="G200" s="215"/>
      <c r="H200" s="213"/>
      <c r="I200" s="214"/>
      <c r="J200" s="214"/>
      <c r="K200" s="214"/>
      <c r="L200" s="215"/>
      <c r="M200" s="212"/>
      <c r="N200" s="212"/>
      <c r="O200" s="21" t="s">
        <v>10</v>
      </c>
      <c r="P200" s="22"/>
      <c r="Q200" s="21" t="s">
        <v>11</v>
      </c>
      <c r="R200" s="22"/>
      <c r="S200" s="21" t="s">
        <v>12</v>
      </c>
      <c r="T200" s="26"/>
      <c r="U200" s="21" t="s">
        <v>12</v>
      </c>
      <c r="V200" s="25" t="s">
        <v>62</v>
      </c>
      <c r="W200" s="22"/>
      <c r="X200" s="24" t="s">
        <v>12</v>
      </c>
      <c r="Y200" s="212"/>
      <c r="Z200" s="212"/>
      <c r="AA200" s="21" t="s">
        <v>62</v>
      </c>
      <c r="AB200" s="212"/>
      <c r="AC200" s="206"/>
      <c r="AD200" s="209"/>
      <c r="AE200" s="211"/>
      <c r="AF200" s="211"/>
      <c r="AG200" s="23" t="s">
        <v>13</v>
      </c>
      <c r="AH200" s="210"/>
      <c r="AI200" s="206"/>
      <c r="AJ200" s="211"/>
      <c r="AK200" s="211"/>
      <c r="AL200" s="211"/>
      <c r="AM200" s="211"/>
      <c r="AN200" s="21" t="s">
        <v>13</v>
      </c>
      <c r="AO200" s="210"/>
      <c r="AP200" s="212"/>
      <c r="AQ200" s="24" t="s">
        <v>14</v>
      </c>
      <c r="AR200" s="204">
        <f t="shared" si="21"/>
        <v>0</v>
      </c>
      <c r="AS200" s="204"/>
      <c r="AT200" s="204"/>
      <c r="AU200" s="204"/>
      <c r="AV200" s="40" t="s">
        <v>13</v>
      </c>
      <c r="AW200" s="203">
        <f t="shared" si="22"/>
        <v>0</v>
      </c>
      <c r="AX200" s="204"/>
      <c r="AY200" s="204"/>
      <c r="AZ200" s="204"/>
      <c r="BA200" s="41" t="s">
        <v>13</v>
      </c>
      <c r="BB200" s="203">
        <v>25700</v>
      </c>
      <c r="BC200" s="204"/>
      <c r="BD200" s="204"/>
      <c r="BE200" s="204"/>
      <c r="BF200" s="40" t="s">
        <v>13</v>
      </c>
      <c r="BG200" s="203">
        <f t="shared" si="23"/>
        <v>0</v>
      </c>
      <c r="BH200" s="204"/>
      <c r="BI200" s="204"/>
      <c r="BJ200" s="204"/>
      <c r="BK200" s="204"/>
      <c r="BL200" s="41" t="s">
        <v>13</v>
      </c>
      <c r="BM200" s="34">
        <v>148</v>
      </c>
    </row>
    <row r="201" spans="1:65">
      <c r="A201" s="34">
        <v>149</v>
      </c>
      <c r="B201" s="213"/>
      <c r="C201" s="214"/>
      <c r="D201" s="56"/>
      <c r="E201" s="213"/>
      <c r="F201" s="214"/>
      <c r="G201" s="215"/>
      <c r="H201" s="213"/>
      <c r="I201" s="214"/>
      <c r="J201" s="214"/>
      <c r="K201" s="214"/>
      <c r="L201" s="215"/>
      <c r="M201" s="212"/>
      <c r="N201" s="212"/>
      <c r="O201" s="21" t="s">
        <v>10</v>
      </c>
      <c r="P201" s="22"/>
      <c r="Q201" s="21" t="s">
        <v>11</v>
      </c>
      <c r="R201" s="22"/>
      <c r="S201" s="21" t="s">
        <v>12</v>
      </c>
      <c r="T201" s="26"/>
      <c r="U201" s="21" t="s">
        <v>12</v>
      </c>
      <c r="V201" s="25" t="s">
        <v>62</v>
      </c>
      <c r="W201" s="22"/>
      <c r="X201" s="24" t="s">
        <v>12</v>
      </c>
      <c r="Y201" s="212"/>
      <c r="Z201" s="212"/>
      <c r="AA201" s="21" t="s">
        <v>62</v>
      </c>
      <c r="AB201" s="212"/>
      <c r="AC201" s="206"/>
      <c r="AD201" s="209"/>
      <c r="AE201" s="211"/>
      <c r="AF201" s="211"/>
      <c r="AG201" s="23" t="s">
        <v>13</v>
      </c>
      <c r="AH201" s="210"/>
      <c r="AI201" s="206"/>
      <c r="AJ201" s="211"/>
      <c r="AK201" s="211"/>
      <c r="AL201" s="211"/>
      <c r="AM201" s="211"/>
      <c r="AN201" s="21" t="s">
        <v>13</v>
      </c>
      <c r="AO201" s="210"/>
      <c r="AP201" s="212"/>
      <c r="AQ201" s="24" t="s">
        <v>14</v>
      </c>
      <c r="AR201" s="204">
        <f t="shared" si="21"/>
        <v>0</v>
      </c>
      <c r="AS201" s="204"/>
      <c r="AT201" s="204"/>
      <c r="AU201" s="204"/>
      <c r="AV201" s="40" t="s">
        <v>13</v>
      </c>
      <c r="AW201" s="203">
        <f t="shared" si="22"/>
        <v>0</v>
      </c>
      <c r="AX201" s="204"/>
      <c r="AY201" s="204"/>
      <c r="AZ201" s="204"/>
      <c r="BA201" s="41" t="s">
        <v>13</v>
      </c>
      <c r="BB201" s="203">
        <v>25700</v>
      </c>
      <c r="BC201" s="204"/>
      <c r="BD201" s="204"/>
      <c r="BE201" s="204"/>
      <c r="BF201" s="40" t="s">
        <v>13</v>
      </c>
      <c r="BG201" s="203">
        <f t="shared" si="23"/>
        <v>0</v>
      </c>
      <c r="BH201" s="204"/>
      <c r="BI201" s="204"/>
      <c r="BJ201" s="204"/>
      <c r="BK201" s="204"/>
      <c r="BL201" s="41" t="s">
        <v>13</v>
      </c>
      <c r="BM201" s="34">
        <v>149</v>
      </c>
    </row>
    <row r="202" spans="1:65">
      <c r="A202" s="34">
        <v>150</v>
      </c>
      <c r="B202" s="213"/>
      <c r="C202" s="214"/>
      <c r="D202" s="51"/>
      <c r="E202" s="213"/>
      <c r="F202" s="214"/>
      <c r="G202" s="215"/>
      <c r="H202" s="213"/>
      <c r="I202" s="214"/>
      <c r="J202" s="214"/>
      <c r="K202" s="214"/>
      <c r="L202" s="215"/>
      <c r="M202" s="212"/>
      <c r="N202" s="212"/>
      <c r="O202" s="21" t="s">
        <v>10</v>
      </c>
      <c r="P202" s="22"/>
      <c r="Q202" s="21" t="s">
        <v>11</v>
      </c>
      <c r="R202" s="22"/>
      <c r="S202" s="21" t="s">
        <v>12</v>
      </c>
      <c r="T202" s="26"/>
      <c r="U202" s="21" t="s">
        <v>12</v>
      </c>
      <c r="V202" s="25" t="s">
        <v>62</v>
      </c>
      <c r="W202" s="22"/>
      <c r="X202" s="24" t="s">
        <v>12</v>
      </c>
      <c r="Y202" s="212"/>
      <c r="Z202" s="212"/>
      <c r="AA202" s="21" t="s">
        <v>62</v>
      </c>
      <c r="AB202" s="212"/>
      <c r="AC202" s="206"/>
      <c r="AD202" s="209"/>
      <c r="AE202" s="211"/>
      <c r="AF202" s="211"/>
      <c r="AG202" s="23" t="s">
        <v>13</v>
      </c>
      <c r="AH202" s="210"/>
      <c r="AI202" s="206"/>
      <c r="AJ202" s="211"/>
      <c r="AK202" s="211"/>
      <c r="AL202" s="211"/>
      <c r="AM202" s="211"/>
      <c r="AN202" s="21" t="s">
        <v>13</v>
      </c>
      <c r="AO202" s="210"/>
      <c r="AP202" s="212"/>
      <c r="AQ202" s="24" t="s">
        <v>14</v>
      </c>
      <c r="AR202" s="204">
        <f t="shared" si="21"/>
        <v>0</v>
      </c>
      <c r="AS202" s="204"/>
      <c r="AT202" s="204"/>
      <c r="AU202" s="204"/>
      <c r="AV202" s="40" t="s">
        <v>13</v>
      </c>
      <c r="AW202" s="203">
        <f t="shared" si="22"/>
        <v>0</v>
      </c>
      <c r="AX202" s="204"/>
      <c r="AY202" s="204"/>
      <c r="AZ202" s="204"/>
      <c r="BA202" s="41" t="s">
        <v>13</v>
      </c>
      <c r="BB202" s="203">
        <v>25700</v>
      </c>
      <c r="BC202" s="204"/>
      <c r="BD202" s="204"/>
      <c r="BE202" s="204"/>
      <c r="BF202" s="40" t="s">
        <v>13</v>
      </c>
      <c r="BG202" s="203">
        <f t="shared" si="23"/>
        <v>0</v>
      </c>
      <c r="BH202" s="204"/>
      <c r="BI202" s="204"/>
      <c r="BJ202" s="204"/>
      <c r="BK202" s="204"/>
      <c r="BL202" s="41" t="s">
        <v>13</v>
      </c>
      <c r="BM202" s="34">
        <v>150</v>
      </c>
    </row>
    <row r="203" spans="1:65">
      <c r="A203" s="34">
        <v>151</v>
      </c>
      <c r="B203" s="213"/>
      <c r="C203" s="214"/>
      <c r="D203" s="51"/>
      <c r="E203" s="213"/>
      <c r="F203" s="214"/>
      <c r="G203" s="215"/>
      <c r="H203" s="213"/>
      <c r="I203" s="214"/>
      <c r="J203" s="214"/>
      <c r="K203" s="214"/>
      <c r="L203" s="215"/>
      <c r="M203" s="212"/>
      <c r="N203" s="212"/>
      <c r="O203" s="21" t="s">
        <v>10</v>
      </c>
      <c r="P203" s="22"/>
      <c r="Q203" s="21" t="s">
        <v>11</v>
      </c>
      <c r="R203" s="22"/>
      <c r="S203" s="21" t="s">
        <v>12</v>
      </c>
      <c r="T203" s="26"/>
      <c r="U203" s="21" t="s">
        <v>12</v>
      </c>
      <c r="V203" s="25" t="s">
        <v>62</v>
      </c>
      <c r="W203" s="22"/>
      <c r="X203" s="24" t="s">
        <v>12</v>
      </c>
      <c r="Y203" s="212"/>
      <c r="Z203" s="212"/>
      <c r="AA203" s="21" t="s">
        <v>62</v>
      </c>
      <c r="AB203" s="212"/>
      <c r="AC203" s="206"/>
      <c r="AD203" s="209"/>
      <c r="AE203" s="211"/>
      <c r="AF203" s="211"/>
      <c r="AG203" s="23" t="s">
        <v>13</v>
      </c>
      <c r="AH203" s="210"/>
      <c r="AI203" s="206"/>
      <c r="AJ203" s="211"/>
      <c r="AK203" s="211"/>
      <c r="AL203" s="211"/>
      <c r="AM203" s="211"/>
      <c r="AN203" s="21" t="s">
        <v>13</v>
      </c>
      <c r="AO203" s="210"/>
      <c r="AP203" s="212"/>
      <c r="AQ203" s="24" t="s">
        <v>14</v>
      </c>
      <c r="AR203" s="204">
        <f t="shared" si="21"/>
        <v>0</v>
      </c>
      <c r="AS203" s="204"/>
      <c r="AT203" s="204"/>
      <c r="AU203" s="204"/>
      <c r="AV203" s="40" t="s">
        <v>13</v>
      </c>
      <c r="AW203" s="203">
        <f t="shared" si="22"/>
        <v>0</v>
      </c>
      <c r="AX203" s="204"/>
      <c r="AY203" s="204"/>
      <c r="AZ203" s="204"/>
      <c r="BA203" s="41" t="s">
        <v>13</v>
      </c>
      <c r="BB203" s="203">
        <v>25700</v>
      </c>
      <c r="BC203" s="204"/>
      <c r="BD203" s="204"/>
      <c r="BE203" s="204"/>
      <c r="BF203" s="40" t="s">
        <v>13</v>
      </c>
      <c r="BG203" s="203">
        <f t="shared" si="23"/>
        <v>0</v>
      </c>
      <c r="BH203" s="204"/>
      <c r="BI203" s="204"/>
      <c r="BJ203" s="204"/>
      <c r="BK203" s="204"/>
      <c r="BL203" s="41" t="s">
        <v>13</v>
      </c>
      <c r="BM203" s="34">
        <v>151</v>
      </c>
    </row>
    <row r="204" spans="1:65">
      <c r="A204" s="34">
        <v>152</v>
      </c>
      <c r="B204" s="213"/>
      <c r="C204" s="214"/>
      <c r="D204" s="51"/>
      <c r="E204" s="213"/>
      <c r="F204" s="214"/>
      <c r="G204" s="215"/>
      <c r="H204" s="213"/>
      <c r="I204" s="214"/>
      <c r="J204" s="214"/>
      <c r="K204" s="214"/>
      <c r="L204" s="215"/>
      <c r="M204" s="212"/>
      <c r="N204" s="212"/>
      <c r="O204" s="21" t="s">
        <v>10</v>
      </c>
      <c r="P204" s="22"/>
      <c r="Q204" s="21" t="s">
        <v>11</v>
      </c>
      <c r="R204" s="22"/>
      <c r="S204" s="21" t="s">
        <v>12</v>
      </c>
      <c r="T204" s="26"/>
      <c r="U204" s="21" t="s">
        <v>12</v>
      </c>
      <c r="V204" s="25" t="s">
        <v>62</v>
      </c>
      <c r="W204" s="22"/>
      <c r="X204" s="24" t="s">
        <v>12</v>
      </c>
      <c r="Y204" s="212"/>
      <c r="Z204" s="212"/>
      <c r="AA204" s="21" t="s">
        <v>62</v>
      </c>
      <c r="AB204" s="212"/>
      <c r="AC204" s="206"/>
      <c r="AD204" s="209"/>
      <c r="AE204" s="211"/>
      <c r="AF204" s="211"/>
      <c r="AG204" s="23" t="s">
        <v>13</v>
      </c>
      <c r="AH204" s="210"/>
      <c r="AI204" s="206"/>
      <c r="AJ204" s="211"/>
      <c r="AK204" s="211"/>
      <c r="AL204" s="211"/>
      <c r="AM204" s="211"/>
      <c r="AN204" s="21" t="s">
        <v>13</v>
      </c>
      <c r="AO204" s="210"/>
      <c r="AP204" s="212"/>
      <c r="AQ204" s="24" t="s">
        <v>14</v>
      </c>
      <c r="AR204" s="204">
        <f t="shared" si="21"/>
        <v>0</v>
      </c>
      <c r="AS204" s="204"/>
      <c r="AT204" s="204"/>
      <c r="AU204" s="204"/>
      <c r="AV204" s="40" t="s">
        <v>13</v>
      </c>
      <c r="AW204" s="203">
        <f t="shared" si="22"/>
        <v>0</v>
      </c>
      <c r="AX204" s="204"/>
      <c r="AY204" s="204"/>
      <c r="AZ204" s="204"/>
      <c r="BA204" s="41" t="s">
        <v>13</v>
      </c>
      <c r="BB204" s="203">
        <v>25700</v>
      </c>
      <c r="BC204" s="204"/>
      <c r="BD204" s="204"/>
      <c r="BE204" s="204"/>
      <c r="BF204" s="40" t="s">
        <v>13</v>
      </c>
      <c r="BG204" s="203">
        <f t="shared" si="23"/>
        <v>0</v>
      </c>
      <c r="BH204" s="204"/>
      <c r="BI204" s="204"/>
      <c r="BJ204" s="204"/>
      <c r="BK204" s="204"/>
      <c r="BL204" s="41" t="s">
        <v>13</v>
      </c>
      <c r="BM204" s="34">
        <v>152</v>
      </c>
    </row>
    <row r="205" spans="1:65">
      <c r="A205" s="34">
        <v>153</v>
      </c>
      <c r="B205" s="213"/>
      <c r="C205" s="214"/>
      <c r="D205" s="51"/>
      <c r="E205" s="213"/>
      <c r="F205" s="214"/>
      <c r="G205" s="215"/>
      <c r="H205" s="213"/>
      <c r="I205" s="214"/>
      <c r="J205" s="214"/>
      <c r="K205" s="214"/>
      <c r="L205" s="215"/>
      <c r="M205" s="212"/>
      <c r="N205" s="212"/>
      <c r="O205" s="21" t="s">
        <v>10</v>
      </c>
      <c r="P205" s="22"/>
      <c r="Q205" s="21" t="s">
        <v>11</v>
      </c>
      <c r="R205" s="22"/>
      <c r="S205" s="21" t="s">
        <v>12</v>
      </c>
      <c r="T205" s="26"/>
      <c r="U205" s="21" t="s">
        <v>12</v>
      </c>
      <c r="V205" s="25" t="s">
        <v>62</v>
      </c>
      <c r="W205" s="22"/>
      <c r="X205" s="24" t="s">
        <v>12</v>
      </c>
      <c r="Y205" s="212"/>
      <c r="Z205" s="212"/>
      <c r="AA205" s="21" t="s">
        <v>62</v>
      </c>
      <c r="AB205" s="212"/>
      <c r="AC205" s="206"/>
      <c r="AD205" s="209"/>
      <c r="AE205" s="211"/>
      <c r="AF205" s="211"/>
      <c r="AG205" s="23" t="s">
        <v>13</v>
      </c>
      <c r="AH205" s="210"/>
      <c r="AI205" s="206"/>
      <c r="AJ205" s="211"/>
      <c r="AK205" s="211"/>
      <c r="AL205" s="211"/>
      <c r="AM205" s="211"/>
      <c r="AN205" s="21" t="s">
        <v>13</v>
      </c>
      <c r="AO205" s="210"/>
      <c r="AP205" s="212"/>
      <c r="AQ205" s="24" t="s">
        <v>14</v>
      </c>
      <c r="AR205" s="204">
        <f t="shared" si="21"/>
        <v>0</v>
      </c>
      <c r="AS205" s="204"/>
      <c r="AT205" s="204"/>
      <c r="AU205" s="204"/>
      <c r="AV205" s="40" t="s">
        <v>13</v>
      </c>
      <c r="AW205" s="203">
        <f t="shared" si="22"/>
        <v>0</v>
      </c>
      <c r="AX205" s="204"/>
      <c r="AY205" s="204"/>
      <c r="AZ205" s="204"/>
      <c r="BA205" s="41" t="s">
        <v>13</v>
      </c>
      <c r="BB205" s="203">
        <v>25700</v>
      </c>
      <c r="BC205" s="204"/>
      <c r="BD205" s="204"/>
      <c r="BE205" s="204"/>
      <c r="BF205" s="40" t="s">
        <v>13</v>
      </c>
      <c r="BG205" s="203">
        <f t="shared" si="23"/>
        <v>0</v>
      </c>
      <c r="BH205" s="204"/>
      <c r="BI205" s="204"/>
      <c r="BJ205" s="204"/>
      <c r="BK205" s="204"/>
      <c r="BL205" s="41" t="s">
        <v>13</v>
      </c>
      <c r="BM205" s="34">
        <v>153</v>
      </c>
    </row>
    <row r="206" spans="1:65">
      <c r="A206" s="34">
        <v>154</v>
      </c>
      <c r="B206" s="213"/>
      <c r="C206" s="214"/>
      <c r="D206" s="51"/>
      <c r="E206" s="213"/>
      <c r="F206" s="214"/>
      <c r="G206" s="215"/>
      <c r="H206" s="213"/>
      <c r="I206" s="214"/>
      <c r="J206" s="214"/>
      <c r="K206" s="214"/>
      <c r="L206" s="215"/>
      <c r="M206" s="212"/>
      <c r="N206" s="212"/>
      <c r="O206" s="21" t="s">
        <v>10</v>
      </c>
      <c r="P206" s="22"/>
      <c r="Q206" s="21" t="s">
        <v>11</v>
      </c>
      <c r="R206" s="22"/>
      <c r="S206" s="21" t="s">
        <v>12</v>
      </c>
      <c r="T206" s="26"/>
      <c r="U206" s="21" t="s">
        <v>12</v>
      </c>
      <c r="V206" s="25" t="s">
        <v>62</v>
      </c>
      <c r="W206" s="22"/>
      <c r="X206" s="24" t="s">
        <v>12</v>
      </c>
      <c r="Y206" s="212"/>
      <c r="Z206" s="212"/>
      <c r="AA206" s="21" t="s">
        <v>62</v>
      </c>
      <c r="AB206" s="212"/>
      <c r="AC206" s="206"/>
      <c r="AD206" s="209"/>
      <c r="AE206" s="211"/>
      <c r="AF206" s="211"/>
      <c r="AG206" s="23" t="s">
        <v>13</v>
      </c>
      <c r="AH206" s="210"/>
      <c r="AI206" s="206"/>
      <c r="AJ206" s="211"/>
      <c r="AK206" s="211"/>
      <c r="AL206" s="211"/>
      <c r="AM206" s="211"/>
      <c r="AN206" s="21" t="s">
        <v>13</v>
      </c>
      <c r="AO206" s="210"/>
      <c r="AP206" s="212"/>
      <c r="AQ206" s="24" t="s">
        <v>14</v>
      </c>
      <c r="AR206" s="204">
        <f t="shared" si="21"/>
        <v>0</v>
      </c>
      <c r="AS206" s="204"/>
      <c r="AT206" s="204"/>
      <c r="AU206" s="204"/>
      <c r="AV206" s="40" t="s">
        <v>13</v>
      </c>
      <c r="AW206" s="203">
        <f t="shared" si="22"/>
        <v>0</v>
      </c>
      <c r="AX206" s="204"/>
      <c r="AY206" s="204"/>
      <c r="AZ206" s="204"/>
      <c r="BA206" s="41" t="s">
        <v>13</v>
      </c>
      <c r="BB206" s="203">
        <v>25700</v>
      </c>
      <c r="BC206" s="204"/>
      <c r="BD206" s="204"/>
      <c r="BE206" s="204"/>
      <c r="BF206" s="40" t="s">
        <v>13</v>
      </c>
      <c r="BG206" s="203">
        <f t="shared" si="23"/>
        <v>0</v>
      </c>
      <c r="BH206" s="204"/>
      <c r="BI206" s="204"/>
      <c r="BJ206" s="204"/>
      <c r="BK206" s="204"/>
      <c r="BL206" s="41" t="s">
        <v>13</v>
      </c>
      <c r="BM206" s="34">
        <v>154</v>
      </c>
    </row>
    <row r="207" spans="1:65">
      <c r="A207" s="34">
        <v>155</v>
      </c>
      <c r="B207" s="213"/>
      <c r="C207" s="214"/>
      <c r="D207" s="51"/>
      <c r="E207" s="213"/>
      <c r="F207" s="214"/>
      <c r="G207" s="215"/>
      <c r="H207" s="213"/>
      <c r="I207" s="214"/>
      <c r="J207" s="214"/>
      <c r="K207" s="214"/>
      <c r="L207" s="215"/>
      <c r="M207" s="212"/>
      <c r="N207" s="212"/>
      <c r="O207" s="21" t="s">
        <v>10</v>
      </c>
      <c r="P207" s="22"/>
      <c r="Q207" s="21" t="s">
        <v>11</v>
      </c>
      <c r="R207" s="22"/>
      <c r="S207" s="21" t="s">
        <v>12</v>
      </c>
      <c r="T207" s="26"/>
      <c r="U207" s="21" t="s">
        <v>12</v>
      </c>
      <c r="V207" s="25" t="s">
        <v>62</v>
      </c>
      <c r="W207" s="22"/>
      <c r="X207" s="24" t="s">
        <v>12</v>
      </c>
      <c r="Y207" s="212"/>
      <c r="Z207" s="212"/>
      <c r="AA207" s="21" t="s">
        <v>62</v>
      </c>
      <c r="AB207" s="212"/>
      <c r="AC207" s="206"/>
      <c r="AD207" s="209"/>
      <c r="AE207" s="211"/>
      <c r="AF207" s="211"/>
      <c r="AG207" s="23" t="s">
        <v>13</v>
      </c>
      <c r="AH207" s="210"/>
      <c r="AI207" s="206"/>
      <c r="AJ207" s="211"/>
      <c r="AK207" s="211"/>
      <c r="AL207" s="211"/>
      <c r="AM207" s="211"/>
      <c r="AN207" s="21" t="s">
        <v>13</v>
      </c>
      <c r="AO207" s="210"/>
      <c r="AP207" s="212"/>
      <c r="AQ207" s="24" t="s">
        <v>14</v>
      </c>
      <c r="AR207" s="204">
        <f t="shared" si="21"/>
        <v>0</v>
      </c>
      <c r="AS207" s="204"/>
      <c r="AT207" s="204"/>
      <c r="AU207" s="204"/>
      <c r="AV207" s="40" t="s">
        <v>13</v>
      </c>
      <c r="AW207" s="203">
        <f t="shared" si="22"/>
        <v>0</v>
      </c>
      <c r="AX207" s="204"/>
      <c r="AY207" s="204"/>
      <c r="AZ207" s="204"/>
      <c r="BA207" s="41" t="s">
        <v>13</v>
      </c>
      <c r="BB207" s="203">
        <v>25700</v>
      </c>
      <c r="BC207" s="204"/>
      <c r="BD207" s="204"/>
      <c r="BE207" s="204"/>
      <c r="BF207" s="40" t="s">
        <v>13</v>
      </c>
      <c r="BG207" s="203">
        <f t="shared" si="23"/>
        <v>0</v>
      </c>
      <c r="BH207" s="204"/>
      <c r="BI207" s="204"/>
      <c r="BJ207" s="204"/>
      <c r="BK207" s="204"/>
      <c r="BL207" s="41" t="s">
        <v>13</v>
      </c>
      <c r="BM207" s="34">
        <v>155</v>
      </c>
    </row>
    <row r="208" spans="1:65">
      <c r="A208" s="34">
        <v>156</v>
      </c>
      <c r="B208" s="213"/>
      <c r="C208" s="214"/>
      <c r="D208" s="51"/>
      <c r="E208" s="213"/>
      <c r="F208" s="214"/>
      <c r="G208" s="215"/>
      <c r="H208" s="213"/>
      <c r="I208" s="214"/>
      <c r="J208" s="214"/>
      <c r="K208" s="214"/>
      <c r="L208" s="215"/>
      <c r="M208" s="212"/>
      <c r="N208" s="212"/>
      <c r="O208" s="21" t="s">
        <v>10</v>
      </c>
      <c r="P208" s="22"/>
      <c r="Q208" s="21" t="s">
        <v>11</v>
      </c>
      <c r="R208" s="22"/>
      <c r="S208" s="21" t="s">
        <v>12</v>
      </c>
      <c r="T208" s="26"/>
      <c r="U208" s="21" t="s">
        <v>12</v>
      </c>
      <c r="V208" s="25" t="s">
        <v>62</v>
      </c>
      <c r="W208" s="22"/>
      <c r="X208" s="24" t="s">
        <v>12</v>
      </c>
      <c r="Y208" s="212"/>
      <c r="Z208" s="212"/>
      <c r="AA208" s="21" t="s">
        <v>62</v>
      </c>
      <c r="AB208" s="212"/>
      <c r="AC208" s="206"/>
      <c r="AD208" s="209"/>
      <c r="AE208" s="211"/>
      <c r="AF208" s="211"/>
      <c r="AG208" s="23" t="s">
        <v>13</v>
      </c>
      <c r="AH208" s="210"/>
      <c r="AI208" s="206"/>
      <c r="AJ208" s="211"/>
      <c r="AK208" s="211"/>
      <c r="AL208" s="211"/>
      <c r="AM208" s="211"/>
      <c r="AN208" s="21" t="s">
        <v>13</v>
      </c>
      <c r="AO208" s="210"/>
      <c r="AP208" s="212"/>
      <c r="AQ208" s="24" t="s">
        <v>14</v>
      </c>
      <c r="AR208" s="204">
        <f t="shared" si="21"/>
        <v>0</v>
      </c>
      <c r="AS208" s="204"/>
      <c r="AT208" s="204"/>
      <c r="AU208" s="204"/>
      <c r="AV208" s="40" t="s">
        <v>13</v>
      </c>
      <c r="AW208" s="203">
        <f t="shared" si="22"/>
        <v>0</v>
      </c>
      <c r="AX208" s="204"/>
      <c r="AY208" s="204"/>
      <c r="AZ208" s="204"/>
      <c r="BA208" s="41" t="s">
        <v>13</v>
      </c>
      <c r="BB208" s="203">
        <v>25700</v>
      </c>
      <c r="BC208" s="204"/>
      <c r="BD208" s="204"/>
      <c r="BE208" s="204"/>
      <c r="BF208" s="40" t="s">
        <v>13</v>
      </c>
      <c r="BG208" s="203">
        <f t="shared" si="23"/>
        <v>0</v>
      </c>
      <c r="BH208" s="204"/>
      <c r="BI208" s="204"/>
      <c r="BJ208" s="204"/>
      <c r="BK208" s="204"/>
      <c r="BL208" s="41" t="s">
        <v>13</v>
      </c>
      <c r="BM208" s="34">
        <v>156</v>
      </c>
    </row>
    <row r="209" spans="1:65">
      <c r="A209" s="34">
        <v>157</v>
      </c>
      <c r="B209" s="213"/>
      <c r="C209" s="214"/>
      <c r="D209" s="51"/>
      <c r="E209" s="213"/>
      <c r="F209" s="214"/>
      <c r="G209" s="215"/>
      <c r="H209" s="213"/>
      <c r="I209" s="214"/>
      <c r="J209" s="214"/>
      <c r="K209" s="214"/>
      <c r="L209" s="215"/>
      <c r="M209" s="212"/>
      <c r="N209" s="212"/>
      <c r="O209" s="21" t="s">
        <v>10</v>
      </c>
      <c r="P209" s="22"/>
      <c r="Q209" s="21" t="s">
        <v>11</v>
      </c>
      <c r="R209" s="22"/>
      <c r="S209" s="21" t="s">
        <v>12</v>
      </c>
      <c r="T209" s="26"/>
      <c r="U209" s="21" t="s">
        <v>12</v>
      </c>
      <c r="V209" s="25" t="s">
        <v>62</v>
      </c>
      <c r="W209" s="22"/>
      <c r="X209" s="24" t="s">
        <v>12</v>
      </c>
      <c r="Y209" s="212"/>
      <c r="Z209" s="212"/>
      <c r="AA209" s="21" t="s">
        <v>62</v>
      </c>
      <c r="AB209" s="212"/>
      <c r="AC209" s="206"/>
      <c r="AD209" s="209"/>
      <c r="AE209" s="211"/>
      <c r="AF209" s="211"/>
      <c r="AG209" s="23" t="s">
        <v>13</v>
      </c>
      <c r="AH209" s="210"/>
      <c r="AI209" s="206"/>
      <c r="AJ209" s="211"/>
      <c r="AK209" s="211"/>
      <c r="AL209" s="211"/>
      <c r="AM209" s="211"/>
      <c r="AN209" s="21" t="s">
        <v>13</v>
      </c>
      <c r="AO209" s="210"/>
      <c r="AP209" s="212"/>
      <c r="AQ209" s="24" t="s">
        <v>14</v>
      </c>
      <c r="AR209" s="204">
        <f t="shared" si="21"/>
        <v>0</v>
      </c>
      <c r="AS209" s="204"/>
      <c r="AT209" s="204"/>
      <c r="AU209" s="204"/>
      <c r="AV209" s="40" t="s">
        <v>13</v>
      </c>
      <c r="AW209" s="203">
        <f t="shared" si="22"/>
        <v>0</v>
      </c>
      <c r="AX209" s="204"/>
      <c r="AY209" s="204"/>
      <c r="AZ209" s="204"/>
      <c r="BA209" s="41" t="s">
        <v>13</v>
      </c>
      <c r="BB209" s="203">
        <v>25700</v>
      </c>
      <c r="BC209" s="204"/>
      <c r="BD209" s="204"/>
      <c r="BE209" s="204"/>
      <c r="BF209" s="40" t="s">
        <v>13</v>
      </c>
      <c r="BG209" s="203">
        <f t="shared" si="23"/>
        <v>0</v>
      </c>
      <c r="BH209" s="204"/>
      <c r="BI209" s="204"/>
      <c r="BJ209" s="204"/>
      <c r="BK209" s="204"/>
      <c r="BL209" s="41" t="s">
        <v>13</v>
      </c>
      <c r="BM209" s="34">
        <v>157</v>
      </c>
    </row>
    <row r="210" spans="1:65">
      <c r="A210" s="34">
        <v>158</v>
      </c>
      <c r="B210" s="213"/>
      <c r="C210" s="214"/>
      <c r="D210" s="51"/>
      <c r="E210" s="213"/>
      <c r="F210" s="214"/>
      <c r="G210" s="215"/>
      <c r="H210" s="213"/>
      <c r="I210" s="214"/>
      <c r="J210" s="214"/>
      <c r="K210" s="214"/>
      <c r="L210" s="215"/>
      <c r="M210" s="212"/>
      <c r="N210" s="212"/>
      <c r="O210" s="21" t="s">
        <v>10</v>
      </c>
      <c r="P210" s="22"/>
      <c r="Q210" s="21" t="s">
        <v>11</v>
      </c>
      <c r="R210" s="22"/>
      <c r="S210" s="21" t="s">
        <v>12</v>
      </c>
      <c r="T210" s="26"/>
      <c r="U210" s="21" t="s">
        <v>12</v>
      </c>
      <c r="V210" s="25" t="s">
        <v>62</v>
      </c>
      <c r="W210" s="22"/>
      <c r="X210" s="24" t="s">
        <v>12</v>
      </c>
      <c r="Y210" s="212"/>
      <c r="Z210" s="212"/>
      <c r="AA210" s="21" t="s">
        <v>62</v>
      </c>
      <c r="AB210" s="212"/>
      <c r="AC210" s="206"/>
      <c r="AD210" s="209"/>
      <c r="AE210" s="211"/>
      <c r="AF210" s="211"/>
      <c r="AG210" s="23" t="s">
        <v>13</v>
      </c>
      <c r="AH210" s="210"/>
      <c r="AI210" s="206"/>
      <c r="AJ210" s="211"/>
      <c r="AK210" s="211"/>
      <c r="AL210" s="211"/>
      <c r="AM210" s="211"/>
      <c r="AN210" s="21" t="s">
        <v>13</v>
      </c>
      <c r="AO210" s="210"/>
      <c r="AP210" s="212"/>
      <c r="AQ210" s="24" t="s">
        <v>14</v>
      </c>
      <c r="AR210" s="204">
        <f t="shared" si="21"/>
        <v>0</v>
      </c>
      <c r="AS210" s="204"/>
      <c r="AT210" s="204"/>
      <c r="AU210" s="204"/>
      <c r="AV210" s="40" t="s">
        <v>13</v>
      </c>
      <c r="AW210" s="203">
        <f t="shared" si="22"/>
        <v>0</v>
      </c>
      <c r="AX210" s="204"/>
      <c r="AY210" s="204"/>
      <c r="AZ210" s="204"/>
      <c r="BA210" s="41" t="s">
        <v>13</v>
      </c>
      <c r="BB210" s="203">
        <v>25700</v>
      </c>
      <c r="BC210" s="204"/>
      <c r="BD210" s="204"/>
      <c r="BE210" s="204"/>
      <c r="BF210" s="40" t="s">
        <v>13</v>
      </c>
      <c r="BG210" s="203">
        <f t="shared" si="23"/>
        <v>0</v>
      </c>
      <c r="BH210" s="204"/>
      <c r="BI210" s="204"/>
      <c r="BJ210" s="204"/>
      <c r="BK210" s="204"/>
      <c r="BL210" s="41" t="s">
        <v>13</v>
      </c>
      <c r="BM210" s="34">
        <v>158</v>
      </c>
    </row>
    <row r="211" spans="1:65">
      <c r="A211" s="34">
        <v>159</v>
      </c>
      <c r="B211" s="213"/>
      <c r="C211" s="214"/>
      <c r="D211" s="51"/>
      <c r="E211" s="213"/>
      <c r="F211" s="214"/>
      <c r="G211" s="215"/>
      <c r="H211" s="213"/>
      <c r="I211" s="214"/>
      <c r="J211" s="214"/>
      <c r="K211" s="214"/>
      <c r="L211" s="215"/>
      <c r="M211" s="212"/>
      <c r="N211" s="212"/>
      <c r="O211" s="21" t="s">
        <v>10</v>
      </c>
      <c r="P211" s="22"/>
      <c r="Q211" s="21" t="s">
        <v>11</v>
      </c>
      <c r="R211" s="22"/>
      <c r="S211" s="21" t="s">
        <v>12</v>
      </c>
      <c r="T211" s="26"/>
      <c r="U211" s="21" t="s">
        <v>12</v>
      </c>
      <c r="V211" s="25" t="s">
        <v>62</v>
      </c>
      <c r="W211" s="22"/>
      <c r="X211" s="24" t="s">
        <v>12</v>
      </c>
      <c r="Y211" s="212"/>
      <c r="Z211" s="212"/>
      <c r="AA211" s="21" t="s">
        <v>62</v>
      </c>
      <c r="AB211" s="212"/>
      <c r="AC211" s="206"/>
      <c r="AD211" s="209"/>
      <c r="AE211" s="211"/>
      <c r="AF211" s="211"/>
      <c r="AG211" s="23" t="s">
        <v>13</v>
      </c>
      <c r="AH211" s="210"/>
      <c r="AI211" s="206"/>
      <c r="AJ211" s="211"/>
      <c r="AK211" s="211"/>
      <c r="AL211" s="211"/>
      <c r="AM211" s="211"/>
      <c r="AN211" s="21" t="s">
        <v>13</v>
      </c>
      <c r="AO211" s="210"/>
      <c r="AP211" s="212"/>
      <c r="AQ211" s="24" t="s">
        <v>14</v>
      </c>
      <c r="AR211" s="204">
        <f t="shared" si="21"/>
        <v>0</v>
      </c>
      <c r="AS211" s="204"/>
      <c r="AT211" s="204"/>
      <c r="AU211" s="204"/>
      <c r="AV211" s="40" t="s">
        <v>13</v>
      </c>
      <c r="AW211" s="203">
        <f t="shared" si="22"/>
        <v>0</v>
      </c>
      <c r="AX211" s="204"/>
      <c r="AY211" s="204"/>
      <c r="AZ211" s="204"/>
      <c r="BA211" s="41" t="s">
        <v>13</v>
      </c>
      <c r="BB211" s="203">
        <v>25700</v>
      </c>
      <c r="BC211" s="204"/>
      <c r="BD211" s="204"/>
      <c r="BE211" s="204"/>
      <c r="BF211" s="40" t="s">
        <v>13</v>
      </c>
      <c r="BG211" s="203">
        <f t="shared" si="23"/>
        <v>0</v>
      </c>
      <c r="BH211" s="204"/>
      <c r="BI211" s="204"/>
      <c r="BJ211" s="204"/>
      <c r="BK211" s="204"/>
      <c r="BL211" s="41" t="s">
        <v>13</v>
      </c>
      <c r="BM211" s="34">
        <v>159</v>
      </c>
    </row>
    <row r="212" spans="1:65" ht="18.600000000000001" thickBot="1">
      <c r="A212" s="34">
        <v>160</v>
      </c>
      <c r="B212" s="213"/>
      <c r="C212" s="215"/>
      <c r="D212" s="51"/>
      <c r="E212" s="213"/>
      <c r="F212" s="214"/>
      <c r="G212" s="215"/>
      <c r="H212" s="216"/>
      <c r="I212" s="216"/>
      <c r="J212" s="216"/>
      <c r="K212" s="216"/>
      <c r="L212" s="216"/>
      <c r="M212" s="207"/>
      <c r="N212" s="210"/>
      <c r="O212" s="21" t="s">
        <v>10</v>
      </c>
      <c r="P212" s="22"/>
      <c r="Q212" s="21" t="s">
        <v>11</v>
      </c>
      <c r="R212" s="22"/>
      <c r="S212" s="24" t="s">
        <v>12</v>
      </c>
      <c r="T212" s="26"/>
      <c r="U212" s="21" t="s">
        <v>12</v>
      </c>
      <c r="V212" s="25" t="s">
        <v>62</v>
      </c>
      <c r="W212" s="22"/>
      <c r="X212" s="24" t="s">
        <v>12</v>
      </c>
      <c r="Y212" s="207"/>
      <c r="Z212" s="210"/>
      <c r="AA212" s="21" t="s">
        <v>62</v>
      </c>
      <c r="AB212" s="206"/>
      <c r="AC212" s="207"/>
      <c r="AD212" s="208"/>
      <c r="AE212" s="208"/>
      <c r="AF212" s="209"/>
      <c r="AG212" s="23" t="s">
        <v>13</v>
      </c>
      <c r="AH212" s="210"/>
      <c r="AI212" s="206"/>
      <c r="AJ212" s="211"/>
      <c r="AK212" s="211"/>
      <c r="AL212" s="211"/>
      <c r="AM212" s="211"/>
      <c r="AN212" s="21" t="s">
        <v>13</v>
      </c>
      <c r="AO212" s="210"/>
      <c r="AP212" s="212"/>
      <c r="AQ212" s="24" t="s">
        <v>14</v>
      </c>
      <c r="AR212" s="204">
        <f t="shared" si="21"/>
        <v>0</v>
      </c>
      <c r="AS212" s="204"/>
      <c r="AT212" s="204"/>
      <c r="AU212" s="204"/>
      <c r="AV212" s="40" t="s">
        <v>13</v>
      </c>
      <c r="AW212" s="203">
        <f t="shared" si="22"/>
        <v>0</v>
      </c>
      <c r="AX212" s="204"/>
      <c r="AY212" s="204"/>
      <c r="AZ212" s="204"/>
      <c r="BA212" s="41" t="s">
        <v>13</v>
      </c>
      <c r="BB212" s="203">
        <v>25700</v>
      </c>
      <c r="BC212" s="204"/>
      <c r="BD212" s="204"/>
      <c r="BE212" s="204"/>
      <c r="BF212" s="41" t="s">
        <v>13</v>
      </c>
      <c r="BG212" s="203">
        <f t="shared" si="23"/>
        <v>0</v>
      </c>
      <c r="BH212" s="204"/>
      <c r="BI212" s="204"/>
      <c r="BJ212" s="204"/>
      <c r="BK212" s="204"/>
      <c r="BL212" s="41" t="s">
        <v>13</v>
      </c>
      <c r="BM212" s="34">
        <v>160</v>
      </c>
    </row>
    <row r="213" spans="1:65" ht="18.600000000000001" thickBot="1">
      <c r="BD213" s="200" t="s">
        <v>15</v>
      </c>
      <c r="BE213" s="200"/>
      <c r="BF213" s="201"/>
      <c r="BG213" s="315">
        <f>SUM(BG193:BK212)</f>
        <v>0</v>
      </c>
      <c r="BH213" s="316"/>
      <c r="BI213" s="316"/>
      <c r="BJ213" s="316"/>
      <c r="BK213" s="316"/>
      <c r="BL213" s="132" t="s">
        <v>13</v>
      </c>
      <c r="BM213" s="5"/>
    </row>
    <row r="214" spans="1:65" ht="22.2">
      <c r="A214" s="1" t="s">
        <v>61</v>
      </c>
      <c r="BC214" s="194" t="s">
        <v>24</v>
      </c>
      <c r="BD214" s="195"/>
      <c r="BE214" s="275"/>
      <c r="BF214" s="276"/>
      <c r="BG214" s="2" t="s">
        <v>10</v>
      </c>
      <c r="BI214" s="275"/>
      <c r="BJ214" s="276"/>
      <c r="BK214" s="277" t="s">
        <v>25</v>
      </c>
      <c r="BL214" s="194"/>
    </row>
    <row r="215" spans="1:65">
      <c r="X215" s="2" t="s">
        <v>85</v>
      </c>
      <c r="AU215" s="2" t="s">
        <v>103</v>
      </c>
      <c r="AX215" s="151"/>
      <c r="AY215" s="151"/>
      <c r="AZ215" s="151"/>
      <c r="BA215" s="151"/>
      <c r="BB215" s="151"/>
      <c r="BC215" s="151"/>
      <c r="BD215" s="151"/>
      <c r="BE215" s="151"/>
      <c r="BF215" s="151"/>
      <c r="BG215" s="151"/>
      <c r="BH215" s="151"/>
      <c r="BI215" s="151"/>
      <c r="BJ215" s="151"/>
      <c r="BK215" s="151"/>
      <c r="BL215" s="151"/>
    </row>
    <row r="216" spans="1:65" ht="18" customHeight="1">
      <c r="A216" s="4"/>
      <c r="B216" s="278" t="s">
        <v>94</v>
      </c>
      <c r="C216" s="278"/>
      <c r="D216" s="279" t="s">
        <v>121</v>
      </c>
      <c r="E216" s="246" t="s">
        <v>95</v>
      </c>
      <c r="F216" s="247"/>
      <c r="G216" s="248"/>
      <c r="H216" s="252" t="s">
        <v>3</v>
      </c>
      <c r="I216" s="253"/>
      <c r="J216" s="253"/>
      <c r="K216" s="253"/>
      <c r="L216" s="254"/>
      <c r="M216" s="258" t="s">
        <v>93</v>
      </c>
      <c r="N216" s="258"/>
      <c r="O216" s="258"/>
      <c r="P216" s="258"/>
      <c r="Q216" s="258"/>
      <c r="R216" s="258"/>
      <c r="S216" s="258"/>
      <c r="T216" s="261" t="s">
        <v>63</v>
      </c>
      <c r="U216" s="261"/>
      <c r="V216" s="261"/>
      <c r="W216" s="261"/>
      <c r="X216" s="261"/>
      <c r="Y216" s="262" t="s">
        <v>64</v>
      </c>
      <c r="Z216" s="263"/>
      <c r="AA216" s="263"/>
      <c r="AB216" s="263"/>
      <c r="AC216" s="264"/>
      <c r="AD216" s="265" t="s">
        <v>6</v>
      </c>
      <c r="AE216" s="266"/>
      <c r="AF216" s="266"/>
      <c r="AG216" s="267"/>
      <c r="AH216" s="271" t="s">
        <v>84</v>
      </c>
      <c r="AI216" s="272"/>
      <c r="AJ216" s="272"/>
      <c r="AK216" s="272"/>
      <c r="AL216" s="272"/>
      <c r="AM216" s="272"/>
      <c r="AN216" s="273"/>
      <c r="AO216" s="274" t="s">
        <v>7</v>
      </c>
      <c r="AP216" s="253"/>
      <c r="AQ216" s="254"/>
      <c r="AR216" s="224" t="s">
        <v>26</v>
      </c>
      <c r="AS216" s="225"/>
      <c r="AT216" s="225"/>
      <c r="AU216" s="225"/>
      <c r="AV216" s="226"/>
      <c r="AW216" s="230" t="s">
        <v>8</v>
      </c>
      <c r="AX216" s="231"/>
      <c r="AY216" s="231"/>
      <c r="AZ216" s="231"/>
      <c r="BA216" s="232"/>
      <c r="BB216" s="236" t="s">
        <v>27</v>
      </c>
      <c r="BC216" s="237"/>
      <c r="BD216" s="237"/>
      <c r="BE216" s="237"/>
      <c r="BF216" s="238"/>
      <c r="BG216" s="230" t="s">
        <v>9</v>
      </c>
      <c r="BH216" s="231"/>
      <c r="BI216" s="231"/>
      <c r="BJ216" s="231"/>
      <c r="BK216" s="231"/>
      <c r="BL216" s="232"/>
    </row>
    <row r="217" spans="1:65" ht="18" customHeight="1">
      <c r="A217" s="4"/>
      <c r="B217" s="278"/>
      <c r="C217" s="278"/>
      <c r="D217" s="278"/>
      <c r="E217" s="249"/>
      <c r="F217" s="250"/>
      <c r="G217" s="251"/>
      <c r="H217" s="255"/>
      <c r="I217" s="256"/>
      <c r="J217" s="256"/>
      <c r="K217" s="256"/>
      <c r="L217" s="257"/>
      <c r="M217" s="259"/>
      <c r="N217" s="259"/>
      <c r="O217" s="259"/>
      <c r="P217" s="259"/>
      <c r="Q217" s="259"/>
      <c r="R217" s="259"/>
      <c r="S217" s="259"/>
      <c r="T217" s="261"/>
      <c r="U217" s="261"/>
      <c r="V217" s="261"/>
      <c r="W217" s="261"/>
      <c r="X217" s="261"/>
      <c r="Y217" s="242" t="s">
        <v>91</v>
      </c>
      <c r="Z217" s="242"/>
      <c r="AA217" s="242"/>
      <c r="AB217" s="242"/>
      <c r="AC217" s="243"/>
      <c r="AD217" s="268"/>
      <c r="AE217" s="269"/>
      <c r="AF217" s="269"/>
      <c r="AG217" s="270"/>
      <c r="AH217" s="218" t="s">
        <v>4</v>
      </c>
      <c r="AI217" s="220"/>
      <c r="AJ217" s="218" t="s">
        <v>5</v>
      </c>
      <c r="AK217" s="219"/>
      <c r="AL217" s="219"/>
      <c r="AM217" s="219"/>
      <c r="AN217" s="220"/>
      <c r="AO217" s="255"/>
      <c r="AP217" s="256"/>
      <c r="AQ217" s="257"/>
      <c r="AR217" s="227"/>
      <c r="AS217" s="228"/>
      <c r="AT217" s="228"/>
      <c r="AU217" s="228"/>
      <c r="AV217" s="229"/>
      <c r="AW217" s="233"/>
      <c r="AX217" s="234"/>
      <c r="AY217" s="234"/>
      <c r="AZ217" s="234"/>
      <c r="BA217" s="235"/>
      <c r="BB217" s="239"/>
      <c r="BC217" s="240"/>
      <c r="BD217" s="240"/>
      <c r="BE217" s="240"/>
      <c r="BF217" s="241"/>
      <c r="BG217" s="233"/>
      <c r="BH217" s="234"/>
      <c r="BI217" s="234"/>
      <c r="BJ217" s="234"/>
      <c r="BK217" s="234"/>
      <c r="BL217" s="235"/>
    </row>
    <row r="218" spans="1:65">
      <c r="A218" s="4" t="s">
        <v>137</v>
      </c>
      <c r="B218" s="218" t="s">
        <v>2</v>
      </c>
      <c r="C218" s="220"/>
      <c r="D218" s="54" t="s">
        <v>2</v>
      </c>
      <c r="E218" s="218" t="s">
        <v>96</v>
      </c>
      <c r="F218" s="219"/>
      <c r="G218" s="220"/>
      <c r="H218" s="221"/>
      <c r="I218" s="222"/>
      <c r="J218" s="222"/>
      <c r="K218" s="222"/>
      <c r="L218" s="223"/>
      <c r="M218" s="260"/>
      <c r="N218" s="260"/>
      <c r="O218" s="260"/>
      <c r="P218" s="260"/>
      <c r="Q218" s="260"/>
      <c r="R218" s="260"/>
      <c r="S218" s="260"/>
      <c r="T218" s="261"/>
      <c r="U218" s="261"/>
      <c r="V218" s="261"/>
      <c r="W218" s="261"/>
      <c r="X218" s="261"/>
      <c r="Y218" s="244"/>
      <c r="Z218" s="244"/>
      <c r="AA218" s="244"/>
      <c r="AB218" s="244"/>
      <c r="AC218" s="245"/>
      <c r="AD218" s="221" t="s">
        <v>77</v>
      </c>
      <c r="AE218" s="222"/>
      <c r="AF218" s="222"/>
      <c r="AG218" s="223"/>
      <c r="AH218" s="222" t="s">
        <v>2</v>
      </c>
      <c r="AI218" s="222"/>
      <c r="AJ218" s="218" t="s">
        <v>78</v>
      </c>
      <c r="AK218" s="219"/>
      <c r="AL218" s="219"/>
      <c r="AM218" s="219"/>
      <c r="AN218" s="220"/>
      <c r="AO218" s="218" t="s">
        <v>79</v>
      </c>
      <c r="AP218" s="219"/>
      <c r="AQ218" s="220"/>
      <c r="AR218" s="222" t="s">
        <v>80</v>
      </c>
      <c r="AS218" s="222"/>
      <c r="AT218" s="222"/>
      <c r="AU218" s="222"/>
      <c r="AV218" s="222"/>
      <c r="AW218" s="221" t="s">
        <v>81</v>
      </c>
      <c r="AX218" s="222"/>
      <c r="AY218" s="222"/>
      <c r="AZ218" s="222"/>
      <c r="BA218" s="223"/>
      <c r="BB218" s="234" t="s">
        <v>82</v>
      </c>
      <c r="BC218" s="234"/>
      <c r="BD218" s="234"/>
      <c r="BE218" s="234"/>
      <c r="BF218" s="234"/>
      <c r="BG218" s="233" t="s">
        <v>83</v>
      </c>
      <c r="BH218" s="234"/>
      <c r="BI218" s="234"/>
      <c r="BJ218" s="234"/>
      <c r="BK218" s="234"/>
      <c r="BL218" s="235"/>
    </row>
    <row r="219" spans="1:65">
      <c r="A219" s="34">
        <v>161</v>
      </c>
      <c r="B219" s="213"/>
      <c r="C219" s="214"/>
      <c r="D219" s="56"/>
      <c r="E219" s="213"/>
      <c r="F219" s="214"/>
      <c r="G219" s="215"/>
      <c r="H219" s="213"/>
      <c r="I219" s="214"/>
      <c r="J219" s="214"/>
      <c r="K219" s="214"/>
      <c r="L219" s="215"/>
      <c r="M219" s="212"/>
      <c r="N219" s="212"/>
      <c r="O219" s="21" t="s">
        <v>10</v>
      </c>
      <c r="P219" s="22"/>
      <c r="Q219" s="21" t="s">
        <v>11</v>
      </c>
      <c r="R219" s="22"/>
      <c r="S219" s="21" t="s">
        <v>12</v>
      </c>
      <c r="T219" s="26"/>
      <c r="U219" s="21" t="s">
        <v>12</v>
      </c>
      <c r="V219" s="25" t="s">
        <v>62</v>
      </c>
      <c r="W219" s="22"/>
      <c r="X219" s="24" t="s">
        <v>12</v>
      </c>
      <c r="Y219" s="217"/>
      <c r="Z219" s="212"/>
      <c r="AA219" s="21" t="s">
        <v>62</v>
      </c>
      <c r="AB219" s="217"/>
      <c r="AC219" s="206"/>
      <c r="AD219" s="209"/>
      <c r="AE219" s="211"/>
      <c r="AF219" s="211"/>
      <c r="AG219" s="23" t="s">
        <v>13</v>
      </c>
      <c r="AH219" s="210"/>
      <c r="AI219" s="206"/>
      <c r="AJ219" s="211"/>
      <c r="AK219" s="211"/>
      <c r="AL219" s="211"/>
      <c r="AM219" s="211"/>
      <c r="AN219" s="21" t="s">
        <v>13</v>
      </c>
      <c r="AO219" s="210"/>
      <c r="AP219" s="212"/>
      <c r="AQ219" s="24" t="s">
        <v>14</v>
      </c>
      <c r="AR219" s="204">
        <f t="shared" ref="AR219:AR238" si="24">IFERROR(ROUNDDOWN(AJ219/AO219,0),0)</f>
        <v>0</v>
      </c>
      <c r="AS219" s="204"/>
      <c r="AT219" s="204"/>
      <c r="AU219" s="204"/>
      <c r="AV219" s="40" t="s">
        <v>13</v>
      </c>
      <c r="AW219" s="203">
        <f t="shared" ref="AW219:AW238" si="25">IFERROR(AD219+AR219,0)</f>
        <v>0</v>
      </c>
      <c r="AX219" s="204"/>
      <c r="AY219" s="204"/>
      <c r="AZ219" s="204"/>
      <c r="BA219" s="41" t="s">
        <v>13</v>
      </c>
      <c r="BB219" s="203">
        <v>25700</v>
      </c>
      <c r="BC219" s="204"/>
      <c r="BD219" s="204"/>
      <c r="BE219" s="204"/>
      <c r="BF219" s="40" t="s">
        <v>13</v>
      </c>
      <c r="BG219" s="203">
        <f t="shared" ref="BG219:BG238" si="26">IF(AW219&lt;BB219,AW219,25700)</f>
        <v>0</v>
      </c>
      <c r="BH219" s="204"/>
      <c r="BI219" s="204"/>
      <c r="BJ219" s="204"/>
      <c r="BK219" s="204"/>
      <c r="BL219" s="41" t="s">
        <v>13</v>
      </c>
      <c r="BM219" s="34">
        <v>161</v>
      </c>
    </row>
    <row r="220" spans="1:65">
      <c r="A220" s="34">
        <v>162</v>
      </c>
      <c r="B220" s="213"/>
      <c r="C220" s="214"/>
      <c r="D220" s="56"/>
      <c r="E220" s="213"/>
      <c r="F220" s="214"/>
      <c r="G220" s="215"/>
      <c r="H220" s="213"/>
      <c r="I220" s="214"/>
      <c r="J220" s="214"/>
      <c r="K220" s="214"/>
      <c r="L220" s="215"/>
      <c r="M220" s="212"/>
      <c r="N220" s="212"/>
      <c r="O220" s="21" t="s">
        <v>10</v>
      </c>
      <c r="P220" s="22"/>
      <c r="Q220" s="21" t="s">
        <v>11</v>
      </c>
      <c r="R220" s="22"/>
      <c r="S220" s="21" t="s">
        <v>12</v>
      </c>
      <c r="T220" s="26"/>
      <c r="U220" s="21" t="s">
        <v>12</v>
      </c>
      <c r="V220" s="25" t="s">
        <v>62</v>
      </c>
      <c r="W220" s="22"/>
      <c r="X220" s="24" t="s">
        <v>12</v>
      </c>
      <c r="Y220" s="212"/>
      <c r="Z220" s="212"/>
      <c r="AA220" s="21" t="s">
        <v>62</v>
      </c>
      <c r="AB220" s="212"/>
      <c r="AC220" s="206"/>
      <c r="AD220" s="209"/>
      <c r="AE220" s="211"/>
      <c r="AF220" s="211"/>
      <c r="AG220" s="23" t="s">
        <v>13</v>
      </c>
      <c r="AH220" s="210"/>
      <c r="AI220" s="206"/>
      <c r="AJ220" s="211"/>
      <c r="AK220" s="211"/>
      <c r="AL220" s="211"/>
      <c r="AM220" s="211"/>
      <c r="AN220" s="21" t="s">
        <v>13</v>
      </c>
      <c r="AO220" s="210"/>
      <c r="AP220" s="212"/>
      <c r="AQ220" s="24" t="s">
        <v>14</v>
      </c>
      <c r="AR220" s="204">
        <f t="shared" si="24"/>
        <v>0</v>
      </c>
      <c r="AS220" s="204"/>
      <c r="AT220" s="204"/>
      <c r="AU220" s="204"/>
      <c r="AV220" s="40" t="s">
        <v>13</v>
      </c>
      <c r="AW220" s="203">
        <f t="shared" si="25"/>
        <v>0</v>
      </c>
      <c r="AX220" s="204"/>
      <c r="AY220" s="204"/>
      <c r="AZ220" s="204"/>
      <c r="BA220" s="41" t="s">
        <v>13</v>
      </c>
      <c r="BB220" s="203">
        <v>25700</v>
      </c>
      <c r="BC220" s="204"/>
      <c r="BD220" s="204"/>
      <c r="BE220" s="204"/>
      <c r="BF220" s="40" t="s">
        <v>13</v>
      </c>
      <c r="BG220" s="203">
        <f t="shared" si="26"/>
        <v>0</v>
      </c>
      <c r="BH220" s="204"/>
      <c r="BI220" s="204"/>
      <c r="BJ220" s="204"/>
      <c r="BK220" s="204"/>
      <c r="BL220" s="41" t="s">
        <v>13</v>
      </c>
      <c r="BM220" s="34">
        <v>162</v>
      </c>
    </row>
    <row r="221" spans="1:65">
      <c r="A221" s="34">
        <v>163</v>
      </c>
      <c r="B221" s="213"/>
      <c r="C221" s="214"/>
      <c r="D221" s="56"/>
      <c r="E221" s="213"/>
      <c r="F221" s="214"/>
      <c r="G221" s="215"/>
      <c r="H221" s="213"/>
      <c r="I221" s="214"/>
      <c r="J221" s="214"/>
      <c r="K221" s="214"/>
      <c r="L221" s="215"/>
      <c r="M221" s="212"/>
      <c r="N221" s="212"/>
      <c r="O221" s="21" t="s">
        <v>10</v>
      </c>
      <c r="P221" s="22"/>
      <c r="Q221" s="21" t="s">
        <v>11</v>
      </c>
      <c r="R221" s="22"/>
      <c r="S221" s="21" t="s">
        <v>12</v>
      </c>
      <c r="T221" s="26"/>
      <c r="U221" s="21" t="s">
        <v>12</v>
      </c>
      <c r="V221" s="25" t="s">
        <v>62</v>
      </c>
      <c r="W221" s="22"/>
      <c r="X221" s="24" t="s">
        <v>12</v>
      </c>
      <c r="Y221" s="212"/>
      <c r="Z221" s="212"/>
      <c r="AA221" s="21" t="s">
        <v>62</v>
      </c>
      <c r="AB221" s="212"/>
      <c r="AC221" s="206"/>
      <c r="AD221" s="209"/>
      <c r="AE221" s="211"/>
      <c r="AF221" s="211"/>
      <c r="AG221" s="23" t="s">
        <v>13</v>
      </c>
      <c r="AH221" s="210"/>
      <c r="AI221" s="206"/>
      <c r="AJ221" s="211"/>
      <c r="AK221" s="211"/>
      <c r="AL221" s="211"/>
      <c r="AM221" s="211"/>
      <c r="AN221" s="21" t="s">
        <v>13</v>
      </c>
      <c r="AO221" s="210"/>
      <c r="AP221" s="212"/>
      <c r="AQ221" s="24" t="s">
        <v>14</v>
      </c>
      <c r="AR221" s="204">
        <f t="shared" si="24"/>
        <v>0</v>
      </c>
      <c r="AS221" s="204"/>
      <c r="AT221" s="204"/>
      <c r="AU221" s="204"/>
      <c r="AV221" s="40" t="s">
        <v>13</v>
      </c>
      <c r="AW221" s="203">
        <f t="shared" si="25"/>
        <v>0</v>
      </c>
      <c r="AX221" s="204"/>
      <c r="AY221" s="204"/>
      <c r="AZ221" s="204"/>
      <c r="BA221" s="41" t="s">
        <v>13</v>
      </c>
      <c r="BB221" s="203">
        <v>25700</v>
      </c>
      <c r="BC221" s="204"/>
      <c r="BD221" s="204"/>
      <c r="BE221" s="204"/>
      <c r="BF221" s="40" t="s">
        <v>13</v>
      </c>
      <c r="BG221" s="203">
        <f t="shared" si="26"/>
        <v>0</v>
      </c>
      <c r="BH221" s="204"/>
      <c r="BI221" s="204"/>
      <c r="BJ221" s="204"/>
      <c r="BK221" s="204"/>
      <c r="BL221" s="41" t="s">
        <v>13</v>
      </c>
      <c r="BM221" s="34">
        <v>163</v>
      </c>
    </row>
    <row r="222" spans="1:65">
      <c r="A222" s="34">
        <v>164</v>
      </c>
      <c r="B222" s="213"/>
      <c r="C222" s="214"/>
      <c r="D222" s="56"/>
      <c r="E222" s="213"/>
      <c r="F222" s="214"/>
      <c r="G222" s="215"/>
      <c r="H222" s="213"/>
      <c r="I222" s="214"/>
      <c r="J222" s="214"/>
      <c r="K222" s="214"/>
      <c r="L222" s="215"/>
      <c r="M222" s="212"/>
      <c r="N222" s="212"/>
      <c r="O222" s="21" t="s">
        <v>10</v>
      </c>
      <c r="P222" s="22"/>
      <c r="Q222" s="21" t="s">
        <v>11</v>
      </c>
      <c r="R222" s="22"/>
      <c r="S222" s="21" t="s">
        <v>12</v>
      </c>
      <c r="T222" s="26"/>
      <c r="U222" s="21" t="s">
        <v>12</v>
      </c>
      <c r="V222" s="25" t="s">
        <v>62</v>
      </c>
      <c r="W222" s="22"/>
      <c r="X222" s="24" t="s">
        <v>12</v>
      </c>
      <c r="Y222" s="212"/>
      <c r="Z222" s="212"/>
      <c r="AA222" s="21" t="s">
        <v>62</v>
      </c>
      <c r="AB222" s="212"/>
      <c r="AC222" s="206"/>
      <c r="AD222" s="209"/>
      <c r="AE222" s="211"/>
      <c r="AF222" s="211"/>
      <c r="AG222" s="23" t="s">
        <v>13</v>
      </c>
      <c r="AH222" s="210"/>
      <c r="AI222" s="206"/>
      <c r="AJ222" s="211"/>
      <c r="AK222" s="211"/>
      <c r="AL222" s="211"/>
      <c r="AM222" s="211"/>
      <c r="AN222" s="21" t="s">
        <v>13</v>
      </c>
      <c r="AO222" s="210"/>
      <c r="AP222" s="212"/>
      <c r="AQ222" s="24" t="s">
        <v>14</v>
      </c>
      <c r="AR222" s="204">
        <f t="shared" si="24"/>
        <v>0</v>
      </c>
      <c r="AS222" s="204"/>
      <c r="AT222" s="204"/>
      <c r="AU222" s="204"/>
      <c r="AV222" s="40" t="s">
        <v>13</v>
      </c>
      <c r="AW222" s="203">
        <f t="shared" si="25"/>
        <v>0</v>
      </c>
      <c r="AX222" s="204"/>
      <c r="AY222" s="204"/>
      <c r="AZ222" s="204"/>
      <c r="BA222" s="41" t="s">
        <v>13</v>
      </c>
      <c r="BB222" s="203">
        <v>25700</v>
      </c>
      <c r="BC222" s="204"/>
      <c r="BD222" s="204"/>
      <c r="BE222" s="204"/>
      <c r="BF222" s="40" t="s">
        <v>13</v>
      </c>
      <c r="BG222" s="203">
        <f t="shared" si="26"/>
        <v>0</v>
      </c>
      <c r="BH222" s="204"/>
      <c r="BI222" s="204"/>
      <c r="BJ222" s="204"/>
      <c r="BK222" s="204"/>
      <c r="BL222" s="41" t="s">
        <v>13</v>
      </c>
      <c r="BM222" s="34">
        <v>164</v>
      </c>
    </row>
    <row r="223" spans="1:65">
      <c r="A223" s="34">
        <v>165</v>
      </c>
      <c r="B223" s="213"/>
      <c r="C223" s="214"/>
      <c r="D223" s="56"/>
      <c r="E223" s="213"/>
      <c r="F223" s="214"/>
      <c r="G223" s="215"/>
      <c r="H223" s="213"/>
      <c r="I223" s="214"/>
      <c r="J223" s="214"/>
      <c r="K223" s="214"/>
      <c r="L223" s="215"/>
      <c r="M223" s="212"/>
      <c r="N223" s="212"/>
      <c r="O223" s="21" t="s">
        <v>10</v>
      </c>
      <c r="P223" s="22"/>
      <c r="Q223" s="21" t="s">
        <v>11</v>
      </c>
      <c r="R223" s="22"/>
      <c r="S223" s="21" t="s">
        <v>12</v>
      </c>
      <c r="T223" s="26"/>
      <c r="U223" s="21" t="s">
        <v>12</v>
      </c>
      <c r="V223" s="25" t="s">
        <v>62</v>
      </c>
      <c r="W223" s="22"/>
      <c r="X223" s="24" t="s">
        <v>12</v>
      </c>
      <c r="Y223" s="217"/>
      <c r="Z223" s="212"/>
      <c r="AA223" s="21" t="s">
        <v>62</v>
      </c>
      <c r="AB223" s="217"/>
      <c r="AC223" s="206"/>
      <c r="AD223" s="209"/>
      <c r="AE223" s="211"/>
      <c r="AF223" s="211"/>
      <c r="AG223" s="23" t="s">
        <v>13</v>
      </c>
      <c r="AH223" s="210"/>
      <c r="AI223" s="206"/>
      <c r="AJ223" s="211"/>
      <c r="AK223" s="211"/>
      <c r="AL223" s="211"/>
      <c r="AM223" s="211"/>
      <c r="AN223" s="21" t="s">
        <v>13</v>
      </c>
      <c r="AO223" s="210"/>
      <c r="AP223" s="212"/>
      <c r="AQ223" s="24" t="s">
        <v>14</v>
      </c>
      <c r="AR223" s="204">
        <f t="shared" si="24"/>
        <v>0</v>
      </c>
      <c r="AS223" s="204"/>
      <c r="AT223" s="204"/>
      <c r="AU223" s="204"/>
      <c r="AV223" s="40" t="s">
        <v>13</v>
      </c>
      <c r="AW223" s="203">
        <f t="shared" si="25"/>
        <v>0</v>
      </c>
      <c r="AX223" s="204"/>
      <c r="AY223" s="204"/>
      <c r="AZ223" s="204"/>
      <c r="BA223" s="41" t="s">
        <v>13</v>
      </c>
      <c r="BB223" s="203">
        <v>25700</v>
      </c>
      <c r="BC223" s="204"/>
      <c r="BD223" s="204"/>
      <c r="BE223" s="204"/>
      <c r="BF223" s="40" t="s">
        <v>13</v>
      </c>
      <c r="BG223" s="203">
        <f t="shared" si="26"/>
        <v>0</v>
      </c>
      <c r="BH223" s="204"/>
      <c r="BI223" s="204"/>
      <c r="BJ223" s="204"/>
      <c r="BK223" s="204"/>
      <c r="BL223" s="41" t="s">
        <v>13</v>
      </c>
      <c r="BM223" s="34">
        <v>165</v>
      </c>
    </row>
    <row r="224" spans="1:65">
      <c r="A224" s="34">
        <v>166</v>
      </c>
      <c r="B224" s="213"/>
      <c r="C224" s="214"/>
      <c r="D224" s="56"/>
      <c r="E224" s="213"/>
      <c r="F224" s="214"/>
      <c r="G224" s="215"/>
      <c r="H224" s="213"/>
      <c r="I224" s="214"/>
      <c r="J224" s="214"/>
      <c r="K224" s="214"/>
      <c r="L224" s="215"/>
      <c r="M224" s="212"/>
      <c r="N224" s="212"/>
      <c r="O224" s="21" t="s">
        <v>10</v>
      </c>
      <c r="P224" s="22"/>
      <c r="Q224" s="21" t="s">
        <v>11</v>
      </c>
      <c r="R224" s="22"/>
      <c r="S224" s="21" t="s">
        <v>12</v>
      </c>
      <c r="T224" s="26"/>
      <c r="U224" s="21" t="s">
        <v>12</v>
      </c>
      <c r="V224" s="25" t="s">
        <v>62</v>
      </c>
      <c r="W224" s="22"/>
      <c r="X224" s="24" t="s">
        <v>12</v>
      </c>
      <c r="Y224" s="212"/>
      <c r="Z224" s="212"/>
      <c r="AA224" s="21" t="s">
        <v>62</v>
      </c>
      <c r="AB224" s="212"/>
      <c r="AC224" s="206"/>
      <c r="AD224" s="209"/>
      <c r="AE224" s="211"/>
      <c r="AF224" s="211"/>
      <c r="AG224" s="23" t="s">
        <v>13</v>
      </c>
      <c r="AH224" s="210"/>
      <c r="AI224" s="206"/>
      <c r="AJ224" s="211"/>
      <c r="AK224" s="211"/>
      <c r="AL224" s="211"/>
      <c r="AM224" s="211"/>
      <c r="AN224" s="21" t="s">
        <v>13</v>
      </c>
      <c r="AO224" s="210"/>
      <c r="AP224" s="212"/>
      <c r="AQ224" s="24" t="s">
        <v>14</v>
      </c>
      <c r="AR224" s="204">
        <f t="shared" si="24"/>
        <v>0</v>
      </c>
      <c r="AS224" s="204"/>
      <c r="AT224" s="204"/>
      <c r="AU224" s="204"/>
      <c r="AV224" s="40" t="s">
        <v>13</v>
      </c>
      <c r="AW224" s="203">
        <f t="shared" si="25"/>
        <v>0</v>
      </c>
      <c r="AX224" s="204"/>
      <c r="AY224" s="204"/>
      <c r="AZ224" s="204"/>
      <c r="BA224" s="41" t="s">
        <v>13</v>
      </c>
      <c r="BB224" s="203">
        <v>25700</v>
      </c>
      <c r="BC224" s="204"/>
      <c r="BD224" s="204"/>
      <c r="BE224" s="204"/>
      <c r="BF224" s="40" t="s">
        <v>13</v>
      </c>
      <c r="BG224" s="203">
        <f t="shared" si="26"/>
        <v>0</v>
      </c>
      <c r="BH224" s="204"/>
      <c r="BI224" s="204"/>
      <c r="BJ224" s="204"/>
      <c r="BK224" s="204"/>
      <c r="BL224" s="41" t="s">
        <v>13</v>
      </c>
      <c r="BM224" s="34">
        <v>166</v>
      </c>
    </row>
    <row r="225" spans="1:65">
      <c r="A225" s="34">
        <v>167</v>
      </c>
      <c r="B225" s="213"/>
      <c r="C225" s="214"/>
      <c r="D225" s="56"/>
      <c r="E225" s="213"/>
      <c r="F225" s="214"/>
      <c r="G225" s="215"/>
      <c r="H225" s="213"/>
      <c r="I225" s="214"/>
      <c r="J225" s="214"/>
      <c r="K225" s="214"/>
      <c r="L225" s="215"/>
      <c r="M225" s="212"/>
      <c r="N225" s="212"/>
      <c r="O225" s="21" t="s">
        <v>10</v>
      </c>
      <c r="P225" s="22"/>
      <c r="Q225" s="21" t="s">
        <v>11</v>
      </c>
      <c r="R225" s="22"/>
      <c r="S225" s="21" t="s">
        <v>12</v>
      </c>
      <c r="T225" s="26"/>
      <c r="U225" s="21" t="s">
        <v>12</v>
      </c>
      <c r="V225" s="25" t="s">
        <v>62</v>
      </c>
      <c r="W225" s="22"/>
      <c r="X225" s="24" t="s">
        <v>12</v>
      </c>
      <c r="Y225" s="212"/>
      <c r="Z225" s="212"/>
      <c r="AA225" s="21" t="s">
        <v>62</v>
      </c>
      <c r="AB225" s="212"/>
      <c r="AC225" s="206"/>
      <c r="AD225" s="209"/>
      <c r="AE225" s="211"/>
      <c r="AF225" s="211"/>
      <c r="AG225" s="23" t="s">
        <v>13</v>
      </c>
      <c r="AH225" s="210"/>
      <c r="AI225" s="206"/>
      <c r="AJ225" s="211"/>
      <c r="AK225" s="211"/>
      <c r="AL225" s="211"/>
      <c r="AM225" s="211"/>
      <c r="AN225" s="21" t="s">
        <v>13</v>
      </c>
      <c r="AO225" s="210"/>
      <c r="AP225" s="212"/>
      <c r="AQ225" s="24" t="s">
        <v>14</v>
      </c>
      <c r="AR225" s="204">
        <f t="shared" si="24"/>
        <v>0</v>
      </c>
      <c r="AS225" s="204"/>
      <c r="AT225" s="204"/>
      <c r="AU225" s="204"/>
      <c r="AV225" s="40" t="s">
        <v>13</v>
      </c>
      <c r="AW225" s="203">
        <f t="shared" si="25"/>
        <v>0</v>
      </c>
      <c r="AX225" s="204"/>
      <c r="AY225" s="204"/>
      <c r="AZ225" s="204"/>
      <c r="BA225" s="41" t="s">
        <v>13</v>
      </c>
      <c r="BB225" s="203">
        <v>25700</v>
      </c>
      <c r="BC225" s="204"/>
      <c r="BD225" s="204"/>
      <c r="BE225" s="204"/>
      <c r="BF225" s="40" t="s">
        <v>13</v>
      </c>
      <c r="BG225" s="203">
        <f t="shared" si="26"/>
        <v>0</v>
      </c>
      <c r="BH225" s="204"/>
      <c r="BI225" s="204"/>
      <c r="BJ225" s="204"/>
      <c r="BK225" s="204"/>
      <c r="BL225" s="41" t="s">
        <v>13</v>
      </c>
      <c r="BM225" s="34">
        <v>167</v>
      </c>
    </row>
    <row r="226" spans="1:65">
      <c r="A226" s="34">
        <v>168</v>
      </c>
      <c r="B226" s="213"/>
      <c r="C226" s="214"/>
      <c r="D226" s="56"/>
      <c r="E226" s="213"/>
      <c r="F226" s="214"/>
      <c r="G226" s="215"/>
      <c r="H226" s="213"/>
      <c r="I226" s="214"/>
      <c r="J226" s="214"/>
      <c r="K226" s="214"/>
      <c r="L226" s="215"/>
      <c r="M226" s="212"/>
      <c r="N226" s="212"/>
      <c r="O226" s="21" t="s">
        <v>10</v>
      </c>
      <c r="P226" s="22"/>
      <c r="Q226" s="21" t="s">
        <v>11</v>
      </c>
      <c r="R226" s="22"/>
      <c r="S226" s="21" t="s">
        <v>12</v>
      </c>
      <c r="T226" s="26"/>
      <c r="U226" s="21" t="s">
        <v>12</v>
      </c>
      <c r="V226" s="25" t="s">
        <v>62</v>
      </c>
      <c r="W226" s="22"/>
      <c r="X226" s="24" t="s">
        <v>12</v>
      </c>
      <c r="Y226" s="212"/>
      <c r="Z226" s="212"/>
      <c r="AA226" s="21" t="s">
        <v>62</v>
      </c>
      <c r="AB226" s="212"/>
      <c r="AC226" s="206"/>
      <c r="AD226" s="209"/>
      <c r="AE226" s="211"/>
      <c r="AF226" s="211"/>
      <c r="AG226" s="23" t="s">
        <v>13</v>
      </c>
      <c r="AH226" s="210"/>
      <c r="AI226" s="206"/>
      <c r="AJ226" s="211"/>
      <c r="AK226" s="211"/>
      <c r="AL226" s="211"/>
      <c r="AM226" s="211"/>
      <c r="AN226" s="21" t="s">
        <v>13</v>
      </c>
      <c r="AO226" s="210"/>
      <c r="AP226" s="212"/>
      <c r="AQ226" s="24" t="s">
        <v>14</v>
      </c>
      <c r="AR226" s="204">
        <f t="shared" si="24"/>
        <v>0</v>
      </c>
      <c r="AS226" s="204"/>
      <c r="AT226" s="204"/>
      <c r="AU226" s="204"/>
      <c r="AV226" s="40" t="s">
        <v>13</v>
      </c>
      <c r="AW226" s="203">
        <f t="shared" si="25"/>
        <v>0</v>
      </c>
      <c r="AX226" s="204"/>
      <c r="AY226" s="204"/>
      <c r="AZ226" s="204"/>
      <c r="BA226" s="41" t="s">
        <v>13</v>
      </c>
      <c r="BB226" s="203">
        <v>25700</v>
      </c>
      <c r="BC226" s="204"/>
      <c r="BD226" s="204"/>
      <c r="BE226" s="204"/>
      <c r="BF226" s="40" t="s">
        <v>13</v>
      </c>
      <c r="BG226" s="203">
        <f t="shared" si="26"/>
        <v>0</v>
      </c>
      <c r="BH226" s="204"/>
      <c r="BI226" s="204"/>
      <c r="BJ226" s="204"/>
      <c r="BK226" s="204"/>
      <c r="BL226" s="41" t="s">
        <v>13</v>
      </c>
      <c r="BM226" s="34">
        <v>168</v>
      </c>
    </row>
    <row r="227" spans="1:65">
      <c r="A227" s="34">
        <v>169</v>
      </c>
      <c r="B227" s="213"/>
      <c r="C227" s="214"/>
      <c r="D227" s="56"/>
      <c r="E227" s="213"/>
      <c r="F227" s="214"/>
      <c r="G227" s="215"/>
      <c r="H227" s="213"/>
      <c r="I227" s="214"/>
      <c r="J227" s="214"/>
      <c r="K227" s="214"/>
      <c r="L227" s="215"/>
      <c r="M227" s="212"/>
      <c r="N227" s="212"/>
      <c r="O227" s="21" t="s">
        <v>10</v>
      </c>
      <c r="P227" s="22"/>
      <c r="Q227" s="21" t="s">
        <v>11</v>
      </c>
      <c r="R227" s="22"/>
      <c r="S227" s="21" t="s">
        <v>12</v>
      </c>
      <c r="T227" s="26"/>
      <c r="U227" s="21" t="s">
        <v>12</v>
      </c>
      <c r="V227" s="25" t="s">
        <v>62</v>
      </c>
      <c r="W227" s="22"/>
      <c r="X227" s="24" t="s">
        <v>12</v>
      </c>
      <c r="Y227" s="212"/>
      <c r="Z227" s="212"/>
      <c r="AA227" s="21" t="s">
        <v>62</v>
      </c>
      <c r="AB227" s="212"/>
      <c r="AC227" s="206"/>
      <c r="AD227" s="209"/>
      <c r="AE227" s="211"/>
      <c r="AF227" s="211"/>
      <c r="AG227" s="23" t="s">
        <v>13</v>
      </c>
      <c r="AH227" s="210"/>
      <c r="AI227" s="206"/>
      <c r="AJ227" s="211"/>
      <c r="AK227" s="211"/>
      <c r="AL227" s="211"/>
      <c r="AM227" s="211"/>
      <c r="AN227" s="21" t="s">
        <v>13</v>
      </c>
      <c r="AO227" s="210"/>
      <c r="AP227" s="212"/>
      <c r="AQ227" s="24" t="s">
        <v>14</v>
      </c>
      <c r="AR227" s="204">
        <f t="shared" si="24"/>
        <v>0</v>
      </c>
      <c r="AS227" s="204"/>
      <c r="AT227" s="204"/>
      <c r="AU227" s="204"/>
      <c r="AV227" s="40" t="s">
        <v>13</v>
      </c>
      <c r="AW227" s="203">
        <f t="shared" si="25"/>
        <v>0</v>
      </c>
      <c r="AX227" s="204"/>
      <c r="AY227" s="204"/>
      <c r="AZ227" s="204"/>
      <c r="BA227" s="41" t="s">
        <v>13</v>
      </c>
      <c r="BB227" s="203">
        <v>25700</v>
      </c>
      <c r="BC227" s="204"/>
      <c r="BD227" s="204"/>
      <c r="BE227" s="204"/>
      <c r="BF227" s="40" t="s">
        <v>13</v>
      </c>
      <c r="BG227" s="203">
        <f t="shared" si="26"/>
        <v>0</v>
      </c>
      <c r="BH227" s="204"/>
      <c r="BI227" s="204"/>
      <c r="BJ227" s="204"/>
      <c r="BK227" s="204"/>
      <c r="BL227" s="41" t="s">
        <v>13</v>
      </c>
      <c r="BM227" s="34">
        <v>169</v>
      </c>
    </row>
    <row r="228" spans="1:65">
      <c r="A228" s="34">
        <v>170</v>
      </c>
      <c r="B228" s="213"/>
      <c r="C228" s="214"/>
      <c r="D228" s="51"/>
      <c r="E228" s="213"/>
      <c r="F228" s="214"/>
      <c r="G228" s="215"/>
      <c r="H228" s="213"/>
      <c r="I228" s="214"/>
      <c r="J228" s="214"/>
      <c r="K228" s="214"/>
      <c r="L228" s="215"/>
      <c r="M228" s="212"/>
      <c r="N228" s="212"/>
      <c r="O228" s="21" t="s">
        <v>10</v>
      </c>
      <c r="P228" s="22"/>
      <c r="Q228" s="21" t="s">
        <v>11</v>
      </c>
      <c r="R228" s="22"/>
      <c r="S228" s="21" t="s">
        <v>12</v>
      </c>
      <c r="T228" s="26"/>
      <c r="U228" s="21" t="s">
        <v>12</v>
      </c>
      <c r="V228" s="25" t="s">
        <v>62</v>
      </c>
      <c r="W228" s="22"/>
      <c r="X228" s="24" t="s">
        <v>12</v>
      </c>
      <c r="Y228" s="212"/>
      <c r="Z228" s="212"/>
      <c r="AA228" s="21" t="s">
        <v>62</v>
      </c>
      <c r="AB228" s="212"/>
      <c r="AC228" s="206"/>
      <c r="AD228" s="209"/>
      <c r="AE228" s="211"/>
      <c r="AF228" s="211"/>
      <c r="AG228" s="23" t="s">
        <v>13</v>
      </c>
      <c r="AH228" s="210"/>
      <c r="AI228" s="206"/>
      <c r="AJ228" s="211"/>
      <c r="AK228" s="211"/>
      <c r="AL228" s="211"/>
      <c r="AM228" s="211"/>
      <c r="AN228" s="21" t="s">
        <v>13</v>
      </c>
      <c r="AO228" s="210"/>
      <c r="AP228" s="212"/>
      <c r="AQ228" s="24" t="s">
        <v>14</v>
      </c>
      <c r="AR228" s="204">
        <f t="shared" si="24"/>
        <v>0</v>
      </c>
      <c r="AS228" s="204"/>
      <c r="AT228" s="204"/>
      <c r="AU228" s="204"/>
      <c r="AV228" s="40" t="s">
        <v>13</v>
      </c>
      <c r="AW228" s="203">
        <f t="shared" si="25"/>
        <v>0</v>
      </c>
      <c r="AX228" s="204"/>
      <c r="AY228" s="204"/>
      <c r="AZ228" s="204"/>
      <c r="BA228" s="41" t="s">
        <v>13</v>
      </c>
      <c r="BB228" s="203">
        <v>25700</v>
      </c>
      <c r="BC228" s="204"/>
      <c r="BD228" s="204"/>
      <c r="BE228" s="204"/>
      <c r="BF228" s="40" t="s">
        <v>13</v>
      </c>
      <c r="BG228" s="203">
        <f t="shared" si="26"/>
        <v>0</v>
      </c>
      <c r="BH228" s="204"/>
      <c r="BI228" s="204"/>
      <c r="BJ228" s="204"/>
      <c r="BK228" s="204"/>
      <c r="BL228" s="41" t="s">
        <v>13</v>
      </c>
      <c r="BM228" s="34">
        <v>170</v>
      </c>
    </row>
    <row r="229" spans="1:65">
      <c r="A229" s="34">
        <v>171</v>
      </c>
      <c r="B229" s="213"/>
      <c r="C229" s="214"/>
      <c r="D229" s="51"/>
      <c r="E229" s="213"/>
      <c r="F229" s="214"/>
      <c r="G229" s="215"/>
      <c r="H229" s="213"/>
      <c r="I229" s="214"/>
      <c r="J229" s="214"/>
      <c r="K229" s="214"/>
      <c r="L229" s="215"/>
      <c r="M229" s="212"/>
      <c r="N229" s="212"/>
      <c r="O229" s="21" t="s">
        <v>10</v>
      </c>
      <c r="P229" s="22"/>
      <c r="Q229" s="21" t="s">
        <v>11</v>
      </c>
      <c r="R229" s="22"/>
      <c r="S229" s="21" t="s">
        <v>12</v>
      </c>
      <c r="T229" s="26"/>
      <c r="U229" s="21" t="s">
        <v>12</v>
      </c>
      <c r="V229" s="25" t="s">
        <v>62</v>
      </c>
      <c r="W229" s="22"/>
      <c r="X229" s="24" t="s">
        <v>12</v>
      </c>
      <c r="Y229" s="212"/>
      <c r="Z229" s="212"/>
      <c r="AA229" s="21" t="s">
        <v>62</v>
      </c>
      <c r="AB229" s="212"/>
      <c r="AC229" s="206"/>
      <c r="AD229" s="209"/>
      <c r="AE229" s="211"/>
      <c r="AF229" s="211"/>
      <c r="AG229" s="23" t="s">
        <v>13</v>
      </c>
      <c r="AH229" s="210"/>
      <c r="AI229" s="206"/>
      <c r="AJ229" s="211"/>
      <c r="AK229" s="211"/>
      <c r="AL229" s="211"/>
      <c r="AM229" s="211"/>
      <c r="AN229" s="21" t="s">
        <v>13</v>
      </c>
      <c r="AO229" s="210"/>
      <c r="AP229" s="212"/>
      <c r="AQ229" s="24" t="s">
        <v>14</v>
      </c>
      <c r="AR229" s="204">
        <f t="shared" si="24"/>
        <v>0</v>
      </c>
      <c r="AS229" s="204"/>
      <c r="AT229" s="204"/>
      <c r="AU229" s="204"/>
      <c r="AV229" s="40" t="s">
        <v>13</v>
      </c>
      <c r="AW229" s="203">
        <f t="shared" si="25"/>
        <v>0</v>
      </c>
      <c r="AX229" s="204"/>
      <c r="AY229" s="204"/>
      <c r="AZ229" s="204"/>
      <c r="BA229" s="41" t="s">
        <v>13</v>
      </c>
      <c r="BB229" s="203">
        <v>25700</v>
      </c>
      <c r="BC229" s="204"/>
      <c r="BD229" s="204"/>
      <c r="BE229" s="204"/>
      <c r="BF229" s="40" t="s">
        <v>13</v>
      </c>
      <c r="BG229" s="203">
        <f t="shared" si="26"/>
        <v>0</v>
      </c>
      <c r="BH229" s="204"/>
      <c r="BI229" s="204"/>
      <c r="BJ229" s="204"/>
      <c r="BK229" s="204"/>
      <c r="BL229" s="41" t="s">
        <v>13</v>
      </c>
      <c r="BM229" s="34">
        <v>171</v>
      </c>
    </row>
    <row r="230" spans="1:65">
      <c r="A230" s="34">
        <v>172</v>
      </c>
      <c r="B230" s="213"/>
      <c r="C230" s="214"/>
      <c r="D230" s="51"/>
      <c r="E230" s="213"/>
      <c r="F230" s="214"/>
      <c r="G230" s="215"/>
      <c r="H230" s="213"/>
      <c r="I230" s="214"/>
      <c r="J230" s="214"/>
      <c r="K230" s="214"/>
      <c r="L230" s="215"/>
      <c r="M230" s="212"/>
      <c r="N230" s="212"/>
      <c r="O230" s="21" t="s">
        <v>10</v>
      </c>
      <c r="P230" s="22"/>
      <c r="Q230" s="21" t="s">
        <v>11</v>
      </c>
      <c r="R230" s="22"/>
      <c r="S230" s="21" t="s">
        <v>12</v>
      </c>
      <c r="T230" s="26"/>
      <c r="U230" s="21" t="s">
        <v>12</v>
      </c>
      <c r="V230" s="25" t="s">
        <v>62</v>
      </c>
      <c r="W230" s="22"/>
      <c r="X230" s="24" t="s">
        <v>12</v>
      </c>
      <c r="Y230" s="212"/>
      <c r="Z230" s="212"/>
      <c r="AA230" s="21" t="s">
        <v>62</v>
      </c>
      <c r="AB230" s="212"/>
      <c r="AC230" s="206"/>
      <c r="AD230" s="209"/>
      <c r="AE230" s="211"/>
      <c r="AF230" s="211"/>
      <c r="AG230" s="23" t="s">
        <v>13</v>
      </c>
      <c r="AH230" s="210"/>
      <c r="AI230" s="206"/>
      <c r="AJ230" s="211"/>
      <c r="AK230" s="211"/>
      <c r="AL230" s="211"/>
      <c r="AM230" s="211"/>
      <c r="AN230" s="21" t="s">
        <v>13</v>
      </c>
      <c r="AO230" s="210"/>
      <c r="AP230" s="212"/>
      <c r="AQ230" s="24" t="s">
        <v>14</v>
      </c>
      <c r="AR230" s="204">
        <f t="shared" si="24"/>
        <v>0</v>
      </c>
      <c r="AS230" s="204"/>
      <c r="AT230" s="204"/>
      <c r="AU230" s="204"/>
      <c r="AV230" s="40" t="s">
        <v>13</v>
      </c>
      <c r="AW230" s="203">
        <f t="shared" si="25"/>
        <v>0</v>
      </c>
      <c r="AX230" s="204"/>
      <c r="AY230" s="204"/>
      <c r="AZ230" s="204"/>
      <c r="BA230" s="41" t="s">
        <v>13</v>
      </c>
      <c r="BB230" s="203">
        <v>25700</v>
      </c>
      <c r="BC230" s="204"/>
      <c r="BD230" s="204"/>
      <c r="BE230" s="204"/>
      <c r="BF230" s="40" t="s">
        <v>13</v>
      </c>
      <c r="BG230" s="203">
        <f t="shared" si="26"/>
        <v>0</v>
      </c>
      <c r="BH230" s="204"/>
      <c r="BI230" s="204"/>
      <c r="BJ230" s="204"/>
      <c r="BK230" s="204"/>
      <c r="BL230" s="41" t="s">
        <v>13</v>
      </c>
      <c r="BM230" s="34">
        <v>172</v>
      </c>
    </row>
    <row r="231" spans="1:65">
      <c r="A231" s="34">
        <v>173</v>
      </c>
      <c r="B231" s="213"/>
      <c r="C231" s="214"/>
      <c r="D231" s="51"/>
      <c r="E231" s="213"/>
      <c r="F231" s="214"/>
      <c r="G231" s="215"/>
      <c r="H231" s="213"/>
      <c r="I231" s="214"/>
      <c r="J231" s="214"/>
      <c r="K231" s="214"/>
      <c r="L231" s="215"/>
      <c r="M231" s="212"/>
      <c r="N231" s="212"/>
      <c r="O231" s="21" t="s">
        <v>10</v>
      </c>
      <c r="P231" s="22"/>
      <c r="Q231" s="21" t="s">
        <v>11</v>
      </c>
      <c r="R231" s="22"/>
      <c r="S231" s="21" t="s">
        <v>12</v>
      </c>
      <c r="T231" s="26"/>
      <c r="U231" s="21" t="s">
        <v>12</v>
      </c>
      <c r="V231" s="25" t="s">
        <v>62</v>
      </c>
      <c r="W231" s="22"/>
      <c r="X231" s="24" t="s">
        <v>12</v>
      </c>
      <c r="Y231" s="212"/>
      <c r="Z231" s="212"/>
      <c r="AA231" s="21" t="s">
        <v>62</v>
      </c>
      <c r="AB231" s="212"/>
      <c r="AC231" s="206"/>
      <c r="AD231" s="209"/>
      <c r="AE231" s="211"/>
      <c r="AF231" s="211"/>
      <c r="AG231" s="23" t="s">
        <v>13</v>
      </c>
      <c r="AH231" s="210"/>
      <c r="AI231" s="206"/>
      <c r="AJ231" s="211"/>
      <c r="AK231" s="211"/>
      <c r="AL231" s="211"/>
      <c r="AM231" s="211"/>
      <c r="AN231" s="21" t="s">
        <v>13</v>
      </c>
      <c r="AO231" s="210"/>
      <c r="AP231" s="212"/>
      <c r="AQ231" s="24" t="s">
        <v>14</v>
      </c>
      <c r="AR231" s="204">
        <f t="shared" si="24"/>
        <v>0</v>
      </c>
      <c r="AS231" s="204"/>
      <c r="AT231" s="204"/>
      <c r="AU231" s="204"/>
      <c r="AV231" s="40" t="s">
        <v>13</v>
      </c>
      <c r="AW231" s="203">
        <f t="shared" si="25"/>
        <v>0</v>
      </c>
      <c r="AX231" s="204"/>
      <c r="AY231" s="204"/>
      <c r="AZ231" s="204"/>
      <c r="BA231" s="41" t="s">
        <v>13</v>
      </c>
      <c r="BB231" s="203">
        <v>25700</v>
      </c>
      <c r="BC231" s="204"/>
      <c r="BD231" s="204"/>
      <c r="BE231" s="204"/>
      <c r="BF231" s="40" t="s">
        <v>13</v>
      </c>
      <c r="BG231" s="203">
        <f t="shared" si="26"/>
        <v>0</v>
      </c>
      <c r="BH231" s="204"/>
      <c r="BI231" s="204"/>
      <c r="BJ231" s="204"/>
      <c r="BK231" s="204"/>
      <c r="BL231" s="41" t="s">
        <v>13</v>
      </c>
      <c r="BM231" s="34">
        <v>173</v>
      </c>
    </row>
    <row r="232" spans="1:65">
      <c r="A232" s="34">
        <v>174</v>
      </c>
      <c r="B232" s="213"/>
      <c r="C232" s="214"/>
      <c r="D232" s="51"/>
      <c r="E232" s="213"/>
      <c r="F232" s="214"/>
      <c r="G232" s="215"/>
      <c r="H232" s="213"/>
      <c r="I232" s="214"/>
      <c r="J232" s="214"/>
      <c r="K232" s="214"/>
      <c r="L232" s="215"/>
      <c r="M232" s="212"/>
      <c r="N232" s="212"/>
      <c r="O232" s="21" t="s">
        <v>10</v>
      </c>
      <c r="P232" s="22"/>
      <c r="Q232" s="21" t="s">
        <v>11</v>
      </c>
      <c r="R232" s="22"/>
      <c r="S232" s="21" t="s">
        <v>12</v>
      </c>
      <c r="T232" s="26"/>
      <c r="U232" s="21" t="s">
        <v>12</v>
      </c>
      <c r="V232" s="25" t="s">
        <v>62</v>
      </c>
      <c r="W232" s="22"/>
      <c r="X232" s="24" t="s">
        <v>12</v>
      </c>
      <c r="Y232" s="212"/>
      <c r="Z232" s="212"/>
      <c r="AA232" s="21" t="s">
        <v>62</v>
      </c>
      <c r="AB232" s="212"/>
      <c r="AC232" s="206"/>
      <c r="AD232" s="209"/>
      <c r="AE232" s="211"/>
      <c r="AF232" s="211"/>
      <c r="AG232" s="23" t="s">
        <v>13</v>
      </c>
      <c r="AH232" s="210"/>
      <c r="AI232" s="206"/>
      <c r="AJ232" s="211"/>
      <c r="AK232" s="211"/>
      <c r="AL232" s="211"/>
      <c r="AM232" s="211"/>
      <c r="AN232" s="21" t="s">
        <v>13</v>
      </c>
      <c r="AO232" s="210"/>
      <c r="AP232" s="212"/>
      <c r="AQ232" s="24" t="s">
        <v>14</v>
      </c>
      <c r="AR232" s="204">
        <f t="shared" si="24"/>
        <v>0</v>
      </c>
      <c r="AS232" s="204"/>
      <c r="AT232" s="204"/>
      <c r="AU232" s="204"/>
      <c r="AV232" s="40" t="s">
        <v>13</v>
      </c>
      <c r="AW232" s="203">
        <f t="shared" si="25"/>
        <v>0</v>
      </c>
      <c r="AX232" s="204"/>
      <c r="AY232" s="204"/>
      <c r="AZ232" s="204"/>
      <c r="BA232" s="41" t="s">
        <v>13</v>
      </c>
      <c r="BB232" s="203">
        <v>25700</v>
      </c>
      <c r="BC232" s="204"/>
      <c r="BD232" s="204"/>
      <c r="BE232" s="204"/>
      <c r="BF232" s="40" t="s">
        <v>13</v>
      </c>
      <c r="BG232" s="203">
        <f t="shared" si="26"/>
        <v>0</v>
      </c>
      <c r="BH232" s="204"/>
      <c r="BI232" s="204"/>
      <c r="BJ232" s="204"/>
      <c r="BK232" s="204"/>
      <c r="BL232" s="41" t="s">
        <v>13</v>
      </c>
      <c r="BM232" s="34">
        <v>174</v>
      </c>
    </row>
    <row r="233" spans="1:65">
      <c r="A233" s="34">
        <v>175</v>
      </c>
      <c r="B233" s="213"/>
      <c r="C233" s="214"/>
      <c r="D233" s="51"/>
      <c r="E233" s="213"/>
      <c r="F233" s="214"/>
      <c r="G233" s="215"/>
      <c r="H233" s="213"/>
      <c r="I233" s="214"/>
      <c r="J233" s="214"/>
      <c r="K233" s="214"/>
      <c r="L233" s="215"/>
      <c r="M233" s="212"/>
      <c r="N233" s="212"/>
      <c r="O233" s="21" t="s">
        <v>10</v>
      </c>
      <c r="P233" s="22"/>
      <c r="Q233" s="21" t="s">
        <v>11</v>
      </c>
      <c r="R233" s="22"/>
      <c r="S233" s="21" t="s">
        <v>12</v>
      </c>
      <c r="T233" s="26"/>
      <c r="U233" s="21" t="s">
        <v>12</v>
      </c>
      <c r="V233" s="25" t="s">
        <v>62</v>
      </c>
      <c r="W233" s="22"/>
      <c r="X233" s="24" t="s">
        <v>12</v>
      </c>
      <c r="Y233" s="212"/>
      <c r="Z233" s="212"/>
      <c r="AA233" s="21" t="s">
        <v>62</v>
      </c>
      <c r="AB233" s="212"/>
      <c r="AC233" s="206"/>
      <c r="AD233" s="209"/>
      <c r="AE233" s="211"/>
      <c r="AF233" s="211"/>
      <c r="AG233" s="23" t="s">
        <v>13</v>
      </c>
      <c r="AH233" s="210"/>
      <c r="AI233" s="206"/>
      <c r="AJ233" s="211"/>
      <c r="AK233" s="211"/>
      <c r="AL233" s="211"/>
      <c r="AM233" s="211"/>
      <c r="AN233" s="21" t="s">
        <v>13</v>
      </c>
      <c r="AO233" s="210"/>
      <c r="AP233" s="212"/>
      <c r="AQ233" s="24" t="s">
        <v>14</v>
      </c>
      <c r="AR233" s="204">
        <f t="shared" si="24"/>
        <v>0</v>
      </c>
      <c r="AS233" s="204"/>
      <c r="AT233" s="204"/>
      <c r="AU233" s="204"/>
      <c r="AV233" s="40" t="s">
        <v>13</v>
      </c>
      <c r="AW233" s="203">
        <f t="shared" si="25"/>
        <v>0</v>
      </c>
      <c r="AX233" s="204"/>
      <c r="AY233" s="204"/>
      <c r="AZ233" s="204"/>
      <c r="BA233" s="41" t="s">
        <v>13</v>
      </c>
      <c r="BB233" s="203">
        <v>25700</v>
      </c>
      <c r="BC233" s="204"/>
      <c r="BD233" s="204"/>
      <c r="BE233" s="204"/>
      <c r="BF233" s="40" t="s">
        <v>13</v>
      </c>
      <c r="BG233" s="203">
        <f t="shared" si="26"/>
        <v>0</v>
      </c>
      <c r="BH233" s="204"/>
      <c r="BI233" s="204"/>
      <c r="BJ233" s="204"/>
      <c r="BK233" s="204"/>
      <c r="BL233" s="41" t="s">
        <v>13</v>
      </c>
      <c r="BM233" s="34">
        <v>175</v>
      </c>
    </row>
    <row r="234" spans="1:65">
      <c r="A234" s="34">
        <v>176</v>
      </c>
      <c r="B234" s="213"/>
      <c r="C234" s="214"/>
      <c r="D234" s="51"/>
      <c r="E234" s="213"/>
      <c r="F234" s="214"/>
      <c r="G234" s="215"/>
      <c r="H234" s="213"/>
      <c r="I234" s="214"/>
      <c r="J234" s="214"/>
      <c r="K234" s="214"/>
      <c r="L234" s="215"/>
      <c r="M234" s="212"/>
      <c r="N234" s="212"/>
      <c r="O234" s="21" t="s">
        <v>10</v>
      </c>
      <c r="P234" s="22"/>
      <c r="Q234" s="21" t="s">
        <v>11</v>
      </c>
      <c r="R234" s="22"/>
      <c r="S234" s="21" t="s">
        <v>12</v>
      </c>
      <c r="T234" s="26"/>
      <c r="U234" s="21" t="s">
        <v>12</v>
      </c>
      <c r="V234" s="25" t="s">
        <v>62</v>
      </c>
      <c r="W234" s="22"/>
      <c r="X234" s="24" t="s">
        <v>12</v>
      </c>
      <c r="Y234" s="212"/>
      <c r="Z234" s="212"/>
      <c r="AA234" s="21" t="s">
        <v>62</v>
      </c>
      <c r="AB234" s="212"/>
      <c r="AC234" s="206"/>
      <c r="AD234" s="209"/>
      <c r="AE234" s="211"/>
      <c r="AF234" s="211"/>
      <c r="AG234" s="23" t="s">
        <v>13</v>
      </c>
      <c r="AH234" s="210"/>
      <c r="AI234" s="206"/>
      <c r="AJ234" s="211"/>
      <c r="AK234" s="211"/>
      <c r="AL234" s="211"/>
      <c r="AM234" s="211"/>
      <c r="AN234" s="21" t="s">
        <v>13</v>
      </c>
      <c r="AO234" s="210"/>
      <c r="AP234" s="212"/>
      <c r="AQ234" s="24" t="s">
        <v>14</v>
      </c>
      <c r="AR234" s="204">
        <f t="shared" si="24"/>
        <v>0</v>
      </c>
      <c r="AS234" s="204"/>
      <c r="AT234" s="204"/>
      <c r="AU234" s="204"/>
      <c r="AV234" s="40" t="s">
        <v>13</v>
      </c>
      <c r="AW234" s="203">
        <f t="shared" si="25"/>
        <v>0</v>
      </c>
      <c r="AX234" s="204"/>
      <c r="AY234" s="204"/>
      <c r="AZ234" s="204"/>
      <c r="BA234" s="41" t="s">
        <v>13</v>
      </c>
      <c r="BB234" s="203">
        <v>25700</v>
      </c>
      <c r="BC234" s="204"/>
      <c r="BD234" s="204"/>
      <c r="BE234" s="204"/>
      <c r="BF234" s="40" t="s">
        <v>13</v>
      </c>
      <c r="BG234" s="203">
        <f t="shared" si="26"/>
        <v>0</v>
      </c>
      <c r="BH234" s="204"/>
      <c r="BI234" s="204"/>
      <c r="BJ234" s="204"/>
      <c r="BK234" s="204"/>
      <c r="BL234" s="41" t="s">
        <v>13</v>
      </c>
      <c r="BM234" s="34">
        <v>176</v>
      </c>
    </row>
    <row r="235" spans="1:65">
      <c r="A235" s="34">
        <v>177</v>
      </c>
      <c r="B235" s="213"/>
      <c r="C235" s="214"/>
      <c r="D235" s="51"/>
      <c r="E235" s="213"/>
      <c r="F235" s="214"/>
      <c r="G235" s="215"/>
      <c r="H235" s="213"/>
      <c r="I235" s="214"/>
      <c r="J235" s="214"/>
      <c r="K235" s="214"/>
      <c r="L235" s="215"/>
      <c r="M235" s="212"/>
      <c r="N235" s="212"/>
      <c r="O235" s="21" t="s">
        <v>10</v>
      </c>
      <c r="P235" s="22"/>
      <c r="Q235" s="21" t="s">
        <v>11</v>
      </c>
      <c r="R235" s="22"/>
      <c r="S235" s="21" t="s">
        <v>12</v>
      </c>
      <c r="T235" s="26"/>
      <c r="U235" s="21" t="s">
        <v>12</v>
      </c>
      <c r="V235" s="25" t="s">
        <v>62</v>
      </c>
      <c r="W235" s="22"/>
      <c r="X235" s="24" t="s">
        <v>12</v>
      </c>
      <c r="Y235" s="212"/>
      <c r="Z235" s="212"/>
      <c r="AA235" s="21" t="s">
        <v>62</v>
      </c>
      <c r="AB235" s="212"/>
      <c r="AC235" s="206"/>
      <c r="AD235" s="209"/>
      <c r="AE235" s="211"/>
      <c r="AF235" s="211"/>
      <c r="AG235" s="23" t="s">
        <v>13</v>
      </c>
      <c r="AH235" s="210"/>
      <c r="AI235" s="206"/>
      <c r="AJ235" s="211"/>
      <c r="AK235" s="211"/>
      <c r="AL235" s="211"/>
      <c r="AM235" s="211"/>
      <c r="AN235" s="21" t="s">
        <v>13</v>
      </c>
      <c r="AO235" s="210"/>
      <c r="AP235" s="212"/>
      <c r="AQ235" s="24" t="s">
        <v>14</v>
      </c>
      <c r="AR235" s="204">
        <f t="shared" si="24"/>
        <v>0</v>
      </c>
      <c r="AS235" s="204"/>
      <c r="AT235" s="204"/>
      <c r="AU235" s="204"/>
      <c r="AV235" s="40" t="s">
        <v>13</v>
      </c>
      <c r="AW235" s="203">
        <f t="shared" si="25"/>
        <v>0</v>
      </c>
      <c r="AX235" s="204"/>
      <c r="AY235" s="204"/>
      <c r="AZ235" s="204"/>
      <c r="BA235" s="41" t="s">
        <v>13</v>
      </c>
      <c r="BB235" s="203">
        <v>25700</v>
      </c>
      <c r="BC235" s="204"/>
      <c r="BD235" s="204"/>
      <c r="BE235" s="204"/>
      <c r="BF235" s="40" t="s">
        <v>13</v>
      </c>
      <c r="BG235" s="203">
        <f t="shared" si="26"/>
        <v>0</v>
      </c>
      <c r="BH235" s="204"/>
      <c r="BI235" s="204"/>
      <c r="BJ235" s="204"/>
      <c r="BK235" s="204"/>
      <c r="BL235" s="41" t="s">
        <v>13</v>
      </c>
      <c r="BM235" s="34">
        <v>177</v>
      </c>
    </row>
    <row r="236" spans="1:65">
      <c r="A236" s="34">
        <v>178</v>
      </c>
      <c r="B236" s="213"/>
      <c r="C236" s="214"/>
      <c r="D236" s="51"/>
      <c r="E236" s="213"/>
      <c r="F236" s="214"/>
      <c r="G236" s="215"/>
      <c r="H236" s="213"/>
      <c r="I236" s="214"/>
      <c r="J236" s="214"/>
      <c r="K236" s="214"/>
      <c r="L236" s="215"/>
      <c r="M236" s="212"/>
      <c r="N236" s="212"/>
      <c r="O236" s="21" t="s">
        <v>10</v>
      </c>
      <c r="P236" s="22"/>
      <c r="Q236" s="21" t="s">
        <v>11</v>
      </c>
      <c r="R236" s="22"/>
      <c r="S236" s="21" t="s">
        <v>12</v>
      </c>
      <c r="T236" s="26"/>
      <c r="U236" s="21" t="s">
        <v>12</v>
      </c>
      <c r="V236" s="25" t="s">
        <v>62</v>
      </c>
      <c r="W236" s="22"/>
      <c r="X236" s="24" t="s">
        <v>12</v>
      </c>
      <c r="Y236" s="212"/>
      <c r="Z236" s="212"/>
      <c r="AA236" s="21" t="s">
        <v>62</v>
      </c>
      <c r="AB236" s="212"/>
      <c r="AC236" s="206"/>
      <c r="AD236" s="209"/>
      <c r="AE236" s="211"/>
      <c r="AF236" s="211"/>
      <c r="AG236" s="23" t="s">
        <v>13</v>
      </c>
      <c r="AH236" s="210"/>
      <c r="AI236" s="206"/>
      <c r="AJ236" s="211"/>
      <c r="AK236" s="211"/>
      <c r="AL236" s="211"/>
      <c r="AM236" s="211"/>
      <c r="AN236" s="21" t="s">
        <v>13</v>
      </c>
      <c r="AO236" s="210"/>
      <c r="AP236" s="212"/>
      <c r="AQ236" s="24" t="s">
        <v>14</v>
      </c>
      <c r="AR236" s="204">
        <f t="shared" si="24"/>
        <v>0</v>
      </c>
      <c r="AS236" s="204"/>
      <c r="AT236" s="204"/>
      <c r="AU236" s="204"/>
      <c r="AV236" s="40" t="s">
        <v>13</v>
      </c>
      <c r="AW236" s="203">
        <f t="shared" si="25"/>
        <v>0</v>
      </c>
      <c r="AX236" s="204"/>
      <c r="AY236" s="204"/>
      <c r="AZ236" s="204"/>
      <c r="BA236" s="41" t="s">
        <v>13</v>
      </c>
      <c r="BB236" s="203">
        <v>25700</v>
      </c>
      <c r="BC236" s="204"/>
      <c r="BD236" s="204"/>
      <c r="BE236" s="204"/>
      <c r="BF236" s="40" t="s">
        <v>13</v>
      </c>
      <c r="BG236" s="203">
        <f t="shared" si="26"/>
        <v>0</v>
      </c>
      <c r="BH236" s="204"/>
      <c r="BI236" s="204"/>
      <c r="BJ236" s="204"/>
      <c r="BK236" s="204"/>
      <c r="BL236" s="41" t="s">
        <v>13</v>
      </c>
      <c r="BM236" s="34">
        <v>178</v>
      </c>
    </row>
    <row r="237" spans="1:65">
      <c r="A237" s="34">
        <v>179</v>
      </c>
      <c r="B237" s="213"/>
      <c r="C237" s="214"/>
      <c r="D237" s="51"/>
      <c r="E237" s="213"/>
      <c r="F237" s="214"/>
      <c r="G237" s="215"/>
      <c r="H237" s="213"/>
      <c r="I237" s="214"/>
      <c r="J237" s="214"/>
      <c r="K237" s="214"/>
      <c r="L237" s="215"/>
      <c r="M237" s="212"/>
      <c r="N237" s="212"/>
      <c r="O237" s="21" t="s">
        <v>10</v>
      </c>
      <c r="P237" s="22"/>
      <c r="Q237" s="21" t="s">
        <v>11</v>
      </c>
      <c r="R237" s="22"/>
      <c r="S237" s="21" t="s">
        <v>12</v>
      </c>
      <c r="T237" s="26"/>
      <c r="U237" s="21" t="s">
        <v>12</v>
      </c>
      <c r="V237" s="25" t="s">
        <v>62</v>
      </c>
      <c r="W237" s="22"/>
      <c r="X237" s="24" t="s">
        <v>12</v>
      </c>
      <c r="Y237" s="212"/>
      <c r="Z237" s="212"/>
      <c r="AA237" s="21" t="s">
        <v>62</v>
      </c>
      <c r="AB237" s="212"/>
      <c r="AC237" s="206"/>
      <c r="AD237" s="209"/>
      <c r="AE237" s="211"/>
      <c r="AF237" s="211"/>
      <c r="AG237" s="23" t="s">
        <v>13</v>
      </c>
      <c r="AH237" s="210"/>
      <c r="AI237" s="206"/>
      <c r="AJ237" s="211"/>
      <c r="AK237" s="211"/>
      <c r="AL237" s="211"/>
      <c r="AM237" s="211"/>
      <c r="AN237" s="21" t="s">
        <v>13</v>
      </c>
      <c r="AO237" s="210"/>
      <c r="AP237" s="212"/>
      <c r="AQ237" s="24" t="s">
        <v>14</v>
      </c>
      <c r="AR237" s="204">
        <f t="shared" si="24"/>
        <v>0</v>
      </c>
      <c r="AS237" s="204"/>
      <c r="AT237" s="204"/>
      <c r="AU237" s="204"/>
      <c r="AV237" s="40" t="s">
        <v>13</v>
      </c>
      <c r="AW237" s="203">
        <f t="shared" si="25"/>
        <v>0</v>
      </c>
      <c r="AX237" s="204"/>
      <c r="AY237" s="204"/>
      <c r="AZ237" s="204"/>
      <c r="BA237" s="41" t="s">
        <v>13</v>
      </c>
      <c r="BB237" s="203">
        <v>25700</v>
      </c>
      <c r="BC237" s="204"/>
      <c r="BD237" s="204"/>
      <c r="BE237" s="204"/>
      <c r="BF237" s="40" t="s">
        <v>13</v>
      </c>
      <c r="BG237" s="203">
        <f t="shared" si="26"/>
        <v>0</v>
      </c>
      <c r="BH237" s="204"/>
      <c r="BI237" s="204"/>
      <c r="BJ237" s="204"/>
      <c r="BK237" s="204"/>
      <c r="BL237" s="41" t="s">
        <v>13</v>
      </c>
      <c r="BM237" s="34">
        <v>179</v>
      </c>
    </row>
    <row r="238" spans="1:65" ht="18.600000000000001" thickBot="1">
      <c r="A238" s="34">
        <v>180</v>
      </c>
      <c r="B238" s="213"/>
      <c r="C238" s="215"/>
      <c r="D238" s="51"/>
      <c r="E238" s="213"/>
      <c r="F238" s="214"/>
      <c r="G238" s="215"/>
      <c r="H238" s="216"/>
      <c r="I238" s="216"/>
      <c r="J238" s="216"/>
      <c r="K238" s="216"/>
      <c r="L238" s="216"/>
      <c r="M238" s="207"/>
      <c r="N238" s="210"/>
      <c r="O238" s="21" t="s">
        <v>10</v>
      </c>
      <c r="P238" s="22"/>
      <c r="Q238" s="21" t="s">
        <v>11</v>
      </c>
      <c r="R238" s="22"/>
      <c r="S238" s="24" t="s">
        <v>12</v>
      </c>
      <c r="T238" s="26"/>
      <c r="U238" s="21" t="s">
        <v>12</v>
      </c>
      <c r="V238" s="25" t="s">
        <v>62</v>
      </c>
      <c r="W238" s="22"/>
      <c r="X238" s="24" t="s">
        <v>12</v>
      </c>
      <c r="Y238" s="207"/>
      <c r="Z238" s="210"/>
      <c r="AA238" s="21" t="s">
        <v>62</v>
      </c>
      <c r="AB238" s="206"/>
      <c r="AC238" s="207"/>
      <c r="AD238" s="208"/>
      <c r="AE238" s="208"/>
      <c r="AF238" s="209"/>
      <c r="AG238" s="23" t="s">
        <v>13</v>
      </c>
      <c r="AH238" s="210"/>
      <c r="AI238" s="206"/>
      <c r="AJ238" s="211"/>
      <c r="AK238" s="211"/>
      <c r="AL238" s="211"/>
      <c r="AM238" s="211"/>
      <c r="AN238" s="21" t="s">
        <v>13</v>
      </c>
      <c r="AO238" s="210"/>
      <c r="AP238" s="212"/>
      <c r="AQ238" s="24" t="s">
        <v>14</v>
      </c>
      <c r="AR238" s="204">
        <f t="shared" si="24"/>
        <v>0</v>
      </c>
      <c r="AS238" s="204"/>
      <c r="AT238" s="204"/>
      <c r="AU238" s="204"/>
      <c r="AV238" s="40" t="s">
        <v>13</v>
      </c>
      <c r="AW238" s="203">
        <f t="shared" si="25"/>
        <v>0</v>
      </c>
      <c r="AX238" s="204"/>
      <c r="AY238" s="204"/>
      <c r="AZ238" s="204"/>
      <c r="BA238" s="41" t="s">
        <v>13</v>
      </c>
      <c r="BB238" s="203">
        <v>25700</v>
      </c>
      <c r="BC238" s="204"/>
      <c r="BD238" s="204"/>
      <c r="BE238" s="204"/>
      <c r="BF238" s="41" t="s">
        <v>13</v>
      </c>
      <c r="BG238" s="203">
        <f t="shared" si="26"/>
        <v>0</v>
      </c>
      <c r="BH238" s="204"/>
      <c r="BI238" s="204"/>
      <c r="BJ238" s="204"/>
      <c r="BK238" s="204"/>
      <c r="BL238" s="41" t="s">
        <v>13</v>
      </c>
      <c r="BM238" s="34">
        <v>180</v>
      </c>
    </row>
    <row r="239" spans="1:65" ht="18.600000000000001" thickBot="1">
      <c r="BD239" s="200" t="s">
        <v>15</v>
      </c>
      <c r="BE239" s="200"/>
      <c r="BF239" s="201"/>
      <c r="BG239" s="315">
        <f>SUM(BG219:BK238)</f>
        <v>0</v>
      </c>
      <c r="BH239" s="316"/>
      <c r="BI239" s="316"/>
      <c r="BJ239" s="316"/>
      <c r="BK239" s="316"/>
      <c r="BL239" s="132" t="s">
        <v>13</v>
      </c>
      <c r="BM239" s="5"/>
    </row>
    <row r="240" spans="1:65" ht="22.2">
      <c r="A240" s="1" t="s">
        <v>61</v>
      </c>
      <c r="BC240" s="194" t="s">
        <v>24</v>
      </c>
      <c r="BD240" s="195"/>
      <c r="BE240" s="275"/>
      <c r="BF240" s="276"/>
      <c r="BG240" s="2" t="s">
        <v>10</v>
      </c>
      <c r="BI240" s="275"/>
      <c r="BJ240" s="276"/>
      <c r="BK240" s="277" t="s">
        <v>25</v>
      </c>
      <c r="BL240" s="194"/>
    </row>
    <row r="241" spans="1:65">
      <c r="X241" s="2" t="s">
        <v>85</v>
      </c>
      <c r="AU241" s="2" t="s">
        <v>103</v>
      </c>
      <c r="AX241" s="151"/>
      <c r="AY241" s="151"/>
      <c r="AZ241" s="151"/>
      <c r="BA241" s="151"/>
      <c r="BB241" s="151"/>
      <c r="BC241" s="151"/>
      <c r="BD241" s="151"/>
      <c r="BE241" s="151"/>
      <c r="BF241" s="151"/>
      <c r="BG241" s="151"/>
      <c r="BH241" s="151"/>
      <c r="BI241" s="151"/>
      <c r="BJ241" s="151"/>
      <c r="BK241" s="151"/>
      <c r="BL241" s="151"/>
    </row>
    <row r="242" spans="1:65" ht="18" customHeight="1">
      <c r="A242" s="4"/>
      <c r="B242" s="278" t="s">
        <v>94</v>
      </c>
      <c r="C242" s="278"/>
      <c r="D242" s="279" t="s">
        <v>121</v>
      </c>
      <c r="E242" s="246" t="s">
        <v>95</v>
      </c>
      <c r="F242" s="247"/>
      <c r="G242" s="248"/>
      <c r="H242" s="252" t="s">
        <v>3</v>
      </c>
      <c r="I242" s="253"/>
      <c r="J242" s="253"/>
      <c r="K242" s="253"/>
      <c r="L242" s="254"/>
      <c r="M242" s="258" t="s">
        <v>93</v>
      </c>
      <c r="N242" s="258"/>
      <c r="O242" s="258"/>
      <c r="P242" s="258"/>
      <c r="Q242" s="258"/>
      <c r="R242" s="258"/>
      <c r="S242" s="258"/>
      <c r="T242" s="261" t="s">
        <v>63</v>
      </c>
      <c r="U242" s="261"/>
      <c r="V242" s="261"/>
      <c r="W242" s="261"/>
      <c r="X242" s="261"/>
      <c r="Y242" s="262" t="s">
        <v>64</v>
      </c>
      <c r="Z242" s="263"/>
      <c r="AA242" s="263"/>
      <c r="AB242" s="263"/>
      <c r="AC242" s="264"/>
      <c r="AD242" s="265" t="s">
        <v>6</v>
      </c>
      <c r="AE242" s="266"/>
      <c r="AF242" s="266"/>
      <c r="AG242" s="267"/>
      <c r="AH242" s="271" t="s">
        <v>84</v>
      </c>
      <c r="AI242" s="272"/>
      <c r="AJ242" s="272"/>
      <c r="AK242" s="272"/>
      <c r="AL242" s="272"/>
      <c r="AM242" s="272"/>
      <c r="AN242" s="273"/>
      <c r="AO242" s="274" t="s">
        <v>7</v>
      </c>
      <c r="AP242" s="253"/>
      <c r="AQ242" s="254"/>
      <c r="AR242" s="224" t="s">
        <v>26</v>
      </c>
      <c r="AS242" s="225"/>
      <c r="AT242" s="225"/>
      <c r="AU242" s="225"/>
      <c r="AV242" s="226"/>
      <c r="AW242" s="230" t="s">
        <v>8</v>
      </c>
      <c r="AX242" s="231"/>
      <c r="AY242" s="231"/>
      <c r="AZ242" s="231"/>
      <c r="BA242" s="232"/>
      <c r="BB242" s="236" t="s">
        <v>27</v>
      </c>
      <c r="BC242" s="237"/>
      <c r="BD242" s="237"/>
      <c r="BE242" s="237"/>
      <c r="BF242" s="238"/>
      <c r="BG242" s="230" t="s">
        <v>9</v>
      </c>
      <c r="BH242" s="231"/>
      <c r="BI242" s="231"/>
      <c r="BJ242" s="231"/>
      <c r="BK242" s="231"/>
      <c r="BL242" s="232"/>
    </row>
    <row r="243" spans="1:65" ht="18" customHeight="1">
      <c r="A243" s="4"/>
      <c r="B243" s="278"/>
      <c r="C243" s="278"/>
      <c r="D243" s="278"/>
      <c r="E243" s="249"/>
      <c r="F243" s="250"/>
      <c r="G243" s="251"/>
      <c r="H243" s="255"/>
      <c r="I243" s="256"/>
      <c r="J243" s="256"/>
      <c r="K243" s="256"/>
      <c r="L243" s="257"/>
      <c r="M243" s="259"/>
      <c r="N243" s="259"/>
      <c r="O243" s="259"/>
      <c r="P243" s="259"/>
      <c r="Q243" s="259"/>
      <c r="R243" s="259"/>
      <c r="S243" s="259"/>
      <c r="T243" s="261"/>
      <c r="U243" s="261"/>
      <c r="V243" s="261"/>
      <c r="W243" s="261"/>
      <c r="X243" s="261"/>
      <c r="Y243" s="242" t="s">
        <v>91</v>
      </c>
      <c r="Z243" s="242"/>
      <c r="AA243" s="242"/>
      <c r="AB243" s="242"/>
      <c r="AC243" s="243"/>
      <c r="AD243" s="268"/>
      <c r="AE243" s="269"/>
      <c r="AF243" s="269"/>
      <c r="AG243" s="270"/>
      <c r="AH243" s="218" t="s">
        <v>4</v>
      </c>
      <c r="AI243" s="220"/>
      <c r="AJ243" s="218" t="s">
        <v>5</v>
      </c>
      <c r="AK243" s="219"/>
      <c r="AL243" s="219"/>
      <c r="AM243" s="219"/>
      <c r="AN243" s="220"/>
      <c r="AO243" s="255"/>
      <c r="AP243" s="256"/>
      <c r="AQ243" s="257"/>
      <c r="AR243" s="227"/>
      <c r="AS243" s="228"/>
      <c r="AT243" s="228"/>
      <c r="AU243" s="228"/>
      <c r="AV243" s="229"/>
      <c r="AW243" s="233"/>
      <c r="AX243" s="234"/>
      <c r="AY243" s="234"/>
      <c r="AZ243" s="234"/>
      <c r="BA243" s="235"/>
      <c r="BB243" s="239"/>
      <c r="BC243" s="240"/>
      <c r="BD243" s="240"/>
      <c r="BE243" s="240"/>
      <c r="BF243" s="241"/>
      <c r="BG243" s="233"/>
      <c r="BH243" s="234"/>
      <c r="BI243" s="234"/>
      <c r="BJ243" s="234"/>
      <c r="BK243" s="234"/>
      <c r="BL243" s="235"/>
    </row>
    <row r="244" spans="1:65">
      <c r="A244" s="4" t="s">
        <v>137</v>
      </c>
      <c r="B244" s="218" t="s">
        <v>2</v>
      </c>
      <c r="C244" s="220"/>
      <c r="D244" s="54" t="s">
        <v>2</v>
      </c>
      <c r="E244" s="218" t="s">
        <v>96</v>
      </c>
      <c r="F244" s="219"/>
      <c r="G244" s="220"/>
      <c r="H244" s="221"/>
      <c r="I244" s="222"/>
      <c r="J244" s="222"/>
      <c r="K244" s="222"/>
      <c r="L244" s="223"/>
      <c r="M244" s="260"/>
      <c r="N244" s="260"/>
      <c r="O244" s="260"/>
      <c r="P244" s="260"/>
      <c r="Q244" s="260"/>
      <c r="R244" s="260"/>
      <c r="S244" s="260"/>
      <c r="T244" s="261"/>
      <c r="U244" s="261"/>
      <c r="V244" s="261"/>
      <c r="W244" s="261"/>
      <c r="X244" s="261"/>
      <c r="Y244" s="244"/>
      <c r="Z244" s="244"/>
      <c r="AA244" s="244"/>
      <c r="AB244" s="244"/>
      <c r="AC244" s="245"/>
      <c r="AD244" s="221" t="s">
        <v>77</v>
      </c>
      <c r="AE244" s="222"/>
      <c r="AF244" s="222"/>
      <c r="AG244" s="223"/>
      <c r="AH244" s="222" t="s">
        <v>2</v>
      </c>
      <c r="AI244" s="222"/>
      <c r="AJ244" s="218" t="s">
        <v>78</v>
      </c>
      <c r="AK244" s="219"/>
      <c r="AL244" s="219"/>
      <c r="AM244" s="219"/>
      <c r="AN244" s="220"/>
      <c r="AO244" s="218" t="s">
        <v>79</v>
      </c>
      <c r="AP244" s="219"/>
      <c r="AQ244" s="220"/>
      <c r="AR244" s="222" t="s">
        <v>80</v>
      </c>
      <c r="AS244" s="222"/>
      <c r="AT244" s="222"/>
      <c r="AU244" s="222"/>
      <c r="AV244" s="222"/>
      <c r="AW244" s="221" t="s">
        <v>81</v>
      </c>
      <c r="AX244" s="222"/>
      <c r="AY244" s="222"/>
      <c r="AZ244" s="222"/>
      <c r="BA244" s="223"/>
      <c r="BB244" s="234" t="s">
        <v>82</v>
      </c>
      <c r="BC244" s="234"/>
      <c r="BD244" s="234"/>
      <c r="BE244" s="234"/>
      <c r="BF244" s="234"/>
      <c r="BG244" s="233" t="s">
        <v>83</v>
      </c>
      <c r="BH244" s="234"/>
      <c r="BI244" s="234"/>
      <c r="BJ244" s="234"/>
      <c r="BK244" s="234"/>
      <c r="BL244" s="235"/>
    </row>
    <row r="245" spans="1:65">
      <c r="A245" s="34">
        <v>181</v>
      </c>
      <c r="B245" s="213"/>
      <c r="C245" s="214"/>
      <c r="D245" s="56"/>
      <c r="E245" s="213"/>
      <c r="F245" s="214"/>
      <c r="G245" s="215"/>
      <c r="H245" s="213"/>
      <c r="I245" s="214"/>
      <c r="J245" s="214"/>
      <c r="K245" s="214"/>
      <c r="L245" s="215"/>
      <c r="M245" s="212"/>
      <c r="N245" s="212"/>
      <c r="O245" s="21" t="s">
        <v>10</v>
      </c>
      <c r="P245" s="22"/>
      <c r="Q245" s="21" t="s">
        <v>11</v>
      </c>
      <c r="R245" s="22"/>
      <c r="S245" s="21" t="s">
        <v>12</v>
      </c>
      <c r="T245" s="26"/>
      <c r="U245" s="21" t="s">
        <v>12</v>
      </c>
      <c r="V245" s="25" t="s">
        <v>62</v>
      </c>
      <c r="W245" s="22"/>
      <c r="X245" s="24" t="s">
        <v>12</v>
      </c>
      <c r="Y245" s="217"/>
      <c r="Z245" s="212"/>
      <c r="AA245" s="21" t="s">
        <v>62</v>
      </c>
      <c r="AB245" s="217"/>
      <c r="AC245" s="206"/>
      <c r="AD245" s="209"/>
      <c r="AE245" s="211"/>
      <c r="AF245" s="211"/>
      <c r="AG245" s="23" t="s">
        <v>13</v>
      </c>
      <c r="AH245" s="210"/>
      <c r="AI245" s="206"/>
      <c r="AJ245" s="211"/>
      <c r="AK245" s="211"/>
      <c r="AL245" s="211"/>
      <c r="AM245" s="211"/>
      <c r="AN245" s="21" t="s">
        <v>13</v>
      </c>
      <c r="AO245" s="210"/>
      <c r="AP245" s="212"/>
      <c r="AQ245" s="24" t="s">
        <v>14</v>
      </c>
      <c r="AR245" s="204">
        <f t="shared" ref="AR245:AR264" si="27">IFERROR(ROUNDDOWN(AJ245/AO245,0),0)</f>
        <v>0</v>
      </c>
      <c r="AS245" s="204"/>
      <c r="AT245" s="204"/>
      <c r="AU245" s="204"/>
      <c r="AV245" s="40" t="s">
        <v>13</v>
      </c>
      <c r="AW245" s="203">
        <f t="shared" ref="AW245:AW264" si="28">IFERROR(AD245+AR245,0)</f>
        <v>0</v>
      </c>
      <c r="AX245" s="204"/>
      <c r="AY245" s="204"/>
      <c r="AZ245" s="204"/>
      <c r="BA245" s="41" t="s">
        <v>13</v>
      </c>
      <c r="BB245" s="203">
        <v>25700</v>
      </c>
      <c r="BC245" s="204"/>
      <c r="BD245" s="204"/>
      <c r="BE245" s="204"/>
      <c r="BF245" s="40" t="s">
        <v>13</v>
      </c>
      <c r="BG245" s="203">
        <f t="shared" ref="BG245:BG264" si="29">IF(AW245&lt;BB245,AW245,25700)</f>
        <v>0</v>
      </c>
      <c r="BH245" s="204"/>
      <c r="BI245" s="204"/>
      <c r="BJ245" s="204"/>
      <c r="BK245" s="204"/>
      <c r="BL245" s="41" t="s">
        <v>13</v>
      </c>
      <c r="BM245" s="34">
        <v>181</v>
      </c>
    </row>
    <row r="246" spans="1:65">
      <c r="A246" s="34">
        <v>182</v>
      </c>
      <c r="B246" s="213"/>
      <c r="C246" s="214"/>
      <c r="D246" s="56"/>
      <c r="E246" s="213"/>
      <c r="F246" s="214"/>
      <c r="G246" s="215"/>
      <c r="H246" s="213"/>
      <c r="I246" s="214"/>
      <c r="J246" s="214"/>
      <c r="K246" s="214"/>
      <c r="L246" s="215"/>
      <c r="M246" s="212"/>
      <c r="N246" s="212"/>
      <c r="O246" s="21" t="s">
        <v>10</v>
      </c>
      <c r="P246" s="22"/>
      <c r="Q246" s="21" t="s">
        <v>11</v>
      </c>
      <c r="R246" s="22"/>
      <c r="S246" s="21" t="s">
        <v>12</v>
      </c>
      <c r="T246" s="26"/>
      <c r="U246" s="21" t="s">
        <v>12</v>
      </c>
      <c r="V246" s="25" t="s">
        <v>62</v>
      </c>
      <c r="W246" s="22"/>
      <c r="X246" s="24" t="s">
        <v>12</v>
      </c>
      <c r="Y246" s="212"/>
      <c r="Z246" s="212"/>
      <c r="AA246" s="21" t="s">
        <v>62</v>
      </c>
      <c r="AB246" s="212"/>
      <c r="AC246" s="206"/>
      <c r="AD246" s="209"/>
      <c r="AE246" s="211"/>
      <c r="AF246" s="211"/>
      <c r="AG246" s="23" t="s">
        <v>13</v>
      </c>
      <c r="AH246" s="210"/>
      <c r="AI246" s="206"/>
      <c r="AJ246" s="211"/>
      <c r="AK246" s="211"/>
      <c r="AL246" s="211"/>
      <c r="AM246" s="211"/>
      <c r="AN246" s="21" t="s">
        <v>13</v>
      </c>
      <c r="AO246" s="210"/>
      <c r="AP246" s="212"/>
      <c r="AQ246" s="24" t="s">
        <v>14</v>
      </c>
      <c r="AR246" s="204">
        <f t="shared" si="27"/>
        <v>0</v>
      </c>
      <c r="AS246" s="204"/>
      <c r="AT246" s="204"/>
      <c r="AU246" s="204"/>
      <c r="AV246" s="40" t="s">
        <v>13</v>
      </c>
      <c r="AW246" s="203">
        <f t="shared" si="28"/>
        <v>0</v>
      </c>
      <c r="AX246" s="204"/>
      <c r="AY246" s="204"/>
      <c r="AZ246" s="204"/>
      <c r="BA246" s="41" t="s">
        <v>13</v>
      </c>
      <c r="BB246" s="203">
        <v>25700</v>
      </c>
      <c r="BC246" s="204"/>
      <c r="BD246" s="204"/>
      <c r="BE246" s="204"/>
      <c r="BF246" s="40" t="s">
        <v>13</v>
      </c>
      <c r="BG246" s="203">
        <f t="shared" si="29"/>
        <v>0</v>
      </c>
      <c r="BH246" s="204"/>
      <c r="BI246" s="204"/>
      <c r="BJ246" s="204"/>
      <c r="BK246" s="204"/>
      <c r="BL246" s="41" t="s">
        <v>13</v>
      </c>
      <c r="BM246" s="34">
        <v>182</v>
      </c>
    </row>
    <row r="247" spans="1:65">
      <c r="A247" s="34">
        <v>183</v>
      </c>
      <c r="B247" s="213"/>
      <c r="C247" s="214"/>
      <c r="D247" s="56"/>
      <c r="E247" s="213"/>
      <c r="F247" s="214"/>
      <c r="G247" s="215"/>
      <c r="H247" s="213"/>
      <c r="I247" s="214"/>
      <c r="J247" s="214"/>
      <c r="K247" s="214"/>
      <c r="L247" s="215"/>
      <c r="M247" s="212"/>
      <c r="N247" s="212"/>
      <c r="O247" s="21" t="s">
        <v>10</v>
      </c>
      <c r="P247" s="22"/>
      <c r="Q247" s="21" t="s">
        <v>11</v>
      </c>
      <c r="R247" s="22"/>
      <c r="S247" s="21" t="s">
        <v>12</v>
      </c>
      <c r="T247" s="26"/>
      <c r="U247" s="21" t="s">
        <v>12</v>
      </c>
      <c r="V247" s="25" t="s">
        <v>62</v>
      </c>
      <c r="W247" s="22"/>
      <c r="X247" s="24" t="s">
        <v>12</v>
      </c>
      <c r="Y247" s="212"/>
      <c r="Z247" s="212"/>
      <c r="AA247" s="21" t="s">
        <v>62</v>
      </c>
      <c r="AB247" s="212"/>
      <c r="AC247" s="206"/>
      <c r="AD247" s="209"/>
      <c r="AE247" s="211"/>
      <c r="AF247" s="211"/>
      <c r="AG247" s="23" t="s">
        <v>13</v>
      </c>
      <c r="AH247" s="210"/>
      <c r="AI247" s="206"/>
      <c r="AJ247" s="211"/>
      <c r="AK247" s="211"/>
      <c r="AL247" s="211"/>
      <c r="AM247" s="211"/>
      <c r="AN247" s="21" t="s">
        <v>13</v>
      </c>
      <c r="AO247" s="210"/>
      <c r="AP247" s="212"/>
      <c r="AQ247" s="24" t="s">
        <v>14</v>
      </c>
      <c r="AR247" s="204">
        <f t="shared" si="27"/>
        <v>0</v>
      </c>
      <c r="AS247" s="204"/>
      <c r="AT247" s="204"/>
      <c r="AU247" s="204"/>
      <c r="AV247" s="40" t="s">
        <v>13</v>
      </c>
      <c r="AW247" s="203">
        <f t="shared" si="28"/>
        <v>0</v>
      </c>
      <c r="AX247" s="204"/>
      <c r="AY247" s="204"/>
      <c r="AZ247" s="204"/>
      <c r="BA247" s="41" t="s">
        <v>13</v>
      </c>
      <c r="BB247" s="203">
        <v>25700</v>
      </c>
      <c r="BC247" s="204"/>
      <c r="BD247" s="204"/>
      <c r="BE247" s="204"/>
      <c r="BF247" s="40" t="s">
        <v>13</v>
      </c>
      <c r="BG247" s="203">
        <f t="shared" si="29"/>
        <v>0</v>
      </c>
      <c r="BH247" s="204"/>
      <c r="BI247" s="204"/>
      <c r="BJ247" s="204"/>
      <c r="BK247" s="204"/>
      <c r="BL247" s="41" t="s">
        <v>13</v>
      </c>
      <c r="BM247" s="34">
        <v>183</v>
      </c>
    </row>
    <row r="248" spans="1:65">
      <c r="A248" s="34">
        <v>184</v>
      </c>
      <c r="B248" s="213"/>
      <c r="C248" s="214"/>
      <c r="D248" s="56"/>
      <c r="E248" s="213"/>
      <c r="F248" s="214"/>
      <c r="G248" s="215"/>
      <c r="H248" s="213"/>
      <c r="I248" s="214"/>
      <c r="J248" s="214"/>
      <c r="K248" s="214"/>
      <c r="L248" s="215"/>
      <c r="M248" s="212"/>
      <c r="N248" s="212"/>
      <c r="O248" s="21" t="s">
        <v>10</v>
      </c>
      <c r="P248" s="22"/>
      <c r="Q248" s="21" t="s">
        <v>11</v>
      </c>
      <c r="R248" s="22"/>
      <c r="S248" s="21" t="s">
        <v>12</v>
      </c>
      <c r="T248" s="26"/>
      <c r="U248" s="21" t="s">
        <v>12</v>
      </c>
      <c r="V248" s="25" t="s">
        <v>62</v>
      </c>
      <c r="W248" s="22"/>
      <c r="X248" s="24" t="s">
        <v>12</v>
      </c>
      <c r="Y248" s="212"/>
      <c r="Z248" s="212"/>
      <c r="AA248" s="21" t="s">
        <v>62</v>
      </c>
      <c r="AB248" s="212"/>
      <c r="AC248" s="206"/>
      <c r="AD248" s="209"/>
      <c r="AE248" s="211"/>
      <c r="AF248" s="211"/>
      <c r="AG248" s="23" t="s">
        <v>13</v>
      </c>
      <c r="AH248" s="210"/>
      <c r="AI248" s="206"/>
      <c r="AJ248" s="211"/>
      <c r="AK248" s="211"/>
      <c r="AL248" s="211"/>
      <c r="AM248" s="211"/>
      <c r="AN248" s="21" t="s">
        <v>13</v>
      </c>
      <c r="AO248" s="210"/>
      <c r="AP248" s="212"/>
      <c r="AQ248" s="24" t="s">
        <v>14</v>
      </c>
      <c r="AR248" s="204">
        <f t="shared" si="27"/>
        <v>0</v>
      </c>
      <c r="AS248" s="204"/>
      <c r="AT248" s="204"/>
      <c r="AU248" s="204"/>
      <c r="AV248" s="40" t="s">
        <v>13</v>
      </c>
      <c r="AW248" s="203">
        <f t="shared" si="28"/>
        <v>0</v>
      </c>
      <c r="AX248" s="204"/>
      <c r="AY248" s="204"/>
      <c r="AZ248" s="204"/>
      <c r="BA248" s="41" t="s">
        <v>13</v>
      </c>
      <c r="BB248" s="203">
        <v>25700</v>
      </c>
      <c r="BC248" s="204"/>
      <c r="BD248" s="204"/>
      <c r="BE248" s="204"/>
      <c r="BF248" s="40" t="s">
        <v>13</v>
      </c>
      <c r="BG248" s="203">
        <f t="shared" si="29"/>
        <v>0</v>
      </c>
      <c r="BH248" s="204"/>
      <c r="BI248" s="204"/>
      <c r="BJ248" s="204"/>
      <c r="BK248" s="204"/>
      <c r="BL248" s="41" t="s">
        <v>13</v>
      </c>
      <c r="BM248" s="34">
        <v>184</v>
      </c>
    </row>
    <row r="249" spans="1:65">
      <c r="A249" s="34">
        <v>185</v>
      </c>
      <c r="B249" s="213"/>
      <c r="C249" s="214"/>
      <c r="D249" s="56"/>
      <c r="E249" s="213"/>
      <c r="F249" s="214"/>
      <c r="G249" s="215"/>
      <c r="H249" s="213"/>
      <c r="I249" s="214"/>
      <c r="J249" s="214"/>
      <c r="K249" s="214"/>
      <c r="L249" s="215"/>
      <c r="M249" s="212"/>
      <c r="N249" s="212"/>
      <c r="O249" s="21" t="s">
        <v>10</v>
      </c>
      <c r="P249" s="22"/>
      <c r="Q249" s="21" t="s">
        <v>11</v>
      </c>
      <c r="R249" s="22"/>
      <c r="S249" s="21" t="s">
        <v>12</v>
      </c>
      <c r="T249" s="26"/>
      <c r="U249" s="21" t="s">
        <v>12</v>
      </c>
      <c r="V249" s="25" t="s">
        <v>62</v>
      </c>
      <c r="W249" s="22"/>
      <c r="X249" s="24" t="s">
        <v>12</v>
      </c>
      <c r="Y249" s="217"/>
      <c r="Z249" s="212"/>
      <c r="AA249" s="21" t="s">
        <v>62</v>
      </c>
      <c r="AB249" s="217"/>
      <c r="AC249" s="206"/>
      <c r="AD249" s="209"/>
      <c r="AE249" s="211"/>
      <c r="AF249" s="211"/>
      <c r="AG249" s="23" t="s">
        <v>13</v>
      </c>
      <c r="AH249" s="210"/>
      <c r="AI249" s="206"/>
      <c r="AJ249" s="211"/>
      <c r="AK249" s="211"/>
      <c r="AL249" s="211"/>
      <c r="AM249" s="211"/>
      <c r="AN249" s="21" t="s">
        <v>13</v>
      </c>
      <c r="AO249" s="210"/>
      <c r="AP249" s="212"/>
      <c r="AQ249" s="24" t="s">
        <v>14</v>
      </c>
      <c r="AR249" s="204">
        <f t="shared" si="27"/>
        <v>0</v>
      </c>
      <c r="AS249" s="204"/>
      <c r="AT249" s="204"/>
      <c r="AU249" s="204"/>
      <c r="AV249" s="40" t="s">
        <v>13</v>
      </c>
      <c r="AW249" s="203">
        <f t="shared" si="28"/>
        <v>0</v>
      </c>
      <c r="AX249" s="204"/>
      <c r="AY249" s="204"/>
      <c r="AZ249" s="204"/>
      <c r="BA249" s="41" t="s">
        <v>13</v>
      </c>
      <c r="BB249" s="203">
        <v>25700</v>
      </c>
      <c r="BC249" s="204"/>
      <c r="BD249" s="204"/>
      <c r="BE249" s="204"/>
      <c r="BF249" s="40" t="s">
        <v>13</v>
      </c>
      <c r="BG249" s="203">
        <f t="shared" si="29"/>
        <v>0</v>
      </c>
      <c r="BH249" s="204"/>
      <c r="BI249" s="204"/>
      <c r="BJ249" s="204"/>
      <c r="BK249" s="204"/>
      <c r="BL249" s="41" t="s">
        <v>13</v>
      </c>
      <c r="BM249" s="34">
        <v>185</v>
      </c>
    </row>
    <row r="250" spans="1:65">
      <c r="A250" s="34">
        <v>186</v>
      </c>
      <c r="B250" s="213"/>
      <c r="C250" s="214"/>
      <c r="D250" s="56"/>
      <c r="E250" s="213"/>
      <c r="F250" s="214"/>
      <c r="G250" s="215"/>
      <c r="H250" s="213"/>
      <c r="I250" s="214"/>
      <c r="J250" s="214"/>
      <c r="K250" s="214"/>
      <c r="L250" s="215"/>
      <c r="M250" s="212"/>
      <c r="N250" s="212"/>
      <c r="O250" s="21" t="s">
        <v>10</v>
      </c>
      <c r="P250" s="22"/>
      <c r="Q250" s="21" t="s">
        <v>11</v>
      </c>
      <c r="R250" s="22"/>
      <c r="S250" s="21" t="s">
        <v>12</v>
      </c>
      <c r="T250" s="26"/>
      <c r="U250" s="21" t="s">
        <v>12</v>
      </c>
      <c r="V250" s="25" t="s">
        <v>62</v>
      </c>
      <c r="W250" s="22"/>
      <c r="X250" s="24" t="s">
        <v>12</v>
      </c>
      <c r="Y250" s="212"/>
      <c r="Z250" s="212"/>
      <c r="AA250" s="21" t="s">
        <v>62</v>
      </c>
      <c r="AB250" s="212"/>
      <c r="AC250" s="206"/>
      <c r="AD250" s="209"/>
      <c r="AE250" s="211"/>
      <c r="AF250" s="211"/>
      <c r="AG250" s="23" t="s">
        <v>13</v>
      </c>
      <c r="AH250" s="210"/>
      <c r="AI250" s="206"/>
      <c r="AJ250" s="211"/>
      <c r="AK250" s="211"/>
      <c r="AL250" s="211"/>
      <c r="AM250" s="211"/>
      <c r="AN250" s="21" t="s">
        <v>13</v>
      </c>
      <c r="AO250" s="210"/>
      <c r="AP250" s="212"/>
      <c r="AQ250" s="24" t="s">
        <v>14</v>
      </c>
      <c r="AR250" s="204">
        <f t="shared" si="27"/>
        <v>0</v>
      </c>
      <c r="AS250" s="204"/>
      <c r="AT250" s="204"/>
      <c r="AU250" s="204"/>
      <c r="AV250" s="40" t="s">
        <v>13</v>
      </c>
      <c r="AW250" s="203">
        <f t="shared" si="28"/>
        <v>0</v>
      </c>
      <c r="AX250" s="204"/>
      <c r="AY250" s="204"/>
      <c r="AZ250" s="204"/>
      <c r="BA250" s="41" t="s">
        <v>13</v>
      </c>
      <c r="BB250" s="203">
        <v>25700</v>
      </c>
      <c r="BC250" s="204"/>
      <c r="BD250" s="204"/>
      <c r="BE250" s="204"/>
      <c r="BF250" s="40" t="s">
        <v>13</v>
      </c>
      <c r="BG250" s="203">
        <f t="shared" si="29"/>
        <v>0</v>
      </c>
      <c r="BH250" s="204"/>
      <c r="BI250" s="204"/>
      <c r="BJ250" s="204"/>
      <c r="BK250" s="204"/>
      <c r="BL250" s="41" t="s">
        <v>13</v>
      </c>
      <c r="BM250" s="34">
        <v>186</v>
      </c>
    </row>
    <row r="251" spans="1:65">
      <c r="A251" s="34">
        <v>187</v>
      </c>
      <c r="B251" s="213"/>
      <c r="C251" s="214"/>
      <c r="D251" s="56"/>
      <c r="E251" s="213"/>
      <c r="F251" s="214"/>
      <c r="G251" s="215"/>
      <c r="H251" s="213"/>
      <c r="I251" s="214"/>
      <c r="J251" s="214"/>
      <c r="K251" s="214"/>
      <c r="L251" s="215"/>
      <c r="M251" s="212"/>
      <c r="N251" s="212"/>
      <c r="O251" s="21" t="s">
        <v>10</v>
      </c>
      <c r="P251" s="22"/>
      <c r="Q251" s="21" t="s">
        <v>11</v>
      </c>
      <c r="R251" s="22"/>
      <c r="S251" s="21" t="s">
        <v>12</v>
      </c>
      <c r="T251" s="26"/>
      <c r="U251" s="21" t="s">
        <v>12</v>
      </c>
      <c r="V251" s="25" t="s">
        <v>62</v>
      </c>
      <c r="W251" s="22"/>
      <c r="X251" s="24" t="s">
        <v>12</v>
      </c>
      <c r="Y251" s="212"/>
      <c r="Z251" s="212"/>
      <c r="AA251" s="21" t="s">
        <v>62</v>
      </c>
      <c r="AB251" s="212"/>
      <c r="AC251" s="206"/>
      <c r="AD251" s="209"/>
      <c r="AE251" s="211"/>
      <c r="AF251" s="211"/>
      <c r="AG251" s="23" t="s">
        <v>13</v>
      </c>
      <c r="AH251" s="210"/>
      <c r="AI251" s="206"/>
      <c r="AJ251" s="211"/>
      <c r="AK251" s="211"/>
      <c r="AL251" s="211"/>
      <c r="AM251" s="211"/>
      <c r="AN251" s="21" t="s">
        <v>13</v>
      </c>
      <c r="AO251" s="210"/>
      <c r="AP251" s="212"/>
      <c r="AQ251" s="24" t="s">
        <v>14</v>
      </c>
      <c r="AR251" s="204">
        <f t="shared" si="27"/>
        <v>0</v>
      </c>
      <c r="AS251" s="204"/>
      <c r="AT251" s="204"/>
      <c r="AU251" s="204"/>
      <c r="AV251" s="40" t="s">
        <v>13</v>
      </c>
      <c r="AW251" s="203">
        <f t="shared" si="28"/>
        <v>0</v>
      </c>
      <c r="AX251" s="204"/>
      <c r="AY251" s="204"/>
      <c r="AZ251" s="204"/>
      <c r="BA251" s="41" t="s">
        <v>13</v>
      </c>
      <c r="BB251" s="203">
        <v>25700</v>
      </c>
      <c r="BC251" s="204"/>
      <c r="BD251" s="204"/>
      <c r="BE251" s="204"/>
      <c r="BF251" s="40" t="s">
        <v>13</v>
      </c>
      <c r="BG251" s="203">
        <f t="shared" si="29"/>
        <v>0</v>
      </c>
      <c r="BH251" s="204"/>
      <c r="BI251" s="204"/>
      <c r="BJ251" s="204"/>
      <c r="BK251" s="204"/>
      <c r="BL251" s="41" t="s">
        <v>13</v>
      </c>
      <c r="BM251" s="34">
        <v>187</v>
      </c>
    </row>
    <row r="252" spans="1:65">
      <c r="A252" s="34">
        <v>188</v>
      </c>
      <c r="B252" s="213"/>
      <c r="C252" s="214"/>
      <c r="D252" s="56"/>
      <c r="E252" s="213"/>
      <c r="F252" s="214"/>
      <c r="G252" s="215"/>
      <c r="H252" s="213"/>
      <c r="I252" s="214"/>
      <c r="J252" s="214"/>
      <c r="K252" s="214"/>
      <c r="L252" s="215"/>
      <c r="M252" s="212"/>
      <c r="N252" s="212"/>
      <c r="O252" s="21" t="s">
        <v>10</v>
      </c>
      <c r="P252" s="22"/>
      <c r="Q252" s="21" t="s">
        <v>11</v>
      </c>
      <c r="R252" s="22"/>
      <c r="S252" s="21" t="s">
        <v>12</v>
      </c>
      <c r="T252" s="26"/>
      <c r="U252" s="21" t="s">
        <v>12</v>
      </c>
      <c r="V252" s="25" t="s">
        <v>62</v>
      </c>
      <c r="W252" s="22"/>
      <c r="X252" s="24" t="s">
        <v>12</v>
      </c>
      <c r="Y252" s="212"/>
      <c r="Z252" s="212"/>
      <c r="AA252" s="21" t="s">
        <v>62</v>
      </c>
      <c r="AB252" s="212"/>
      <c r="AC252" s="206"/>
      <c r="AD252" s="209"/>
      <c r="AE252" s="211"/>
      <c r="AF252" s="211"/>
      <c r="AG252" s="23" t="s">
        <v>13</v>
      </c>
      <c r="AH252" s="210"/>
      <c r="AI252" s="206"/>
      <c r="AJ252" s="211"/>
      <c r="AK252" s="211"/>
      <c r="AL252" s="211"/>
      <c r="AM252" s="211"/>
      <c r="AN252" s="21" t="s">
        <v>13</v>
      </c>
      <c r="AO252" s="210"/>
      <c r="AP252" s="212"/>
      <c r="AQ252" s="24" t="s">
        <v>14</v>
      </c>
      <c r="AR252" s="204">
        <f t="shared" si="27"/>
        <v>0</v>
      </c>
      <c r="AS252" s="204"/>
      <c r="AT252" s="204"/>
      <c r="AU252" s="204"/>
      <c r="AV252" s="40" t="s">
        <v>13</v>
      </c>
      <c r="AW252" s="203">
        <f t="shared" si="28"/>
        <v>0</v>
      </c>
      <c r="AX252" s="204"/>
      <c r="AY252" s="204"/>
      <c r="AZ252" s="204"/>
      <c r="BA252" s="41" t="s">
        <v>13</v>
      </c>
      <c r="BB252" s="203">
        <v>25700</v>
      </c>
      <c r="BC252" s="204"/>
      <c r="BD252" s="204"/>
      <c r="BE252" s="204"/>
      <c r="BF252" s="40" t="s">
        <v>13</v>
      </c>
      <c r="BG252" s="203">
        <f t="shared" si="29"/>
        <v>0</v>
      </c>
      <c r="BH252" s="204"/>
      <c r="BI252" s="204"/>
      <c r="BJ252" s="204"/>
      <c r="BK252" s="204"/>
      <c r="BL252" s="41" t="s">
        <v>13</v>
      </c>
      <c r="BM252" s="34">
        <v>188</v>
      </c>
    </row>
    <row r="253" spans="1:65">
      <c r="A253" s="34">
        <v>189</v>
      </c>
      <c r="B253" s="213"/>
      <c r="C253" s="214"/>
      <c r="D253" s="56"/>
      <c r="E253" s="213"/>
      <c r="F253" s="214"/>
      <c r="G253" s="215"/>
      <c r="H253" s="213"/>
      <c r="I253" s="214"/>
      <c r="J253" s="214"/>
      <c r="K253" s="214"/>
      <c r="L253" s="215"/>
      <c r="M253" s="212"/>
      <c r="N253" s="212"/>
      <c r="O253" s="21" t="s">
        <v>10</v>
      </c>
      <c r="P253" s="22"/>
      <c r="Q253" s="21" t="s">
        <v>11</v>
      </c>
      <c r="R253" s="22"/>
      <c r="S253" s="21" t="s">
        <v>12</v>
      </c>
      <c r="T253" s="26"/>
      <c r="U253" s="21" t="s">
        <v>12</v>
      </c>
      <c r="V253" s="25" t="s">
        <v>62</v>
      </c>
      <c r="W253" s="22"/>
      <c r="X253" s="24" t="s">
        <v>12</v>
      </c>
      <c r="Y253" s="212"/>
      <c r="Z253" s="212"/>
      <c r="AA253" s="21" t="s">
        <v>62</v>
      </c>
      <c r="AB253" s="212"/>
      <c r="AC253" s="206"/>
      <c r="AD253" s="209"/>
      <c r="AE253" s="211"/>
      <c r="AF253" s="211"/>
      <c r="AG253" s="23" t="s">
        <v>13</v>
      </c>
      <c r="AH253" s="210"/>
      <c r="AI253" s="206"/>
      <c r="AJ253" s="211"/>
      <c r="AK253" s="211"/>
      <c r="AL253" s="211"/>
      <c r="AM253" s="211"/>
      <c r="AN253" s="21" t="s">
        <v>13</v>
      </c>
      <c r="AO253" s="210"/>
      <c r="AP253" s="212"/>
      <c r="AQ253" s="24" t="s">
        <v>14</v>
      </c>
      <c r="AR253" s="204">
        <f t="shared" si="27"/>
        <v>0</v>
      </c>
      <c r="AS253" s="204"/>
      <c r="AT253" s="204"/>
      <c r="AU253" s="204"/>
      <c r="AV253" s="40" t="s">
        <v>13</v>
      </c>
      <c r="AW253" s="203">
        <f t="shared" si="28"/>
        <v>0</v>
      </c>
      <c r="AX253" s="204"/>
      <c r="AY253" s="204"/>
      <c r="AZ253" s="204"/>
      <c r="BA253" s="41" t="s">
        <v>13</v>
      </c>
      <c r="BB253" s="203">
        <v>25700</v>
      </c>
      <c r="BC253" s="204"/>
      <c r="BD253" s="204"/>
      <c r="BE253" s="204"/>
      <c r="BF253" s="40" t="s">
        <v>13</v>
      </c>
      <c r="BG253" s="203">
        <f t="shared" si="29"/>
        <v>0</v>
      </c>
      <c r="BH253" s="204"/>
      <c r="BI253" s="204"/>
      <c r="BJ253" s="204"/>
      <c r="BK253" s="204"/>
      <c r="BL253" s="41" t="s">
        <v>13</v>
      </c>
      <c r="BM253" s="34">
        <v>189</v>
      </c>
    </row>
    <row r="254" spans="1:65">
      <c r="A254" s="34">
        <v>190</v>
      </c>
      <c r="B254" s="213"/>
      <c r="C254" s="214"/>
      <c r="D254" s="51"/>
      <c r="E254" s="213"/>
      <c r="F254" s="214"/>
      <c r="G254" s="215"/>
      <c r="H254" s="213"/>
      <c r="I254" s="214"/>
      <c r="J254" s="214"/>
      <c r="K254" s="214"/>
      <c r="L254" s="215"/>
      <c r="M254" s="212"/>
      <c r="N254" s="212"/>
      <c r="O254" s="21" t="s">
        <v>10</v>
      </c>
      <c r="P254" s="22"/>
      <c r="Q254" s="21" t="s">
        <v>11</v>
      </c>
      <c r="R254" s="22"/>
      <c r="S254" s="21" t="s">
        <v>12</v>
      </c>
      <c r="T254" s="26"/>
      <c r="U254" s="21" t="s">
        <v>12</v>
      </c>
      <c r="V254" s="25" t="s">
        <v>62</v>
      </c>
      <c r="W254" s="22"/>
      <c r="X254" s="24" t="s">
        <v>12</v>
      </c>
      <c r="Y254" s="212"/>
      <c r="Z254" s="212"/>
      <c r="AA254" s="21" t="s">
        <v>62</v>
      </c>
      <c r="AB254" s="212"/>
      <c r="AC254" s="206"/>
      <c r="AD254" s="209"/>
      <c r="AE254" s="211"/>
      <c r="AF254" s="211"/>
      <c r="AG254" s="23" t="s">
        <v>13</v>
      </c>
      <c r="AH254" s="210"/>
      <c r="AI254" s="206"/>
      <c r="AJ254" s="211"/>
      <c r="AK254" s="211"/>
      <c r="AL254" s="211"/>
      <c r="AM254" s="211"/>
      <c r="AN254" s="21" t="s">
        <v>13</v>
      </c>
      <c r="AO254" s="210"/>
      <c r="AP254" s="212"/>
      <c r="AQ254" s="24" t="s">
        <v>14</v>
      </c>
      <c r="AR254" s="204">
        <f t="shared" si="27"/>
        <v>0</v>
      </c>
      <c r="AS254" s="204"/>
      <c r="AT254" s="204"/>
      <c r="AU254" s="204"/>
      <c r="AV254" s="40" t="s">
        <v>13</v>
      </c>
      <c r="AW254" s="203">
        <f t="shared" si="28"/>
        <v>0</v>
      </c>
      <c r="AX254" s="204"/>
      <c r="AY254" s="204"/>
      <c r="AZ254" s="204"/>
      <c r="BA254" s="41" t="s">
        <v>13</v>
      </c>
      <c r="BB254" s="203">
        <v>25700</v>
      </c>
      <c r="BC254" s="204"/>
      <c r="BD254" s="204"/>
      <c r="BE254" s="204"/>
      <c r="BF254" s="40" t="s">
        <v>13</v>
      </c>
      <c r="BG254" s="203">
        <f t="shared" si="29"/>
        <v>0</v>
      </c>
      <c r="BH254" s="204"/>
      <c r="BI254" s="204"/>
      <c r="BJ254" s="204"/>
      <c r="BK254" s="204"/>
      <c r="BL254" s="41" t="s">
        <v>13</v>
      </c>
      <c r="BM254" s="34">
        <v>190</v>
      </c>
    </row>
    <row r="255" spans="1:65">
      <c r="A255" s="34">
        <v>191</v>
      </c>
      <c r="B255" s="213"/>
      <c r="C255" s="214"/>
      <c r="D255" s="51"/>
      <c r="E255" s="213"/>
      <c r="F255" s="214"/>
      <c r="G255" s="215"/>
      <c r="H255" s="213"/>
      <c r="I255" s="214"/>
      <c r="J255" s="214"/>
      <c r="K255" s="214"/>
      <c r="L255" s="215"/>
      <c r="M255" s="212"/>
      <c r="N255" s="212"/>
      <c r="O255" s="21" t="s">
        <v>10</v>
      </c>
      <c r="P255" s="22"/>
      <c r="Q255" s="21" t="s">
        <v>11</v>
      </c>
      <c r="R255" s="22"/>
      <c r="S255" s="21" t="s">
        <v>12</v>
      </c>
      <c r="T255" s="26"/>
      <c r="U255" s="21" t="s">
        <v>12</v>
      </c>
      <c r="V255" s="25" t="s">
        <v>62</v>
      </c>
      <c r="W255" s="22"/>
      <c r="X255" s="24" t="s">
        <v>12</v>
      </c>
      <c r="Y255" s="212"/>
      <c r="Z255" s="212"/>
      <c r="AA255" s="21" t="s">
        <v>62</v>
      </c>
      <c r="AB255" s="212"/>
      <c r="AC255" s="206"/>
      <c r="AD255" s="209"/>
      <c r="AE255" s="211"/>
      <c r="AF255" s="211"/>
      <c r="AG255" s="23" t="s">
        <v>13</v>
      </c>
      <c r="AH255" s="210"/>
      <c r="AI255" s="206"/>
      <c r="AJ255" s="211"/>
      <c r="AK255" s="211"/>
      <c r="AL255" s="211"/>
      <c r="AM255" s="211"/>
      <c r="AN255" s="21" t="s">
        <v>13</v>
      </c>
      <c r="AO255" s="210"/>
      <c r="AP255" s="212"/>
      <c r="AQ255" s="24" t="s">
        <v>14</v>
      </c>
      <c r="AR255" s="204">
        <f t="shared" si="27"/>
        <v>0</v>
      </c>
      <c r="AS255" s="204"/>
      <c r="AT255" s="204"/>
      <c r="AU255" s="204"/>
      <c r="AV255" s="40" t="s">
        <v>13</v>
      </c>
      <c r="AW255" s="203">
        <f t="shared" si="28"/>
        <v>0</v>
      </c>
      <c r="AX255" s="204"/>
      <c r="AY255" s="204"/>
      <c r="AZ255" s="204"/>
      <c r="BA255" s="41" t="s">
        <v>13</v>
      </c>
      <c r="BB255" s="203">
        <v>25700</v>
      </c>
      <c r="BC255" s="204"/>
      <c r="BD255" s="204"/>
      <c r="BE255" s="204"/>
      <c r="BF255" s="40" t="s">
        <v>13</v>
      </c>
      <c r="BG255" s="203">
        <f t="shared" si="29"/>
        <v>0</v>
      </c>
      <c r="BH255" s="204"/>
      <c r="BI255" s="204"/>
      <c r="BJ255" s="204"/>
      <c r="BK255" s="204"/>
      <c r="BL255" s="41" t="s">
        <v>13</v>
      </c>
      <c r="BM255" s="34">
        <v>191</v>
      </c>
    </row>
    <row r="256" spans="1:65">
      <c r="A256" s="34">
        <v>192</v>
      </c>
      <c r="B256" s="213"/>
      <c r="C256" s="214"/>
      <c r="D256" s="51"/>
      <c r="E256" s="213"/>
      <c r="F256" s="214"/>
      <c r="G256" s="215"/>
      <c r="H256" s="213"/>
      <c r="I256" s="214"/>
      <c r="J256" s="214"/>
      <c r="K256" s="214"/>
      <c r="L256" s="215"/>
      <c r="M256" s="212"/>
      <c r="N256" s="212"/>
      <c r="O256" s="21" t="s">
        <v>10</v>
      </c>
      <c r="P256" s="22"/>
      <c r="Q256" s="21" t="s">
        <v>11</v>
      </c>
      <c r="R256" s="22"/>
      <c r="S256" s="21" t="s">
        <v>12</v>
      </c>
      <c r="T256" s="26"/>
      <c r="U256" s="21" t="s">
        <v>12</v>
      </c>
      <c r="V256" s="25" t="s">
        <v>62</v>
      </c>
      <c r="W256" s="22"/>
      <c r="X256" s="24" t="s">
        <v>12</v>
      </c>
      <c r="Y256" s="212"/>
      <c r="Z256" s="212"/>
      <c r="AA256" s="21" t="s">
        <v>62</v>
      </c>
      <c r="AB256" s="212"/>
      <c r="AC256" s="206"/>
      <c r="AD256" s="209"/>
      <c r="AE256" s="211"/>
      <c r="AF256" s="211"/>
      <c r="AG256" s="23" t="s">
        <v>13</v>
      </c>
      <c r="AH256" s="210"/>
      <c r="AI256" s="206"/>
      <c r="AJ256" s="211"/>
      <c r="AK256" s="211"/>
      <c r="AL256" s="211"/>
      <c r="AM256" s="211"/>
      <c r="AN256" s="21" t="s">
        <v>13</v>
      </c>
      <c r="AO256" s="210"/>
      <c r="AP256" s="212"/>
      <c r="AQ256" s="24" t="s">
        <v>14</v>
      </c>
      <c r="AR256" s="204">
        <f t="shared" si="27"/>
        <v>0</v>
      </c>
      <c r="AS256" s="204"/>
      <c r="AT256" s="204"/>
      <c r="AU256" s="204"/>
      <c r="AV256" s="40" t="s">
        <v>13</v>
      </c>
      <c r="AW256" s="203">
        <f t="shared" si="28"/>
        <v>0</v>
      </c>
      <c r="AX256" s="204"/>
      <c r="AY256" s="204"/>
      <c r="AZ256" s="204"/>
      <c r="BA256" s="41" t="s">
        <v>13</v>
      </c>
      <c r="BB256" s="203">
        <v>25700</v>
      </c>
      <c r="BC256" s="204"/>
      <c r="BD256" s="204"/>
      <c r="BE256" s="204"/>
      <c r="BF256" s="40" t="s">
        <v>13</v>
      </c>
      <c r="BG256" s="203">
        <f t="shared" si="29"/>
        <v>0</v>
      </c>
      <c r="BH256" s="204"/>
      <c r="BI256" s="204"/>
      <c r="BJ256" s="204"/>
      <c r="BK256" s="204"/>
      <c r="BL256" s="41" t="s">
        <v>13</v>
      </c>
      <c r="BM256" s="34">
        <v>192</v>
      </c>
    </row>
    <row r="257" spans="1:65">
      <c r="A257" s="34">
        <v>193</v>
      </c>
      <c r="B257" s="213"/>
      <c r="C257" s="214"/>
      <c r="D257" s="51"/>
      <c r="E257" s="213"/>
      <c r="F257" s="214"/>
      <c r="G257" s="215"/>
      <c r="H257" s="213"/>
      <c r="I257" s="214"/>
      <c r="J257" s="214"/>
      <c r="K257" s="214"/>
      <c r="L257" s="215"/>
      <c r="M257" s="212"/>
      <c r="N257" s="212"/>
      <c r="O257" s="21" t="s">
        <v>10</v>
      </c>
      <c r="P257" s="22"/>
      <c r="Q257" s="21" t="s">
        <v>11</v>
      </c>
      <c r="R257" s="22"/>
      <c r="S257" s="21" t="s">
        <v>12</v>
      </c>
      <c r="T257" s="26"/>
      <c r="U257" s="21" t="s">
        <v>12</v>
      </c>
      <c r="V257" s="25" t="s">
        <v>62</v>
      </c>
      <c r="W257" s="22"/>
      <c r="X257" s="24" t="s">
        <v>12</v>
      </c>
      <c r="Y257" s="212"/>
      <c r="Z257" s="212"/>
      <c r="AA257" s="21" t="s">
        <v>62</v>
      </c>
      <c r="AB257" s="212"/>
      <c r="AC257" s="206"/>
      <c r="AD257" s="209"/>
      <c r="AE257" s="211"/>
      <c r="AF257" s="211"/>
      <c r="AG257" s="23" t="s">
        <v>13</v>
      </c>
      <c r="AH257" s="210"/>
      <c r="AI257" s="206"/>
      <c r="AJ257" s="211"/>
      <c r="AK257" s="211"/>
      <c r="AL257" s="211"/>
      <c r="AM257" s="211"/>
      <c r="AN257" s="21" t="s">
        <v>13</v>
      </c>
      <c r="AO257" s="210"/>
      <c r="AP257" s="212"/>
      <c r="AQ257" s="24" t="s">
        <v>14</v>
      </c>
      <c r="AR257" s="204">
        <f t="shared" si="27"/>
        <v>0</v>
      </c>
      <c r="AS257" s="204"/>
      <c r="AT257" s="204"/>
      <c r="AU257" s="204"/>
      <c r="AV257" s="40" t="s">
        <v>13</v>
      </c>
      <c r="AW257" s="203">
        <f t="shared" si="28"/>
        <v>0</v>
      </c>
      <c r="AX257" s="204"/>
      <c r="AY257" s="204"/>
      <c r="AZ257" s="204"/>
      <c r="BA257" s="41" t="s">
        <v>13</v>
      </c>
      <c r="BB257" s="203">
        <v>25700</v>
      </c>
      <c r="BC257" s="204"/>
      <c r="BD257" s="204"/>
      <c r="BE257" s="204"/>
      <c r="BF257" s="40" t="s">
        <v>13</v>
      </c>
      <c r="BG257" s="203">
        <f t="shared" si="29"/>
        <v>0</v>
      </c>
      <c r="BH257" s="204"/>
      <c r="BI257" s="204"/>
      <c r="BJ257" s="204"/>
      <c r="BK257" s="204"/>
      <c r="BL257" s="41" t="s">
        <v>13</v>
      </c>
      <c r="BM257" s="34">
        <v>193</v>
      </c>
    </row>
    <row r="258" spans="1:65">
      <c r="A258" s="34">
        <v>194</v>
      </c>
      <c r="B258" s="213"/>
      <c r="C258" s="214"/>
      <c r="D258" s="51"/>
      <c r="E258" s="213"/>
      <c r="F258" s="214"/>
      <c r="G258" s="215"/>
      <c r="H258" s="213"/>
      <c r="I258" s="214"/>
      <c r="J258" s="214"/>
      <c r="K258" s="214"/>
      <c r="L258" s="215"/>
      <c r="M258" s="212"/>
      <c r="N258" s="212"/>
      <c r="O258" s="21" t="s">
        <v>10</v>
      </c>
      <c r="P258" s="22"/>
      <c r="Q258" s="21" t="s">
        <v>11</v>
      </c>
      <c r="R258" s="22"/>
      <c r="S258" s="21" t="s">
        <v>12</v>
      </c>
      <c r="T258" s="26"/>
      <c r="U258" s="21" t="s">
        <v>12</v>
      </c>
      <c r="V258" s="25" t="s">
        <v>62</v>
      </c>
      <c r="W258" s="22"/>
      <c r="X258" s="24" t="s">
        <v>12</v>
      </c>
      <c r="Y258" s="212"/>
      <c r="Z258" s="212"/>
      <c r="AA258" s="21" t="s">
        <v>62</v>
      </c>
      <c r="AB258" s="212"/>
      <c r="AC258" s="206"/>
      <c r="AD258" s="209"/>
      <c r="AE258" s="211"/>
      <c r="AF258" s="211"/>
      <c r="AG258" s="23" t="s">
        <v>13</v>
      </c>
      <c r="AH258" s="210"/>
      <c r="AI258" s="206"/>
      <c r="AJ258" s="211"/>
      <c r="AK258" s="211"/>
      <c r="AL258" s="211"/>
      <c r="AM258" s="211"/>
      <c r="AN258" s="21" t="s">
        <v>13</v>
      </c>
      <c r="AO258" s="210"/>
      <c r="AP258" s="212"/>
      <c r="AQ258" s="24" t="s">
        <v>14</v>
      </c>
      <c r="AR258" s="204">
        <f t="shared" si="27"/>
        <v>0</v>
      </c>
      <c r="AS258" s="204"/>
      <c r="AT258" s="204"/>
      <c r="AU258" s="204"/>
      <c r="AV258" s="40" t="s">
        <v>13</v>
      </c>
      <c r="AW258" s="203">
        <f t="shared" si="28"/>
        <v>0</v>
      </c>
      <c r="AX258" s="204"/>
      <c r="AY258" s="204"/>
      <c r="AZ258" s="204"/>
      <c r="BA258" s="41" t="s">
        <v>13</v>
      </c>
      <c r="BB258" s="203">
        <v>25700</v>
      </c>
      <c r="BC258" s="204"/>
      <c r="BD258" s="204"/>
      <c r="BE258" s="204"/>
      <c r="BF258" s="40" t="s">
        <v>13</v>
      </c>
      <c r="BG258" s="203">
        <f t="shared" si="29"/>
        <v>0</v>
      </c>
      <c r="BH258" s="204"/>
      <c r="BI258" s="204"/>
      <c r="BJ258" s="204"/>
      <c r="BK258" s="204"/>
      <c r="BL258" s="41" t="s">
        <v>13</v>
      </c>
      <c r="BM258" s="34">
        <v>194</v>
      </c>
    </row>
    <row r="259" spans="1:65">
      <c r="A259" s="34">
        <v>195</v>
      </c>
      <c r="B259" s="213"/>
      <c r="C259" s="214"/>
      <c r="D259" s="51"/>
      <c r="E259" s="213"/>
      <c r="F259" s="214"/>
      <c r="G259" s="215"/>
      <c r="H259" s="213"/>
      <c r="I259" s="214"/>
      <c r="J259" s="214"/>
      <c r="K259" s="214"/>
      <c r="L259" s="215"/>
      <c r="M259" s="212"/>
      <c r="N259" s="212"/>
      <c r="O259" s="21" t="s">
        <v>10</v>
      </c>
      <c r="P259" s="22"/>
      <c r="Q259" s="21" t="s">
        <v>11</v>
      </c>
      <c r="R259" s="22"/>
      <c r="S259" s="21" t="s">
        <v>12</v>
      </c>
      <c r="T259" s="26"/>
      <c r="U259" s="21" t="s">
        <v>12</v>
      </c>
      <c r="V259" s="25" t="s">
        <v>62</v>
      </c>
      <c r="W259" s="22"/>
      <c r="X259" s="24" t="s">
        <v>12</v>
      </c>
      <c r="Y259" s="212"/>
      <c r="Z259" s="212"/>
      <c r="AA259" s="21" t="s">
        <v>62</v>
      </c>
      <c r="AB259" s="212"/>
      <c r="AC259" s="206"/>
      <c r="AD259" s="209"/>
      <c r="AE259" s="211"/>
      <c r="AF259" s="211"/>
      <c r="AG259" s="23" t="s">
        <v>13</v>
      </c>
      <c r="AH259" s="210"/>
      <c r="AI259" s="206"/>
      <c r="AJ259" s="211"/>
      <c r="AK259" s="211"/>
      <c r="AL259" s="211"/>
      <c r="AM259" s="211"/>
      <c r="AN259" s="21" t="s">
        <v>13</v>
      </c>
      <c r="AO259" s="210"/>
      <c r="AP259" s="212"/>
      <c r="AQ259" s="24" t="s">
        <v>14</v>
      </c>
      <c r="AR259" s="204">
        <f t="shared" si="27"/>
        <v>0</v>
      </c>
      <c r="AS259" s="204"/>
      <c r="AT259" s="204"/>
      <c r="AU259" s="204"/>
      <c r="AV259" s="40" t="s">
        <v>13</v>
      </c>
      <c r="AW259" s="203">
        <f t="shared" si="28"/>
        <v>0</v>
      </c>
      <c r="AX259" s="204"/>
      <c r="AY259" s="204"/>
      <c r="AZ259" s="204"/>
      <c r="BA259" s="41" t="s">
        <v>13</v>
      </c>
      <c r="BB259" s="203">
        <v>25700</v>
      </c>
      <c r="BC259" s="204"/>
      <c r="BD259" s="204"/>
      <c r="BE259" s="204"/>
      <c r="BF259" s="40" t="s">
        <v>13</v>
      </c>
      <c r="BG259" s="203">
        <f t="shared" si="29"/>
        <v>0</v>
      </c>
      <c r="BH259" s="204"/>
      <c r="BI259" s="204"/>
      <c r="BJ259" s="204"/>
      <c r="BK259" s="204"/>
      <c r="BL259" s="41" t="s">
        <v>13</v>
      </c>
      <c r="BM259" s="34">
        <v>195</v>
      </c>
    </row>
    <row r="260" spans="1:65">
      <c r="A260" s="34">
        <v>196</v>
      </c>
      <c r="B260" s="213"/>
      <c r="C260" s="214"/>
      <c r="D260" s="51"/>
      <c r="E260" s="213"/>
      <c r="F260" s="214"/>
      <c r="G260" s="215"/>
      <c r="H260" s="213"/>
      <c r="I260" s="214"/>
      <c r="J260" s="214"/>
      <c r="K260" s="214"/>
      <c r="L260" s="215"/>
      <c r="M260" s="212"/>
      <c r="N260" s="212"/>
      <c r="O260" s="21" t="s">
        <v>10</v>
      </c>
      <c r="P260" s="22"/>
      <c r="Q260" s="21" t="s">
        <v>11</v>
      </c>
      <c r="R260" s="22"/>
      <c r="S260" s="21" t="s">
        <v>12</v>
      </c>
      <c r="T260" s="26"/>
      <c r="U260" s="21" t="s">
        <v>12</v>
      </c>
      <c r="V260" s="25" t="s">
        <v>62</v>
      </c>
      <c r="W260" s="22"/>
      <c r="X260" s="24" t="s">
        <v>12</v>
      </c>
      <c r="Y260" s="212"/>
      <c r="Z260" s="212"/>
      <c r="AA260" s="21" t="s">
        <v>62</v>
      </c>
      <c r="AB260" s="212"/>
      <c r="AC260" s="206"/>
      <c r="AD260" s="209"/>
      <c r="AE260" s="211"/>
      <c r="AF260" s="211"/>
      <c r="AG260" s="23" t="s">
        <v>13</v>
      </c>
      <c r="AH260" s="210"/>
      <c r="AI260" s="206"/>
      <c r="AJ260" s="211"/>
      <c r="AK260" s="211"/>
      <c r="AL260" s="211"/>
      <c r="AM260" s="211"/>
      <c r="AN260" s="21" t="s">
        <v>13</v>
      </c>
      <c r="AO260" s="210"/>
      <c r="AP260" s="212"/>
      <c r="AQ260" s="24" t="s">
        <v>14</v>
      </c>
      <c r="AR260" s="204">
        <f t="shared" si="27"/>
        <v>0</v>
      </c>
      <c r="AS260" s="204"/>
      <c r="AT260" s="204"/>
      <c r="AU260" s="204"/>
      <c r="AV260" s="40" t="s">
        <v>13</v>
      </c>
      <c r="AW260" s="203">
        <f t="shared" si="28"/>
        <v>0</v>
      </c>
      <c r="AX260" s="204"/>
      <c r="AY260" s="204"/>
      <c r="AZ260" s="204"/>
      <c r="BA260" s="41" t="s">
        <v>13</v>
      </c>
      <c r="BB260" s="203">
        <v>25700</v>
      </c>
      <c r="BC260" s="204"/>
      <c r="BD260" s="204"/>
      <c r="BE260" s="204"/>
      <c r="BF260" s="40" t="s">
        <v>13</v>
      </c>
      <c r="BG260" s="203">
        <f t="shared" si="29"/>
        <v>0</v>
      </c>
      <c r="BH260" s="204"/>
      <c r="BI260" s="204"/>
      <c r="BJ260" s="204"/>
      <c r="BK260" s="204"/>
      <c r="BL260" s="41" t="s">
        <v>13</v>
      </c>
      <c r="BM260" s="34">
        <v>196</v>
      </c>
    </row>
    <row r="261" spans="1:65">
      <c r="A261" s="34">
        <v>197</v>
      </c>
      <c r="B261" s="213"/>
      <c r="C261" s="214"/>
      <c r="D261" s="51"/>
      <c r="E261" s="213"/>
      <c r="F261" s="214"/>
      <c r="G261" s="215"/>
      <c r="H261" s="213"/>
      <c r="I261" s="214"/>
      <c r="J261" s="214"/>
      <c r="K261" s="214"/>
      <c r="L261" s="215"/>
      <c r="M261" s="212"/>
      <c r="N261" s="212"/>
      <c r="O261" s="21" t="s">
        <v>10</v>
      </c>
      <c r="P261" s="22"/>
      <c r="Q261" s="21" t="s">
        <v>11</v>
      </c>
      <c r="R261" s="22"/>
      <c r="S261" s="21" t="s">
        <v>12</v>
      </c>
      <c r="T261" s="26"/>
      <c r="U261" s="21" t="s">
        <v>12</v>
      </c>
      <c r="V261" s="25" t="s">
        <v>62</v>
      </c>
      <c r="W261" s="22"/>
      <c r="X261" s="24" t="s">
        <v>12</v>
      </c>
      <c r="Y261" s="212"/>
      <c r="Z261" s="212"/>
      <c r="AA261" s="21" t="s">
        <v>62</v>
      </c>
      <c r="AB261" s="212"/>
      <c r="AC261" s="206"/>
      <c r="AD261" s="209"/>
      <c r="AE261" s="211"/>
      <c r="AF261" s="211"/>
      <c r="AG261" s="23" t="s">
        <v>13</v>
      </c>
      <c r="AH261" s="210"/>
      <c r="AI261" s="206"/>
      <c r="AJ261" s="211"/>
      <c r="AK261" s="211"/>
      <c r="AL261" s="211"/>
      <c r="AM261" s="211"/>
      <c r="AN261" s="21" t="s">
        <v>13</v>
      </c>
      <c r="AO261" s="210"/>
      <c r="AP261" s="212"/>
      <c r="AQ261" s="24" t="s">
        <v>14</v>
      </c>
      <c r="AR261" s="204">
        <f t="shared" si="27"/>
        <v>0</v>
      </c>
      <c r="AS261" s="204"/>
      <c r="AT261" s="204"/>
      <c r="AU261" s="204"/>
      <c r="AV261" s="40" t="s">
        <v>13</v>
      </c>
      <c r="AW261" s="203">
        <f t="shared" si="28"/>
        <v>0</v>
      </c>
      <c r="AX261" s="204"/>
      <c r="AY261" s="204"/>
      <c r="AZ261" s="204"/>
      <c r="BA261" s="41" t="s">
        <v>13</v>
      </c>
      <c r="BB261" s="203">
        <v>25700</v>
      </c>
      <c r="BC261" s="204"/>
      <c r="BD261" s="204"/>
      <c r="BE261" s="204"/>
      <c r="BF261" s="40" t="s">
        <v>13</v>
      </c>
      <c r="BG261" s="203">
        <f t="shared" si="29"/>
        <v>0</v>
      </c>
      <c r="BH261" s="204"/>
      <c r="BI261" s="204"/>
      <c r="BJ261" s="204"/>
      <c r="BK261" s="204"/>
      <c r="BL261" s="41" t="s">
        <v>13</v>
      </c>
      <c r="BM261" s="34">
        <v>197</v>
      </c>
    </row>
    <row r="262" spans="1:65">
      <c r="A262" s="34">
        <v>198</v>
      </c>
      <c r="B262" s="213"/>
      <c r="C262" s="214"/>
      <c r="D262" s="51"/>
      <c r="E262" s="213"/>
      <c r="F262" s="214"/>
      <c r="G262" s="215"/>
      <c r="H262" s="213"/>
      <c r="I262" s="214"/>
      <c r="J262" s="214"/>
      <c r="K262" s="214"/>
      <c r="L262" s="215"/>
      <c r="M262" s="212"/>
      <c r="N262" s="212"/>
      <c r="O262" s="21" t="s">
        <v>10</v>
      </c>
      <c r="P262" s="22"/>
      <c r="Q262" s="21" t="s">
        <v>11</v>
      </c>
      <c r="R262" s="22"/>
      <c r="S262" s="21" t="s">
        <v>12</v>
      </c>
      <c r="T262" s="26"/>
      <c r="U262" s="21" t="s">
        <v>12</v>
      </c>
      <c r="V262" s="25" t="s">
        <v>62</v>
      </c>
      <c r="W262" s="22"/>
      <c r="X262" s="24" t="s">
        <v>12</v>
      </c>
      <c r="Y262" s="212"/>
      <c r="Z262" s="212"/>
      <c r="AA262" s="21" t="s">
        <v>62</v>
      </c>
      <c r="AB262" s="212"/>
      <c r="AC262" s="206"/>
      <c r="AD262" s="209"/>
      <c r="AE262" s="211"/>
      <c r="AF262" s="211"/>
      <c r="AG262" s="23" t="s">
        <v>13</v>
      </c>
      <c r="AH262" s="210"/>
      <c r="AI262" s="206"/>
      <c r="AJ262" s="211"/>
      <c r="AK262" s="211"/>
      <c r="AL262" s="211"/>
      <c r="AM262" s="211"/>
      <c r="AN262" s="21" t="s">
        <v>13</v>
      </c>
      <c r="AO262" s="210"/>
      <c r="AP262" s="212"/>
      <c r="AQ262" s="24" t="s">
        <v>14</v>
      </c>
      <c r="AR262" s="204">
        <f t="shared" si="27"/>
        <v>0</v>
      </c>
      <c r="AS262" s="204"/>
      <c r="AT262" s="204"/>
      <c r="AU262" s="204"/>
      <c r="AV262" s="40" t="s">
        <v>13</v>
      </c>
      <c r="AW262" s="203">
        <f t="shared" si="28"/>
        <v>0</v>
      </c>
      <c r="AX262" s="204"/>
      <c r="AY262" s="204"/>
      <c r="AZ262" s="204"/>
      <c r="BA262" s="41" t="s">
        <v>13</v>
      </c>
      <c r="BB262" s="203">
        <v>25700</v>
      </c>
      <c r="BC262" s="204"/>
      <c r="BD262" s="204"/>
      <c r="BE262" s="204"/>
      <c r="BF262" s="40" t="s">
        <v>13</v>
      </c>
      <c r="BG262" s="203">
        <f t="shared" si="29"/>
        <v>0</v>
      </c>
      <c r="BH262" s="204"/>
      <c r="BI262" s="204"/>
      <c r="BJ262" s="204"/>
      <c r="BK262" s="204"/>
      <c r="BL262" s="41" t="s">
        <v>13</v>
      </c>
      <c r="BM262" s="34">
        <v>198</v>
      </c>
    </row>
    <row r="263" spans="1:65">
      <c r="A263" s="34">
        <v>199</v>
      </c>
      <c r="B263" s="213"/>
      <c r="C263" s="214"/>
      <c r="D263" s="51"/>
      <c r="E263" s="213"/>
      <c r="F263" s="214"/>
      <c r="G263" s="215"/>
      <c r="H263" s="213"/>
      <c r="I263" s="214"/>
      <c r="J263" s="214"/>
      <c r="K263" s="214"/>
      <c r="L263" s="215"/>
      <c r="M263" s="212"/>
      <c r="N263" s="212"/>
      <c r="O263" s="21" t="s">
        <v>10</v>
      </c>
      <c r="P263" s="22"/>
      <c r="Q263" s="21" t="s">
        <v>11</v>
      </c>
      <c r="R263" s="22"/>
      <c r="S263" s="21" t="s">
        <v>12</v>
      </c>
      <c r="T263" s="26"/>
      <c r="U263" s="21" t="s">
        <v>12</v>
      </c>
      <c r="V263" s="25" t="s">
        <v>62</v>
      </c>
      <c r="W263" s="22"/>
      <c r="X263" s="24" t="s">
        <v>12</v>
      </c>
      <c r="Y263" s="212"/>
      <c r="Z263" s="212"/>
      <c r="AA263" s="21" t="s">
        <v>62</v>
      </c>
      <c r="AB263" s="212"/>
      <c r="AC263" s="206"/>
      <c r="AD263" s="209"/>
      <c r="AE263" s="211"/>
      <c r="AF263" s="211"/>
      <c r="AG263" s="23" t="s">
        <v>13</v>
      </c>
      <c r="AH263" s="210"/>
      <c r="AI263" s="206"/>
      <c r="AJ263" s="211"/>
      <c r="AK263" s="211"/>
      <c r="AL263" s="211"/>
      <c r="AM263" s="211"/>
      <c r="AN263" s="21" t="s">
        <v>13</v>
      </c>
      <c r="AO263" s="210"/>
      <c r="AP263" s="212"/>
      <c r="AQ263" s="24" t="s">
        <v>14</v>
      </c>
      <c r="AR263" s="204">
        <f t="shared" si="27"/>
        <v>0</v>
      </c>
      <c r="AS263" s="204"/>
      <c r="AT263" s="204"/>
      <c r="AU263" s="204"/>
      <c r="AV263" s="40" t="s">
        <v>13</v>
      </c>
      <c r="AW263" s="203">
        <f t="shared" si="28"/>
        <v>0</v>
      </c>
      <c r="AX263" s="204"/>
      <c r="AY263" s="204"/>
      <c r="AZ263" s="204"/>
      <c r="BA263" s="41" t="s">
        <v>13</v>
      </c>
      <c r="BB263" s="203">
        <v>25700</v>
      </c>
      <c r="BC263" s="204"/>
      <c r="BD263" s="204"/>
      <c r="BE263" s="204"/>
      <c r="BF263" s="40" t="s">
        <v>13</v>
      </c>
      <c r="BG263" s="203">
        <f t="shared" si="29"/>
        <v>0</v>
      </c>
      <c r="BH263" s="204"/>
      <c r="BI263" s="204"/>
      <c r="BJ263" s="204"/>
      <c r="BK263" s="204"/>
      <c r="BL263" s="41" t="s">
        <v>13</v>
      </c>
      <c r="BM263" s="34">
        <v>199</v>
      </c>
    </row>
    <row r="264" spans="1:65" ht="18.600000000000001" thickBot="1">
      <c r="A264" s="34">
        <v>200</v>
      </c>
      <c r="B264" s="213"/>
      <c r="C264" s="215"/>
      <c r="D264" s="51"/>
      <c r="E264" s="213"/>
      <c r="F264" s="214"/>
      <c r="G264" s="215"/>
      <c r="H264" s="216"/>
      <c r="I264" s="216"/>
      <c r="J264" s="216"/>
      <c r="K264" s="216"/>
      <c r="L264" s="216"/>
      <c r="M264" s="207"/>
      <c r="N264" s="210"/>
      <c r="O264" s="21" t="s">
        <v>10</v>
      </c>
      <c r="P264" s="22"/>
      <c r="Q264" s="21" t="s">
        <v>11</v>
      </c>
      <c r="R264" s="22"/>
      <c r="S264" s="24" t="s">
        <v>12</v>
      </c>
      <c r="T264" s="26"/>
      <c r="U264" s="21" t="s">
        <v>12</v>
      </c>
      <c r="V264" s="25" t="s">
        <v>62</v>
      </c>
      <c r="W264" s="22"/>
      <c r="X264" s="24" t="s">
        <v>12</v>
      </c>
      <c r="Y264" s="207"/>
      <c r="Z264" s="210"/>
      <c r="AA264" s="21" t="s">
        <v>62</v>
      </c>
      <c r="AB264" s="206"/>
      <c r="AC264" s="207"/>
      <c r="AD264" s="208"/>
      <c r="AE264" s="208"/>
      <c r="AF264" s="209"/>
      <c r="AG264" s="23" t="s">
        <v>13</v>
      </c>
      <c r="AH264" s="210"/>
      <c r="AI264" s="206"/>
      <c r="AJ264" s="211"/>
      <c r="AK264" s="211"/>
      <c r="AL264" s="211"/>
      <c r="AM264" s="211"/>
      <c r="AN264" s="21" t="s">
        <v>13</v>
      </c>
      <c r="AO264" s="210"/>
      <c r="AP264" s="212"/>
      <c r="AQ264" s="24" t="s">
        <v>14</v>
      </c>
      <c r="AR264" s="204">
        <f t="shared" si="27"/>
        <v>0</v>
      </c>
      <c r="AS264" s="204"/>
      <c r="AT264" s="204"/>
      <c r="AU264" s="204"/>
      <c r="AV264" s="40" t="s">
        <v>13</v>
      </c>
      <c r="AW264" s="203">
        <f t="shared" si="28"/>
        <v>0</v>
      </c>
      <c r="AX264" s="204"/>
      <c r="AY264" s="204"/>
      <c r="AZ264" s="204"/>
      <c r="BA264" s="41" t="s">
        <v>13</v>
      </c>
      <c r="BB264" s="203">
        <v>25700</v>
      </c>
      <c r="BC264" s="204"/>
      <c r="BD264" s="204"/>
      <c r="BE264" s="204"/>
      <c r="BF264" s="41" t="s">
        <v>13</v>
      </c>
      <c r="BG264" s="203">
        <f t="shared" si="29"/>
        <v>0</v>
      </c>
      <c r="BH264" s="204"/>
      <c r="BI264" s="204"/>
      <c r="BJ264" s="204"/>
      <c r="BK264" s="204"/>
      <c r="BL264" s="41" t="s">
        <v>13</v>
      </c>
      <c r="BM264" s="34">
        <v>200</v>
      </c>
    </row>
    <row r="265" spans="1:65" ht="18.600000000000001" thickBot="1">
      <c r="BD265" s="200" t="s">
        <v>15</v>
      </c>
      <c r="BE265" s="200"/>
      <c r="BF265" s="201"/>
      <c r="BG265" s="315">
        <f>SUM(BG245:BK264)</f>
        <v>0</v>
      </c>
      <c r="BH265" s="316"/>
      <c r="BI265" s="316"/>
      <c r="BJ265" s="316"/>
      <c r="BK265" s="316"/>
      <c r="BL265" s="132" t="s">
        <v>13</v>
      </c>
      <c r="BM265" s="5"/>
    </row>
    <row r="266" spans="1:65" ht="22.2">
      <c r="A266" s="1" t="s">
        <v>61</v>
      </c>
      <c r="BC266" s="194" t="s">
        <v>24</v>
      </c>
      <c r="BD266" s="195"/>
      <c r="BE266" s="275"/>
      <c r="BF266" s="276"/>
      <c r="BG266" s="2" t="s">
        <v>10</v>
      </c>
      <c r="BI266" s="275"/>
      <c r="BJ266" s="276"/>
      <c r="BK266" s="277" t="s">
        <v>25</v>
      </c>
      <c r="BL266" s="194"/>
    </row>
    <row r="267" spans="1:65">
      <c r="X267" s="2" t="s">
        <v>85</v>
      </c>
      <c r="AU267" s="2" t="s">
        <v>103</v>
      </c>
      <c r="AX267" s="151"/>
      <c r="AY267" s="151"/>
      <c r="AZ267" s="151"/>
      <c r="BA267" s="151"/>
      <c r="BB267" s="151"/>
      <c r="BC267" s="151"/>
      <c r="BD267" s="151"/>
      <c r="BE267" s="151"/>
      <c r="BF267" s="151"/>
      <c r="BG267" s="151"/>
      <c r="BH267" s="151"/>
      <c r="BI267" s="151"/>
      <c r="BJ267" s="151"/>
      <c r="BK267" s="151"/>
      <c r="BL267" s="151"/>
    </row>
    <row r="268" spans="1:65" ht="18" customHeight="1">
      <c r="A268" s="4"/>
      <c r="B268" s="278" t="s">
        <v>94</v>
      </c>
      <c r="C268" s="278"/>
      <c r="D268" s="279" t="s">
        <v>121</v>
      </c>
      <c r="E268" s="246" t="s">
        <v>95</v>
      </c>
      <c r="F268" s="247"/>
      <c r="G268" s="248"/>
      <c r="H268" s="252" t="s">
        <v>3</v>
      </c>
      <c r="I268" s="253"/>
      <c r="J268" s="253"/>
      <c r="K268" s="253"/>
      <c r="L268" s="254"/>
      <c r="M268" s="258" t="s">
        <v>93</v>
      </c>
      <c r="N268" s="258"/>
      <c r="O268" s="258"/>
      <c r="P268" s="258"/>
      <c r="Q268" s="258"/>
      <c r="R268" s="258"/>
      <c r="S268" s="258"/>
      <c r="T268" s="261" t="s">
        <v>63</v>
      </c>
      <c r="U268" s="261"/>
      <c r="V268" s="261"/>
      <c r="W268" s="261"/>
      <c r="X268" s="261"/>
      <c r="Y268" s="262" t="s">
        <v>64</v>
      </c>
      <c r="Z268" s="263"/>
      <c r="AA268" s="263"/>
      <c r="AB268" s="263"/>
      <c r="AC268" s="264"/>
      <c r="AD268" s="265" t="s">
        <v>6</v>
      </c>
      <c r="AE268" s="266"/>
      <c r="AF268" s="266"/>
      <c r="AG268" s="267"/>
      <c r="AH268" s="271" t="s">
        <v>84</v>
      </c>
      <c r="AI268" s="272"/>
      <c r="AJ268" s="272"/>
      <c r="AK268" s="272"/>
      <c r="AL268" s="272"/>
      <c r="AM268" s="272"/>
      <c r="AN268" s="273"/>
      <c r="AO268" s="274" t="s">
        <v>7</v>
      </c>
      <c r="AP268" s="253"/>
      <c r="AQ268" s="254"/>
      <c r="AR268" s="224" t="s">
        <v>26</v>
      </c>
      <c r="AS268" s="225"/>
      <c r="AT268" s="225"/>
      <c r="AU268" s="225"/>
      <c r="AV268" s="226"/>
      <c r="AW268" s="230" t="s">
        <v>8</v>
      </c>
      <c r="AX268" s="231"/>
      <c r="AY268" s="231"/>
      <c r="AZ268" s="231"/>
      <c r="BA268" s="232"/>
      <c r="BB268" s="236" t="s">
        <v>27</v>
      </c>
      <c r="BC268" s="237"/>
      <c r="BD268" s="237"/>
      <c r="BE268" s="237"/>
      <c r="BF268" s="238"/>
      <c r="BG268" s="230" t="s">
        <v>9</v>
      </c>
      <c r="BH268" s="231"/>
      <c r="BI268" s="231"/>
      <c r="BJ268" s="231"/>
      <c r="BK268" s="231"/>
      <c r="BL268" s="232"/>
    </row>
    <row r="269" spans="1:65" ht="18" customHeight="1">
      <c r="A269" s="4"/>
      <c r="B269" s="278"/>
      <c r="C269" s="278"/>
      <c r="D269" s="278"/>
      <c r="E269" s="249"/>
      <c r="F269" s="250"/>
      <c r="G269" s="251"/>
      <c r="H269" s="255"/>
      <c r="I269" s="256"/>
      <c r="J269" s="256"/>
      <c r="K269" s="256"/>
      <c r="L269" s="257"/>
      <c r="M269" s="259"/>
      <c r="N269" s="259"/>
      <c r="O269" s="259"/>
      <c r="P269" s="259"/>
      <c r="Q269" s="259"/>
      <c r="R269" s="259"/>
      <c r="S269" s="259"/>
      <c r="T269" s="261"/>
      <c r="U269" s="261"/>
      <c r="V269" s="261"/>
      <c r="W269" s="261"/>
      <c r="X269" s="261"/>
      <c r="Y269" s="242" t="s">
        <v>91</v>
      </c>
      <c r="Z269" s="242"/>
      <c r="AA269" s="242"/>
      <c r="AB269" s="242"/>
      <c r="AC269" s="243"/>
      <c r="AD269" s="268"/>
      <c r="AE269" s="269"/>
      <c r="AF269" s="269"/>
      <c r="AG269" s="270"/>
      <c r="AH269" s="218" t="s">
        <v>4</v>
      </c>
      <c r="AI269" s="220"/>
      <c r="AJ269" s="218" t="s">
        <v>5</v>
      </c>
      <c r="AK269" s="219"/>
      <c r="AL269" s="219"/>
      <c r="AM269" s="219"/>
      <c r="AN269" s="220"/>
      <c r="AO269" s="255"/>
      <c r="AP269" s="256"/>
      <c r="AQ269" s="257"/>
      <c r="AR269" s="227"/>
      <c r="AS269" s="228"/>
      <c r="AT269" s="228"/>
      <c r="AU269" s="228"/>
      <c r="AV269" s="229"/>
      <c r="AW269" s="233"/>
      <c r="AX269" s="234"/>
      <c r="AY269" s="234"/>
      <c r="AZ269" s="234"/>
      <c r="BA269" s="235"/>
      <c r="BB269" s="239"/>
      <c r="BC269" s="240"/>
      <c r="BD269" s="240"/>
      <c r="BE269" s="240"/>
      <c r="BF269" s="241"/>
      <c r="BG269" s="233"/>
      <c r="BH269" s="234"/>
      <c r="BI269" s="234"/>
      <c r="BJ269" s="234"/>
      <c r="BK269" s="234"/>
      <c r="BL269" s="235"/>
    </row>
    <row r="270" spans="1:65">
      <c r="A270" s="4" t="s">
        <v>137</v>
      </c>
      <c r="B270" s="218" t="s">
        <v>2</v>
      </c>
      <c r="C270" s="220"/>
      <c r="D270" s="54" t="s">
        <v>2</v>
      </c>
      <c r="E270" s="218" t="s">
        <v>96</v>
      </c>
      <c r="F270" s="219"/>
      <c r="G270" s="220"/>
      <c r="H270" s="221"/>
      <c r="I270" s="222"/>
      <c r="J270" s="222"/>
      <c r="K270" s="222"/>
      <c r="L270" s="223"/>
      <c r="M270" s="260"/>
      <c r="N270" s="260"/>
      <c r="O270" s="260"/>
      <c r="P270" s="260"/>
      <c r="Q270" s="260"/>
      <c r="R270" s="260"/>
      <c r="S270" s="260"/>
      <c r="T270" s="261"/>
      <c r="U270" s="261"/>
      <c r="V270" s="261"/>
      <c r="W270" s="261"/>
      <c r="X270" s="261"/>
      <c r="Y270" s="244"/>
      <c r="Z270" s="244"/>
      <c r="AA270" s="244"/>
      <c r="AB270" s="244"/>
      <c r="AC270" s="245"/>
      <c r="AD270" s="221" t="s">
        <v>77</v>
      </c>
      <c r="AE270" s="222"/>
      <c r="AF270" s="222"/>
      <c r="AG270" s="223"/>
      <c r="AH270" s="222" t="s">
        <v>2</v>
      </c>
      <c r="AI270" s="222"/>
      <c r="AJ270" s="218" t="s">
        <v>78</v>
      </c>
      <c r="AK270" s="219"/>
      <c r="AL270" s="219"/>
      <c r="AM270" s="219"/>
      <c r="AN270" s="220"/>
      <c r="AO270" s="218" t="s">
        <v>79</v>
      </c>
      <c r="AP270" s="219"/>
      <c r="AQ270" s="220"/>
      <c r="AR270" s="222" t="s">
        <v>80</v>
      </c>
      <c r="AS270" s="222"/>
      <c r="AT270" s="222"/>
      <c r="AU270" s="222"/>
      <c r="AV270" s="222"/>
      <c r="AW270" s="221" t="s">
        <v>81</v>
      </c>
      <c r="AX270" s="222"/>
      <c r="AY270" s="222"/>
      <c r="AZ270" s="222"/>
      <c r="BA270" s="223"/>
      <c r="BB270" s="234" t="s">
        <v>82</v>
      </c>
      <c r="BC270" s="234"/>
      <c r="BD270" s="234"/>
      <c r="BE270" s="234"/>
      <c r="BF270" s="234"/>
      <c r="BG270" s="233" t="s">
        <v>83</v>
      </c>
      <c r="BH270" s="234"/>
      <c r="BI270" s="234"/>
      <c r="BJ270" s="234"/>
      <c r="BK270" s="234"/>
      <c r="BL270" s="235"/>
    </row>
    <row r="271" spans="1:65">
      <c r="A271" s="34">
        <v>201</v>
      </c>
      <c r="B271" s="213"/>
      <c r="C271" s="214"/>
      <c r="D271" s="56"/>
      <c r="E271" s="213"/>
      <c r="F271" s="214"/>
      <c r="G271" s="215"/>
      <c r="H271" s="213"/>
      <c r="I271" s="214"/>
      <c r="J271" s="214"/>
      <c r="K271" s="214"/>
      <c r="L271" s="215"/>
      <c r="M271" s="212"/>
      <c r="N271" s="212"/>
      <c r="O271" s="21" t="s">
        <v>10</v>
      </c>
      <c r="P271" s="22"/>
      <c r="Q271" s="21" t="s">
        <v>11</v>
      </c>
      <c r="R271" s="22"/>
      <c r="S271" s="21" t="s">
        <v>12</v>
      </c>
      <c r="T271" s="26"/>
      <c r="U271" s="21" t="s">
        <v>12</v>
      </c>
      <c r="V271" s="25" t="s">
        <v>62</v>
      </c>
      <c r="W271" s="22"/>
      <c r="X271" s="24" t="s">
        <v>12</v>
      </c>
      <c r="Y271" s="217"/>
      <c r="Z271" s="212"/>
      <c r="AA271" s="21" t="s">
        <v>62</v>
      </c>
      <c r="AB271" s="217"/>
      <c r="AC271" s="206"/>
      <c r="AD271" s="209"/>
      <c r="AE271" s="211"/>
      <c r="AF271" s="211"/>
      <c r="AG271" s="23" t="s">
        <v>13</v>
      </c>
      <c r="AH271" s="210"/>
      <c r="AI271" s="206"/>
      <c r="AJ271" s="211"/>
      <c r="AK271" s="211"/>
      <c r="AL271" s="211"/>
      <c r="AM271" s="211"/>
      <c r="AN271" s="21" t="s">
        <v>13</v>
      </c>
      <c r="AO271" s="210"/>
      <c r="AP271" s="212"/>
      <c r="AQ271" s="24" t="s">
        <v>14</v>
      </c>
      <c r="AR271" s="204">
        <f t="shared" ref="AR271:AR290" si="30">IFERROR(ROUNDDOWN(AJ271/AO271,0),0)</f>
        <v>0</v>
      </c>
      <c r="AS271" s="204"/>
      <c r="AT271" s="204"/>
      <c r="AU271" s="204"/>
      <c r="AV271" s="40" t="s">
        <v>13</v>
      </c>
      <c r="AW271" s="203">
        <f t="shared" ref="AW271:AW290" si="31">IFERROR(AD271+AR271,0)</f>
        <v>0</v>
      </c>
      <c r="AX271" s="204"/>
      <c r="AY271" s="204"/>
      <c r="AZ271" s="204"/>
      <c r="BA271" s="41" t="s">
        <v>13</v>
      </c>
      <c r="BB271" s="203">
        <v>25700</v>
      </c>
      <c r="BC271" s="204"/>
      <c r="BD271" s="204"/>
      <c r="BE271" s="204"/>
      <c r="BF271" s="40" t="s">
        <v>13</v>
      </c>
      <c r="BG271" s="203">
        <f t="shared" ref="BG271:BG290" si="32">IF(AW271&lt;BB271,AW271,25700)</f>
        <v>0</v>
      </c>
      <c r="BH271" s="204"/>
      <c r="BI271" s="204"/>
      <c r="BJ271" s="204"/>
      <c r="BK271" s="204"/>
      <c r="BL271" s="41" t="s">
        <v>13</v>
      </c>
      <c r="BM271" s="34">
        <v>201</v>
      </c>
    </row>
    <row r="272" spans="1:65">
      <c r="A272" s="34">
        <v>202</v>
      </c>
      <c r="B272" s="213"/>
      <c r="C272" s="214"/>
      <c r="D272" s="56"/>
      <c r="E272" s="213"/>
      <c r="F272" s="214"/>
      <c r="G272" s="215"/>
      <c r="H272" s="213"/>
      <c r="I272" s="214"/>
      <c r="J272" s="214"/>
      <c r="K272" s="214"/>
      <c r="L272" s="215"/>
      <c r="M272" s="212"/>
      <c r="N272" s="212"/>
      <c r="O272" s="21" t="s">
        <v>10</v>
      </c>
      <c r="P272" s="22"/>
      <c r="Q272" s="21" t="s">
        <v>11</v>
      </c>
      <c r="R272" s="22"/>
      <c r="S272" s="21" t="s">
        <v>12</v>
      </c>
      <c r="T272" s="26"/>
      <c r="U272" s="21" t="s">
        <v>12</v>
      </c>
      <c r="V272" s="25" t="s">
        <v>62</v>
      </c>
      <c r="W272" s="22"/>
      <c r="X272" s="24" t="s">
        <v>12</v>
      </c>
      <c r="Y272" s="212"/>
      <c r="Z272" s="212"/>
      <c r="AA272" s="21" t="s">
        <v>62</v>
      </c>
      <c r="AB272" s="212"/>
      <c r="AC272" s="206"/>
      <c r="AD272" s="209"/>
      <c r="AE272" s="211"/>
      <c r="AF272" s="211"/>
      <c r="AG272" s="23" t="s">
        <v>13</v>
      </c>
      <c r="AH272" s="210"/>
      <c r="AI272" s="206"/>
      <c r="AJ272" s="211"/>
      <c r="AK272" s="211"/>
      <c r="AL272" s="211"/>
      <c r="AM272" s="211"/>
      <c r="AN272" s="21" t="s">
        <v>13</v>
      </c>
      <c r="AO272" s="210"/>
      <c r="AP272" s="212"/>
      <c r="AQ272" s="24" t="s">
        <v>14</v>
      </c>
      <c r="AR272" s="204">
        <f t="shared" si="30"/>
        <v>0</v>
      </c>
      <c r="AS272" s="204"/>
      <c r="AT272" s="204"/>
      <c r="AU272" s="204"/>
      <c r="AV272" s="40" t="s">
        <v>13</v>
      </c>
      <c r="AW272" s="203">
        <f t="shared" si="31"/>
        <v>0</v>
      </c>
      <c r="AX272" s="204"/>
      <c r="AY272" s="204"/>
      <c r="AZ272" s="204"/>
      <c r="BA272" s="41" t="s">
        <v>13</v>
      </c>
      <c r="BB272" s="203">
        <v>25700</v>
      </c>
      <c r="BC272" s="204"/>
      <c r="BD272" s="204"/>
      <c r="BE272" s="204"/>
      <c r="BF272" s="40" t="s">
        <v>13</v>
      </c>
      <c r="BG272" s="203">
        <f t="shared" si="32"/>
        <v>0</v>
      </c>
      <c r="BH272" s="204"/>
      <c r="BI272" s="204"/>
      <c r="BJ272" s="204"/>
      <c r="BK272" s="204"/>
      <c r="BL272" s="41" t="s">
        <v>13</v>
      </c>
      <c r="BM272" s="34">
        <v>202</v>
      </c>
    </row>
    <row r="273" spans="1:65">
      <c r="A273" s="34">
        <v>203</v>
      </c>
      <c r="B273" s="213"/>
      <c r="C273" s="214"/>
      <c r="D273" s="56"/>
      <c r="E273" s="213"/>
      <c r="F273" s="214"/>
      <c r="G273" s="215"/>
      <c r="H273" s="213"/>
      <c r="I273" s="214"/>
      <c r="J273" s="214"/>
      <c r="K273" s="214"/>
      <c r="L273" s="215"/>
      <c r="M273" s="212"/>
      <c r="N273" s="212"/>
      <c r="O273" s="21" t="s">
        <v>10</v>
      </c>
      <c r="P273" s="22"/>
      <c r="Q273" s="21" t="s">
        <v>11</v>
      </c>
      <c r="R273" s="22"/>
      <c r="S273" s="21" t="s">
        <v>12</v>
      </c>
      <c r="T273" s="26"/>
      <c r="U273" s="21" t="s">
        <v>12</v>
      </c>
      <c r="V273" s="25" t="s">
        <v>62</v>
      </c>
      <c r="W273" s="22"/>
      <c r="X273" s="24" t="s">
        <v>12</v>
      </c>
      <c r="Y273" s="212"/>
      <c r="Z273" s="212"/>
      <c r="AA273" s="21" t="s">
        <v>62</v>
      </c>
      <c r="AB273" s="212"/>
      <c r="AC273" s="206"/>
      <c r="AD273" s="209"/>
      <c r="AE273" s="211"/>
      <c r="AF273" s="211"/>
      <c r="AG273" s="23" t="s">
        <v>13</v>
      </c>
      <c r="AH273" s="210"/>
      <c r="AI273" s="206"/>
      <c r="AJ273" s="211"/>
      <c r="AK273" s="211"/>
      <c r="AL273" s="211"/>
      <c r="AM273" s="211"/>
      <c r="AN273" s="21" t="s">
        <v>13</v>
      </c>
      <c r="AO273" s="210"/>
      <c r="AP273" s="212"/>
      <c r="AQ273" s="24" t="s">
        <v>14</v>
      </c>
      <c r="AR273" s="204">
        <f t="shared" si="30"/>
        <v>0</v>
      </c>
      <c r="AS273" s="204"/>
      <c r="AT273" s="204"/>
      <c r="AU273" s="204"/>
      <c r="AV273" s="40" t="s">
        <v>13</v>
      </c>
      <c r="AW273" s="203">
        <f t="shared" si="31"/>
        <v>0</v>
      </c>
      <c r="AX273" s="204"/>
      <c r="AY273" s="204"/>
      <c r="AZ273" s="204"/>
      <c r="BA273" s="41" t="s">
        <v>13</v>
      </c>
      <c r="BB273" s="203">
        <v>25700</v>
      </c>
      <c r="BC273" s="204"/>
      <c r="BD273" s="204"/>
      <c r="BE273" s="204"/>
      <c r="BF273" s="40" t="s">
        <v>13</v>
      </c>
      <c r="BG273" s="203">
        <f t="shared" si="32"/>
        <v>0</v>
      </c>
      <c r="BH273" s="204"/>
      <c r="BI273" s="204"/>
      <c r="BJ273" s="204"/>
      <c r="BK273" s="204"/>
      <c r="BL273" s="41" t="s">
        <v>13</v>
      </c>
      <c r="BM273" s="34">
        <v>203</v>
      </c>
    </row>
    <row r="274" spans="1:65">
      <c r="A274" s="34">
        <v>204</v>
      </c>
      <c r="B274" s="213"/>
      <c r="C274" s="214"/>
      <c r="D274" s="56"/>
      <c r="E274" s="213"/>
      <c r="F274" s="214"/>
      <c r="G274" s="215"/>
      <c r="H274" s="213"/>
      <c r="I274" s="214"/>
      <c r="J274" s="214"/>
      <c r="K274" s="214"/>
      <c r="L274" s="215"/>
      <c r="M274" s="212"/>
      <c r="N274" s="212"/>
      <c r="O274" s="21" t="s">
        <v>10</v>
      </c>
      <c r="P274" s="22"/>
      <c r="Q274" s="21" t="s">
        <v>11</v>
      </c>
      <c r="R274" s="22"/>
      <c r="S274" s="21" t="s">
        <v>12</v>
      </c>
      <c r="T274" s="26"/>
      <c r="U274" s="21" t="s">
        <v>12</v>
      </c>
      <c r="V274" s="25" t="s">
        <v>62</v>
      </c>
      <c r="W274" s="22"/>
      <c r="X274" s="24" t="s">
        <v>12</v>
      </c>
      <c r="Y274" s="212"/>
      <c r="Z274" s="212"/>
      <c r="AA274" s="21" t="s">
        <v>62</v>
      </c>
      <c r="AB274" s="212"/>
      <c r="AC274" s="206"/>
      <c r="AD274" s="209"/>
      <c r="AE274" s="211"/>
      <c r="AF274" s="211"/>
      <c r="AG274" s="23" t="s">
        <v>13</v>
      </c>
      <c r="AH274" s="210"/>
      <c r="AI274" s="206"/>
      <c r="AJ274" s="211"/>
      <c r="AK274" s="211"/>
      <c r="AL274" s="211"/>
      <c r="AM274" s="211"/>
      <c r="AN274" s="21" t="s">
        <v>13</v>
      </c>
      <c r="AO274" s="210"/>
      <c r="AP274" s="212"/>
      <c r="AQ274" s="24" t="s">
        <v>14</v>
      </c>
      <c r="AR274" s="204">
        <f t="shared" si="30"/>
        <v>0</v>
      </c>
      <c r="AS274" s="204"/>
      <c r="AT274" s="204"/>
      <c r="AU274" s="204"/>
      <c r="AV274" s="40" t="s">
        <v>13</v>
      </c>
      <c r="AW274" s="203">
        <f t="shared" si="31"/>
        <v>0</v>
      </c>
      <c r="AX274" s="204"/>
      <c r="AY274" s="204"/>
      <c r="AZ274" s="204"/>
      <c r="BA274" s="41" t="s">
        <v>13</v>
      </c>
      <c r="BB274" s="203">
        <v>25700</v>
      </c>
      <c r="BC274" s="204"/>
      <c r="BD274" s="204"/>
      <c r="BE274" s="204"/>
      <c r="BF274" s="40" t="s">
        <v>13</v>
      </c>
      <c r="BG274" s="203">
        <f t="shared" si="32"/>
        <v>0</v>
      </c>
      <c r="BH274" s="204"/>
      <c r="BI274" s="204"/>
      <c r="BJ274" s="204"/>
      <c r="BK274" s="204"/>
      <c r="BL274" s="41" t="s">
        <v>13</v>
      </c>
      <c r="BM274" s="34">
        <v>204</v>
      </c>
    </row>
    <row r="275" spans="1:65">
      <c r="A275" s="34">
        <v>205</v>
      </c>
      <c r="B275" s="213"/>
      <c r="C275" s="214"/>
      <c r="D275" s="56"/>
      <c r="E275" s="213"/>
      <c r="F275" s="214"/>
      <c r="G275" s="215"/>
      <c r="H275" s="213"/>
      <c r="I275" s="214"/>
      <c r="J275" s="214"/>
      <c r="K275" s="214"/>
      <c r="L275" s="215"/>
      <c r="M275" s="212"/>
      <c r="N275" s="212"/>
      <c r="O275" s="21" t="s">
        <v>10</v>
      </c>
      <c r="P275" s="22"/>
      <c r="Q275" s="21" t="s">
        <v>11</v>
      </c>
      <c r="R275" s="22"/>
      <c r="S275" s="21" t="s">
        <v>12</v>
      </c>
      <c r="T275" s="26"/>
      <c r="U275" s="21" t="s">
        <v>12</v>
      </c>
      <c r="V275" s="25" t="s">
        <v>62</v>
      </c>
      <c r="W275" s="22"/>
      <c r="X275" s="24" t="s">
        <v>12</v>
      </c>
      <c r="Y275" s="217"/>
      <c r="Z275" s="212"/>
      <c r="AA275" s="21" t="s">
        <v>62</v>
      </c>
      <c r="AB275" s="217"/>
      <c r="AC275" s="206"/>
      <c r="AD275" s="209"/>
      <c r="AE275" s="211"/>
      <c r="AF275" s="211"/>
      <c r="AG275" s="23" t="s">
        <v>13</v>
      </c>
      <c r="AH275" s="210"/>
      <c r="AI275" s="206"/>
      <c r="AJ275" s="211"/>
      <c r="AK275" s="211"/>
      <c r="AL275" s="211"/>
      <c r="AM275" s="211"/>
      <c r="AN275" s="21" t="s">
        <v>13</v>
      </c>
      <c r="AO275" s="210"/>
      <c r="AP275" s="212"/>
      <c r="AQ275" s="24" t="s">
        <v>14</v>
      </c>
      <c r="AR275" s="204">
        <f t="shared" si="30"/>
        <v>0</v>
      </c>
      <c r="AS275" s="204"/>
      <c r="AT275" s="204"/>
      <c r="AU275" s="204"/>
      <c r="AV275" s="40" t="s">
        <v>13</v>
      </c>
      <c r="AW275" s="203">
        <f t="shared" si="31"/>
        <v>0</v>
      </c>
      <c r="AX275" s="204"/>
      <c r="AY275" s="204"/>
      <c r="AZ275" s="204"/>
      <c r="BA275" s="41" t="s">
        <v>13</v>
      </c>
      <c r="BB275" s="203">
        <v>25700</v>
      </c>
      <c r="BC275" s="204"/>
      <c r="BD275" s="204"/>
      <c r="BE275" s="204"/>
      <c r="BF275" s="40" t="s">
        <v>13</v>
      </c>
      <c r="BG275" s="203">
        <f t="shared" si="32"/>
        <v>0</v>
      </c>
      <c r="BH275" s="204"/>
      <c r="BI275" s="204"/>
      <c r="BJ275" s="204"/>
      <c r="BK275" s="204"/>
      <c r="BL275" s="41" t="s">
        <v>13</v>
      </c>
      <c r="BM275" s="34">
        <v>205</v>
      </c>
    </row>
    <row r="276" spans="1:65">
      <c r="A276" s="34">
        <v>206</v>
      </c>
      <c r="B276" s="213"/>
      <c r="C276" s="214"/>
      <c r="D276" s="56"/>
      <c r="E276" s="213"/>
      <c r="F276" s="214"/>
      <c r="G276" s="215"/>
      <c r="H276" s="213"/>
      <c r="I276" s="214"/>
      <c r="J276" s="214"/>
      <c r="K276" s="214"/>
      <c r="L276" s="215"/>
      <c r="M276" s="212"/>
      <c r="N276" s="212"/>
      <c r="O276" s="21" t="s">
        <v>10</v>
      </c>
      <c r="P276" s="22"/>
      <c r="Q276" s="21" t="s">
        <v>11</v>
      </c>
      <c r="R276" s="22"/>
      <c r="S276" s="21" t="s">
        <v>12</v>
      </c>
      <c r="T276" s="26"/>
      <c r="U276" s="21" t="s">
        <v>12</v>
      </c>
      <c r="V276" s="25" t="s">
        <v>62</v>
      </c>
      <c r="W276" s="22"/>
      <c r="X276" s="24" t="s">
        <v>12</v>
      </c>
      <c r="Y276" s="212"/>
      <c r="Z276" s="212"/>
      <c r="AA276" s="21" t="s">
        <v>62</v>
      </c>
      <c r="AB276" s="212"/>
      <c r="AC276" s="206"/>
      <c r="AD276" s="209"/>
      <c r="AE276" s="211"/>
      <c r="AF276" s="211"/>
      <c r="AG276" s="23" t="s">
        <v>13</v>
      </c>
      <c r="AH276" s="210"/>
      <c r="AI276" s="206"/>
      <c r="AJ276" s="211"/>
      <c r="AK276" s="211"/>
      <c r="AL276" s="211"/>
      <c r="AM276" s="211"/>
      <c r="AN276" s="21" t="s">
        <v>13</v>
      </c>
      <c r="AO276" s="210"/>
      <c r="AP276" s="212"/>
      <c r="AQ276" s="24" t="s">
        <v>14</v>
      </c>
      <c r="AR276" s="204">
        <f t="shared" si="30"/>
        <v>0</v>
      </c>
      <c r="AS276" s="204"/>
      <c r="AT276" s="204"/>
      <c r="AU276" s="204"/>
      <c r="AV276" s="40" t="s">
        <v>13</v>
      </c>
      <c r="AW276" s="203">
        <f t="shared" si="31"/>
        <v>0</v>
      </c>
      <c r="AX276" s="204"/>
      <c r="AY276" s="204"/>
      <c r="AZ276" s="204"/>
      <c r="BA276" s="41" t="s">
        <v>13</v>
      </c>
      <c r="BB276" s="203">
        <v>25700</v>
      </c>
      <c r="BC276" s="204"/>
      <c r="BD276" s="204"/>
      <c r="BE276" s="204"/>
      <c r="BF276" s="40" t="s">
        <v>13</v>
      </c>
      <c r="BG276" s="203">
        <f t="shared" si="32"/>
        <v>0</v>
      </c>
      <c r="BH276" s="204"/>
      <c r="BI276" s="204"/>
      <c r="BJ276" s="204"/>
      <c r="BK276" s="204"/>
      <c r="BL276" s="41" t="s">
        <v>13</v>
      </c>
      <c r="BM276" s="34">
        <v>206</v>
      </c>
    </row>
    <row r="277" spans="1:65">
      <c r="A277" s="34">
        <v>207</v>
      </c>
      <c r="B277" s="213"/>
      <c r="C277" s="214"/>
      <c r="D277" s="56"/>
      <c r="E277" s="213"/>
      <c r="F277" s="214"/>
      <c r="G277" s="215"/>
      <c r="H277" s="213"/>
      <c r="I277" s="214"/>
      <c r="J277" s="214"/>
      <c r="K277" s="214"/>
      <c r="L277" s="215"/>
      <c r="M277" s="212"/>
      <c r="N277" s="212"/>
      <c r="O277" s="21" t="s">
        <v>10</v>
      </c>
      <c r="P277" s="22"/>
      <c r="Q277" s="21" t="s">
        <v>11</v>
      </c>
      <c r="R277" s="22"/>
      <c r="S277" s="21" t="s">
        <v>12</v>
      </c>
      <c r="T277" s="26"/>
      <c r="U277" s="21" t="s">
        <v>12</v>
      </c>
      <c r="V277" s="25" t="s">
        <v>62</v>
      </c>
      <c r="W277" s="22"/>
      <c r="X277" s="24" t="s">
        <v>12</v>
      </c>
      <c r="Y277" s="212"/>
      <c r="Z277" s="212"/>
      <c r="AA277" s="21" t="s">
        <v>62</v>
      </c>
      <c r="AB277" s="212"/>
      <c r="AC277" s="206"/>
      <c r="AD277" s="209"/>
      <c r="AE277" s="211"/>
      <c r="AF277" s="211"/>
      <c r="AG277" s="23" t="s">
        <v>13</v>
      </c>
      <c r="AH277" s="210"/>
      <c r="AI277" s="206"/>
      <c r="AJ277" s="211"/>
      <c r="AK277" s="211"/>
      <c r="AL277" s="211"/>
      <c r="AM277" s="211"/>
      <c r="AN277" s="21" t="s">
        <v>13</v>
      </c>
      <c r="AO277" s="210"/>
      <c r="AP277" s="212"/>
      <c r="AQ277" s="24" t="s">
        <v>14</v>
      </c>
      <c r="AR277" s="204">
        <f t="shared" si="30"/>
        <v>0</v>
      </c>
      <c r="AS277" s="204"/>
      <c r="AT277" s="204"/>
      <c r="AU277" s="204"/>
      <c r="AV277" s="40" t="s">
        <v>13</v>
      </c>
      <c r="AW277" s="203">
        <f t="shared" si="31"/>
        <v>0</v>
      </c>
      <c r="AX277" s="204"/>
      <c r="AY277" s="204"/>
      <c r="AZ277" s="204"/>
      <c r="BA277" s="41" t="s">
        <v>13</v>
      </c>
      <c r="BB277" s="203">
        <v>25700</v>
      </c>
      <c r="BC277" s="204"/>
      <c r="BD277" s="204"/>
      <c r="BE277" s="204"/>
      <c r="BF277" s="40" t="s">
        <v>13</v>
      </c>
      <c r="BG277" s="203">
        <f t="shared" si="32"/>
        <v>0</v>
      </c>
      <c r="BH277" s="204"/>
      <c r="BI277" s="204"/>
      <c r="BJ277" s="204"/>
      <c r="BK277" s="204"/>
      <c r="BL277" s="41" t="s">
        <v>13</v>
      </c>
      <c r="BM277" s="34">
        <v>207</v>
      </c>
    </row>
    <row r="278" spans="1:65">
      <c r="A278" s="34">
        <v>208</v>
      </c>
      <c r="B278" s="213"/>
      <c r="C278" s="214"/>
      <c r="D278" s="56"/>
      <c r="E278" s="213"/>
      <c r="F278" s="214"/>
      <c r="G278" s="215"/>
      <c r="H278" s="213"/>
      <c r="I278" s="214"/>
      <c r="J278" s="214"/>
      <c r="K278" s="214"/>
      <c r="L278" s="215"/>
      <c r="M278" s="212"/>
      <c r="N278" s="212"/>
      <c r="O278" s="21" t="s">
        <v>10</v>
      </c>
      <c r="P278" s="22"/>
      <c r="Q278" s="21" t="s">
        <v>11</v>
      </c>
      <c r="R278" s="22"/>
      <c r="S278" s="21" t="s">
        <v>12</v>
      </c>
      <c r="T278" s="26"/>
      <c r="U278" s="21" t="s">
        <v>12</v>
      </c>
      <c r="V278" s="25" t="s">
        <v>62</v>
      </c>
      <c r="W278" s="22"/>
      <c r="X278" s="24" t="s">
        <v>12</v>
      </c>
      <c r="Y278" s="212"/>
      <c r="Z278" s="212"/>
      <c r="AA278" s="21" t="s">
        <v>62</v>
      </c>
      <c r="AB278" s="212"/>
      <c r="AC278" s="206"/>
      <c r="AD278" s="209"/>
      <c r="AE278" s="211"/>
      <c r="AF278" s="211"/>
      <c r="AG278" s="23" t="s">
        <v>13</v>
      </c>
      <c r="AH278" s="210"/>
      <c r="AI278" s="206"/>
      <c r="AJ278" s="211"/>
      <c r="AK278" s="211"/>
      <c r="AL278" s="211"/>
      <c r="AM278" s="211"/>
      <c r="AN278" s="21" t="s">
        <v>13</v>
      </c>
      <c r="AO278" s="210"/>
      <c r="AP278" s="212"/>
      <c r="AQ278" s="24" t="s">
        <v>14</v>
      </c>
      <c r="AR278" s="204">
        <f t="shared" si="30"/>
        <v>0</v>
      </c>
      <c r="AS278" s="204"/>
      <c r="AT278" s="204"/>
      <c r="AU278" s="204"/>
      <c r="AV278" s="40" t="s">
        <v>13</v>
      </c>
      <c r="AW278" s="203">
        <f t="shared" si="31"/>
        <v>0</v>
      </c>
      <c r="AX278" s="204"/>
      <c r="AY278" s="204"/>
      <c r="AZ278" s="204"/>
      <c r="BA278" s="41" t="s">
        <v>13</v>
      </c>
      <c r="BB278" s="203">
        <v>25700</v>
      </c>
      <c r="BC278" s="204"/>
      <c r="BD278" s="204"/>
      <c r="BE278" s="204"/>
      <c r="BF278" s="40" t="s">
        <v>13</v>
      </c>
      <c r="BG278" s="203">
        <f t="shared" si="32"/>
        <v>0</v>
      </c>
      <c r="BH278" s="204"/>
      <c r="BI278" s="204"/>
      <c r="BJ278" s="204"/>
      <c r="BK278" s="204"/>
      <c r="BL278" s="41" t="s">
        <v>13</v>
      </c>
      <c r="BM278" s="34">
        <v>208</v>
      </c>
    </row>
    <row r="279" spans="1:65">
      <c r="A279" s="34">
        <v>209</v>
      </c>
      <c r="B279" s="213"/>
      <c r="C279" s="214"/>
      <c r="D279" s="56"/>
      <c r="E279" s="213"/>
      <c r="F279" s="214"/>
      <c r="G279" s="215"/>
      <c r="H279" s="213"/>
      <c r="I279" s="214"/>
      <c r="J279" s="214"/>
      <c r="K279" s="214"/>
      <c r="L279" s="215"/>
      <c r="M279" s="212"/>
      <c r="N279" s="212"/>
      <c r="O279" s="21" t="s">
        <v>10</v>
      </c>
      <c r="P279" s="22"/>
      <c r="Q279" s="21" t="s">
        <v>11</v>
      </c>
      <c r="R279" s="22"/>
      <c r="S279" s="21" t="s">
        <v>12</v>
      </c>
      <c r="T279" s="26"/>
      <c r="U279" s="21" t="s">
        <v>12</v>
      </c>
      <c r="V279" s="25" t="s">
        <v>62</v>
      </c>
      <c r="W279" s="22"/>
      <c r="X279" s="24" t="s">
        <v>12</v>
      </c>
      <c r="Y279" s="212"/>
      <c r="Z279" s="212"/>
      <c r="AA279" s="21" t="s">
        <v>62</v>
      </c>
      <c r="AB279" s="212"/>
      <c r="AC279" s="206"/>
      <c r="AD279" s="209"/>
      <c r="AE279" s="211"/>
      <c r="AF279" s="211"/>
      <c r="AG279" s="23" t="s">
        <v>13</v>
      </c>
      <c r="AH279" s="210"/>
      <c r="AI279" s="206"/>
      <c r="AJ279" s="211"/>
      <c r="AK279" s="211"/>
      <c r="AL279" s="211"/>
      <c r="AM279" s="211"/>
      <c r="AN279" s="21" t="s">
        <v>13</v>
      </c>
      <c r="AO279" s="210"/>
      <c r="AP279" s="212"/>
      <c r="AQ279" s="24" t="s">
        <v>14</v>
      </c>
      <c r="AR279" s="204">
        <f t="shared" si="30"/>
        <v>0</v>
      </c>
      <c r="AS279" s="204"/>
      <c r="AT279" s="204"/>
      <c r="AU279" s="204"/>
      <c r="AV279" s="40" t="s">
        <v>13</v>
      </c>
      <c r="AW279" s="203">
        <f t="shared" si="31"/>
        <v>0</v>
      </c>
      <c r="AX279" s="204"/>
      <c r="AY279" s="204"/>
      <c r="AZ279" s="204"/>
      <c r="BA279" s="41" t="s">
        <v>13</v>
      </c>
      <c r="BB279" s="203">
        <v>25700</v>
      </c>
      <c r="BC279" s="204"/>
      <c r="BD279" s="204"/>
      <c r="BE279" s="204"/>
      <c r="BF279" s="40" t="s">
        <v>13</v>
      </c>
      <c r="BG279" s="203">
        <f t="shared" si="32"/>
        <v>0</v>
      </c>
      <c r="BH279" s="204"/>
      <c r="BI279" s="204"/>
      <c r="BJ279" s="204"/>
      <c r="BK279" s="204"/>
      <c r="BL279" s="41" t="s">
        <v>13</v>
      </c>
      <c r="BM279" s="34">
        <v>209</v>
      </c>
    </row>
    <row r="280" spans="1:65">
      <c r="A280" s="34">
        <v>210</v>
      </c>
      <c r="B280" s="213"/>
      <c r="C280" s="214"/>
      <c r="D280" s="51"/>
      <c r="E280" s="213"/>
      <c r="F280" s="214"/>
      <c r="G280" s="215"/>
      <c r="H280" s="213"/>
      <c r="I280" s="214"/>
      <c r="J280" s="214"/>
      <c r="K280" s="214"/>
      <c r="L280" s="215"/>
      <c r="M280" s="212"/>
      <c r="N280" s="212"/>
      <c r="O280" s="21" t="s">
        <v>10</v>
      </c>
      <c r="P280" s="22"/>
      <c r="Q280" s="21" t="s">
        <v>11</v>
      </c>
      <c r="R280" s="22"/>
      <c r="S280" s="21" t="s">
        <v>12</v>
      </c>
      <c r="T280" s="26"/>
      <c r="U280" s="21" t="s">
        <v>12</v>
      </c>
      <c r="V280" s="25" t="s">
        <v>62</v>
      </c>
      <c r="W280" s="22"/>
      <c r="X280" s="24" t="s">
        <v>12</v>
      </c>
      <c r="Y280" s="212"/>
      <c r="Z280" s="212"/>
      <c r="AA280" s="21" t="s">
        <v>62</v>
      </c>
      <c r="AB280" s="212"/>
      <c r="AC280" s="206"/>
      <c r="AD280" s="209"/>
      <c r="AE280" s="211"/>
      <c r="AF280" s="211"/>
      <c r="AG280" s="23" t="s">
        <v>13</v>
      </c>
      <c r="AH280" s="210"/>
      <c r="AI280" s="206"/>
      <c r="AJ280" s="211"/>
      <c r="AK280" s="211"/>
      <c r="AL280" s="211"/>
      <c r="AM280" s="211"/>
      <c r="AN280" s="21" t="s">
        <v>13</v>
      </c>
      <c r="AO280" s="210"/>
      <c r="AP280" s="212"/>
      <c r="AQ280" s="24" t="s">
        <v>14</v>
      </c>
      <c r="AR280" s="204">
        <f t="shared" si="30"/>
        <v>0</v>
      </c>
      <c r="AS280" s="204"/>
      <c r="AT280" s="204"/>
      <c r="AU280" s="204"/>
      <c r="AV280" s="40" t="s">
        <v>13</v>
      </c>
      <c r="AW280" s="203">
        <f t="shared" si="31"/>
        <v>0</v>
      </c>
      <c r="AX280" s="204"/>
      <c r="AY280" s="204"/>
      <c r="AZ280" s="204"/>
      <c r="BA280" s="41" t="s">
        <v>13</v>
      </c>
      <c r="BB280" s="203">
        <v>25700</v>
      </c>
      <c r="BC280" s="204"/>
      <c r="BD280" s="204"/>
      <c r="BE280" s="204"/>
      <c r="BF280" s="40" t="s">
        <v>13</v>
      </c>
      <c r="BG280" s="203">
        <f t="shared" si="32"/>
        <v>0</v>
      </c>
      <c r="BH280" s="204"/>
      <c r="BI280" s="204"/>
      <c r="BJ280" s="204"/>
      <c r="BK280" s="204"/>
      <c r="BL280" s="41" t="s">
        <v>13</v>
      </c>
      <c r="BM280" s="34">
        <v>210</v>
      </c>
    </row>
    <row r="281" spans="1:65">
      <c r="A281" s="34">
        <v>211</v>
      </c>
      <c r="B281" s="213"/>
      <c r="C281" s="214"/>
      <c r="D281" s="51"/>
      <c r="E281" s="213"/>
      <c r="F281" s="214"/>
      <c r="G281" s="215"/>
      <c r="H281" s="213"/>
      <c r="I281" s="214"/>
      <c r="J281" s="214"/>
      <c r="K281" s="214"/>
      <c r="L281" s="215"/>
      <c r="M281" s="212"/>
      <c r="N281" s="212"/>
      <c r="O281" s="21" t="s">
        <v>10</v>
      </c>
      <c r="P281" s="22"/>
      <c r="Q281" s="21" t="s">
        <v>11</v>
      </c>
      <c r="R281" s="22"/>
      <c r="S281" s="21" t="s">
        <v>12</v>
      </c>
      <c r="T281" s="26"/>
      <c r="U281" s="21" t="s">
        <v>12</v>
      </c>
      <c r="V281" s="25" t="s">
        <v>62</v>
      </c>
      <c r="W281" s="22"/>
      <c r="X281" s="24" t="s">
        <v>12</v>
      </c>
      <c r="Y281" s="212"/>
      <c r="Z281" s="212"/>
      <c r="AA281" s="21" t="s">
        <v>62</v>
      </c>
      <c r="AB281" s="212"/>
      <c r="AC281" s="206"/>
      <c r="AD281" s="209"/>
      <c r="AE281" s="211"/>
      <c r="AF281" s="211"/>
      <c r="AG281" s="23" t="s">
        <v>13</v>
      </c>
      <c r="AH281" s="210"/>
      <c r="AI281" s="206"/>
      <c r="AJ281" s="211"/>
      <c r="AK281" s="211"/>
      <c r="AL281" s="211"/>
      <c r="AM281" s="211"/>
      <c r="AN281" s="21" t="s">
        <v>13</v>
      </c>
      <c r="AO281" s="210"/>
      <c r="AP281" s="212"/>
      <c r="AQ281" s="24" t="s">
        <v>14</v>
      </c>
      <c r="AR281" s="204">
        <f t="shared" si="30"/>
        <v>0</v>
      </c>
      <c r="AS281" s="204"/>
      <c r="AT281" s="204"/>
      <c r="AU281" s="204"/>
      <c r="AV281" s="40" t="s">
        <v>13</v>
      </c>
      <c r="AW281" s="203">
        <f t="shared" si="31"/>
        <v>0</v>
      </c>
      <c r="AX281" s="204"/>
      <c r="AY281" s="204"/>
      <c r="AZ281" s="204"/>
      <c r="BA281" s="41" t="s">
        <v>13</v>
      </c>
      <c r="BB281" s="203">
        <v>25700</v>
      </c>
      <c r="BC281" s="204"/>
      <c r="BD281" s="204"/>
      <c r="BE281" s="204"/>
      <c r="BF281" s="40" t="s">
        <v>13</v>
      </c>
      <c r="BG281" s="203">
        <f t="shared" si="32"/>
        <v>0</v>
      </c>
      <c r="BH281" s="204"/>
      <c r="BI281" s="204"/>
      <c r="BJ281" s="204"/>
      <c r="BK281" s="204"/>
      <c r="BL281" s="41" t="s">
        <v>13</v>
      </c>
      <c r="BM281" s="34">
        <v>211</v>
      </c>
    </row>
    <row r="282" spans="1:65">
      <c r="A282" s="34">
        <v>212</v>
      </c>
      <c r="B282" s="213"/>
      <c r="C282" s="214"/>
      <c r="D282" s="51"/>
      <c r="E282" s="213"/>
      <c r="F282" s="214"/>
      <c r="G282" s="215"/>
      <c r="H282" s="213"/>
      <c r="I282" s="214"/>
      <c r="J282" s="214"/>
      <c r="K282" s="214"/>
      <c r="L282" s="215"/>
      <c r="M282" s="212"/>
      <c r="N282" s="212"/>
      <c r="O282" s="21" t="s">
        <v>10</v>
      </c>
      <c r="P282" s="22"/>
      <c r="Q282" s="21" t="s">
        <v>11</v>
      </c>
      <c r="R282" s="22"/>
      <c r="S282" s="21" t="s">
        <v>12</v>
      </c>
      <c r="T282" s="26"/>
      <c r="U282" s="21" t="s">
        <v>12</v>
      </c>
      <c r="V282" s="25" t="s">
        <v>62</v>
      </c>
      <c r="W282" s="22"/>
      <c r="X282" s="24" t="s">
        <v>12</v>
      </c>
      <c r="Y282" s="212"/>
      <c r="Z282" s="212"/>
      <c r="AA282" s="21" t="s">
        <v>62</v>
      </c>
      <c r="AB282" s="212"/>
      <c r="AC282" s="206"/>
      <c r="AD282" s="209"/>
      <c r="AE282" s="211"/>
      <c r="AF282" s="211"/>
      <c r="AG282" s="23" t="s">
        <v>13</v>
      </c>
      <c r="AH282" s="210"/>
      <c r="AI282" s="206"/>
      <c r="AJ282" s="211"/>
      <c r="AK282" s="211"/>
      <c r="AL282" s="211"/>
      <c r="AM282" s="211"/>
      <c r="AN282" s="21" t="s">
        <v>13</v>
      </c>
      <c r="AO282" s="210"/>
      <c r="AP282" s="212"/>
      <c r="AQ282" s="24" t="s">
        <v>14</v>
      </c>
      <c r="AR282" s="204">
        <f t="shared" si="30"/>
        <v>0</v>
      </c>
      <c r="AS282" s="204"/>
      <c r="AT282" s="204"/>
      <c r="AU282" s="204"/>
      <c r="AV282" s="40" t="s">
        <v>13</v>
      </c>
      <c r="AW282" s="203">
        <f t="shared" si="31"/>
        <v>0</v>
      </c>
      <c r="AX282" s="204"/>
      <c r="AY282" s="204"/>
      <c r="AZ282" s="204"/>
      <c r="BA282" s="41" t="s">
        <v>13</v>
      </c>
      <c r="BB282" s="203">
        <v>25700</v>
      </c>
      <c r="BC282" s="204"/>
      <c r="BD282" s="204"/>
      <c r="BE282" s="204"/>
      <c r="BF282" s="40" t="s">
        <v>13</v>
      </c>
      <c r="BG282" s="203">
        <f t="shared" si="32"/>
        <v>0</v>
      </c>
      <c r="BH282" s="204"/>
      <c r="BI282" s="204"/>
      <c r="BJ282" s="204"/>
      <c r="BK282" s="204"/>
      <c r="BL282" s="41" t="s">
        <v>13</v>
      </c>
      <c r="BM282" s="34">
        <v>212</v>
      </c>
    </row>
    <row r="283" spans="1:65">
      <c r="A283" s="34">
        <v>213</v>
      </c>
      <c r="B283" s="213"/>
      <c r="C283" s="214"/>
      <c r="D283" s="51"/>
      <c r="E283" s="213"/>
      <c r="F283" s="214"/>
      <c r="G283" s="215"/>
      <c r="H283" s="213"/>
      <c r="I283" s="214"/>
      <c r="J283" s="214"/>
      <c r="K283" s="214"/>
      <c r="L283" s="215"/>
      <c r="M283" s="212"/>
      <c r="N283" s="212"/>
      <c r="O283" s="21" t="s">
        <v>10</v>
      </c>
      <c r="P283" s="22"/>
      <c r="Q283" s="21" t="s">
        <v>11</v>
      </c>
      <c r="R283" s="22"/>
      <c r="S283" s="21" t="s">
        <v>12</v>
      </c>
      <c r="T283" s="26"/>
      <c r="U283" s="21" t="s">
        <v>12</v>
      </c>
      <c r="V283" s="25" t="s">
        <v>62</v>
      </c>
      <c r="W283" s="22"/>
      <c r="X283" s="24" t="s">
        <v>12</v>
      </c>
      <c r="Y283" s="212"/>
      <c r="Z283" s="212"/>
      <c r="AA283" s="21" t="s">
        <v>62</v>
      </c>
      <c r="AB283" s="212"/>
      <c r="AC283" s="206"/>
      <c r="AD283" s="209"/>
      <c r="AE283" s="211"/>
      <c r="AF283" s="211"/>
      <c r="AG283" s="23" t="s">
        <v>13</v>
      </c>
      <c r="AH283" s="210"/>
      <c r="AI283" s="206"/>
      <c r="AJ283" s="211"/>
      <c r="AK283" s="211"/>
      <c r="AL283" s="211"/>
      <c r="AM283" s="211"/>
      <c r="AN283" s="21" t="s">
        <v>13</v>
      </c>
      <c r="AO283" s="210"/>
      <c r="AP283" s="212"/>
      <c r="AQ283" s="24" t="s">
        <v>14</v>
      </c>
      <c r="AR283" s="204">
        <f t="shared" si="30"/>
        <v>0</v>
      </c>
      <c r="AS283" s="204"/>
      <c r="AT283" s="204"/>
      <c r="AU283" s="204"/>
      <c r="AV283" s="40" t="s">
        <v>13</v>
      </c>
      <c r="AW283" s="203">
        <f t="shared" si="31"/>
        <v>0</v>
      </c>
      <c r="AX283" s="204"/>
      <c r="AY283" s="204"/>
      <c r="AZ283" s="204"/>
      <c r="BA283" s="41" t="s">
        <v>13</v>
      </c>
      <c r="BB283" s="203">
        <v>25700</v>
      </c>
      <c r="BC283" s="204"/>
      <c r="BD283" s="204"/>
      <c r="BE283" s="204"/>
      <c r="BF283" s="40" t="s">
        <v>13</v>
      </c>
      <c r="BG283" s="203">
        <f t="shared" si="32"/>
        <v>0</v>
      </c>
      <c r="BH283" s="204"/>
      <c r="BI283" s="204"/>
      <c r="BJ283" s="204"/>
      <c r="BK283" s="204"/>
      <c r="BL283" s="41" t="s">
        <v>13</v>
      </c>
      <c r="BM283" s="34">
        <v>213</v>
      </c>
    </row>
    <row r="284" spans="1:65">
      <c r="A284" s="34">
        <v>214</v>
      </c>
      <c r="B284" s="213"/>
      <c r="C284" s="214"/>
      <c r="D284" s="51"/>
      <c r="E284" s="213"/>
      <c r="F284" s="214"/>
      <c r="G284" s="215"/>
      <c r="H284" s="213"/>
      <c r="I284" s="214"/>
      <c r="J284" s="214"/>
      <c r="K284" s="214"/>
      <c r="L284" s="215"/>
      <c r="M284" s="212"/>
      <c r="N284" s="212"/>
      <c r="O284" s="21" t="s">
        <v>10</v>
      </c>
      <c r="P284" s="22"/>
      <c r="Q284" s="21" t="s">
        <v>11</v>
      </c>
      <c r="R284" s="22"/>
      <c r="S284" s="21" t="s">
        <v>12</v>
      </c>
      <c r="T284" s="26"/>
      <c r="U284" s="21" t="s">
        <v>12</v>
      </c>
      <c r="V284" s="25" t="s">
        <v>62</v>
      </c>
      <c r="W284" s="22"/>
      <c r="X284" s="24" t="s">
        <v>12</v>
      </c>
      <c r="Y284" s="212"/>
      <c r="Z284" s="212"/>
      <c r="AA284" s="21" t="s">
        <v>62</v>
      </c>
      <c r="AB284" s="212"/>
      <c r="AC284" s="206"/>
      <c r="AD284" s="209"/>
      <c r="AE284" s="211"/>
      <c r="AF284" s="211"/>
      <c r="AG284" s="23" t="s">
        <v>13</v>
      </c>
      <c r="AH284" s="210"/>
      <c r="AI284" s="206"/>
      <c r="AJ284" s="211"/>
      <c r="AK284" s="211"/>
      <c r="AL284" s="211"/>
      <c r="AM284" s="211"/>
      <c r="AN284" s="21" t="s">
        <v>13</v>
      </c>
      <c r="AO284" s="210"/>
      <c r="AP284" s="212"/>
      <c r="AQ284" s="24" t="s">
        <v>14</v>
      </c>
      <c r="AR284" s="204">
        <f t="shared" si="30"/>
        <v>0</v>
      </c>
      <c r="AS284" s="204"/>
      <c r="AT284" s="204"/>
      <c r="AU284" s="204"/>
      <c r="AV284" s="40" t="s">
        <v>13</v>
      </c>
      <c r="AW284" s="203">
        <f t="shared" si="31"/>
        <v>0</v>
      </c>
      <c r="AX284" s="204"/>
      <c r="AY284" s="204"/>
      <c r="AZ284" s="204"/>
      <c r="BA284" s="41" t="s">
        <v>13</v>
      </c>
      <c r="BB284" s="203">
        <v>25700</v>
      </c>
      <c r="BC284" s="204"/>
      <c r="BD284" s="204"/>
      <c r="BE284" s="204"/>
      <c r="BF284" s="40" t="s">
        <v>13</v>
      </c>
      <c r="BG284" s="203">
        <f t="shared" si="32"/>
        <v>0</v>
      </c>
      <c r="BH284" s="204"/>
      <c r="BI284" s="204"/>
      <c r="BJ284" s="204"/>
      <c r="BK284" s="204"/>
      <c r="BL284" s="41" t="s">
        <v>13</v>
      </c>
      <c r="BM284" s="34">
        <v>214</v>
      </c>
    </row>
    <row r="285" spans="1:65">
      <c r="A285" s="34">
        <v>215</v>
      </c>
      <c r="B285" s="213"/>
      <c r="C285" s="214"/>
      <c r="D285" s="51"/>
      <c r="E285" s="213"/>
      <c r="F285" s="214"/>
      <c r="G285" s="215"/>
      <c r="H285" s="213"/>
      <c r="I285" s="214"/>
      <c r="J285" s="214"/>
      <c r="K285" s="214"/>
      <c r="L285" s="215"/>
      <c r="M285" s="212"/>
      <c r="N285" s="212"/>
      <c r="O285" s="21" t="s">
        <v>10</v>
      </c>
      <c r="P285" s="22"/>
      <c r="Q285" s="21" t="s">
        <v>11</v>
      </c>
      <c r="R285" s="22"/>
      <c r="S285" s="21" t="s">
        <v>12</v>
      </c>
      <c r="T285" s="26"/>
      <c r="U285" s="21" t="s">
        <v>12</v>
      </c>
      <c r="V285" s="25" t="s">
        <v>62</v>
      </c>
      <c r="W285" s="22"/>
      <c r="X285" s="24" t="s">
        <v>12</v>
      </c>
      <c r="Y285" s="212"/>
      <c r="Z285" s="212"/>
      <c r="AA285" s="21" t="s">
        <v>62</v>
      </c>
      <c r="AB285" s="212"/>
      <c r="AC285" s="206"/>
      <c r="AD285" s="209"/>
      <c r="AE285" s="211"/>
      <c r="AF285" s="211"/>
      <c r="AG285" s="23" t="s">
        <v>13</v>
      </c>
      <c r="AH285" s="210"/>
      <c r="AI285" s="206"/>
      <c r="AJ285" s="211"/>
      <c r="AK285" s="211"/>
      <c r="AL285" s="211"/>
      <c r="AM285" s="211"/>
      <c r="AN285" s="21" t="s">
        <v>13</v>
      </c>
      <c r="AO285" s="210"/>
      <c r="AP285" s="212"/>
      <c r="AQ285" s="24" t="s">
        <v>14</v>
      </c>
      <c r="AR285" s="204">
        <f t="shared" si="30"/>
        <v>0</v>
      </c>
      <c r="AS285" s="204"/>
      <c r="AT285" s="204"/>
      <c r="AU285" s="204"/>
      <c r="AV285" s="40" t="s">
        <v>13</v>
      </c>
      <c r="AW285" s="203">
        <f t="shared" si="31"/>
        <v>0</v>
      </c>
      <c r="AX285" s="204"/>
      <c r="AY285" s="204"/>
      <c r="AZ285" s="204"/>
      <c r="BA285" s="41" t="s">
        <v>13</v>
      </c>
      <c r="BB285" s="203">
        <v>25700</v>
      </c>
      <c r="BC285" s="204"/>
      <c r="BD285" s="204"/>
      <c r="BE285" s="204"/>
      <c r="BF285" s="40" t="s">
        <v>13</v>
      </c>
      <c r="BG285" s="203">
        <f t="shared" si="32"/>
        <v>0</v>
      </c>
      <c r="BH285" s="204"/>
      <c r="BI285" s="204"/>
      <c r="BJ285" s="204"/>
      <c r="BK285" s="204"/>
      <c r="BL285" s="41" t="s">
        <v>13</v>
      </c>
      <c r="BM285" s="34">
        <v>215</v>
      </c>
    </row>
    <row r="286" spans="1:65">
      <c r="A286" s="34">
        <v>216</v>
      </c>
      <c r="B286" s="213"/>
      <c r="C286" s="214"/>
      <c r="D286" s="51"/>
      <c r="E286" s="213"/>
      <c r="F286" s="214"/>
      <c r="G286" s="215"/>
      <c r="H286" s="213"/>
      <c r="I286" s="214"/>
      <c r="J286" s="214"/>
      <c r="K286" s="214"/>
      <c r="L286" s="215"/>
      <c r="M286" s="212"/>
      <c r="N286" s="212"/>
      <c r="O286" s="21" t="s">
        <v>10</v>
      </c>
      <c r="P286" s="22"/>
      <c r="Q286" s="21" t="s">
        <v>11</v>
      </c>
      <c r="R286" s="22"/>
      <c r="S286" s="21" t="s">
        <v>12</v>
      </c>
      <c r="T286" s="26"/>
      <c r="U286" s="21" t="s">
        <v>12</v>
      </c>
      <c r="V286" s="25" t="s">
        <v>62</v>
      </c>
      <c r="W286" s="22"/>
      <c r="X286" s="24" t="s">
        <v>12</v>
      </c>
      <c r="Y286" s="212"/>
      <c r="Z286" s="212"/>
      <c r="AA286" s="21" t="s">
        <v>62</v>
      </c>
      <c r="AB286" s="212"/>
      <c r="AC286" s="206"/>
      <c r="AD286" s="209"/>
      <c r="AE286" s="211"/>
      <c r="AF286" s="211"/>
      <c r="AG286" s="23" t="s">
        <v>13</v>
      </c>
      <c r="AH286" s="210"/>
      <c r="AI286" s="206"/>
      <c r="AJ286" s="211"/>
      <c r="AK286" s="211"/>
      <c r="AL286" s="211"/>
      <c r="AM286" s="211"/>
      <c r="AN286" s="21" t="s">
        <v>13</v>
      </c>
      <c r="AO286" s="210"/>
      <c r="AP286" s="212"/>
      <c r="AQ286" s="24" t="s">
        <v>14</v>
      </c>
      <c r="AR286" s="204">
        <f t="shared" si="30"/>
        <v>0</v>
      </c>
      <c r="AS286" s="204"/>
      <c r="AT286" s="204"/>
      <c r="AU286" s="204"/>
      <c r="AV286" s="40" t="s">
        <v>13</v>
      </c>
      <c r="AW286" s="203">
        <f t="shared" si="31"/>
        <v>0</v>
      </c>
      <c r="AX286" s="204"/>
      <c r="AY286" s="204"/>
      <c r="AZ286" s="204"/>
      <c r="BA286" s="41" t="s">
        <v>13</v>
      </c>
      <c r="BB286" s="203">
        <v>25700</v>
      </c>
      <c r="BC286" s="204"/>
      <c r="BD286" s="204"/>
      <c r="BE286" s="204"/>
      <c r="BF286" s="40" t="s">
        <v>13</v>
      </c>
      <c r="BG286" s="203">
        <f t="shared" si="32"/>
        <v>0</v>
      </c>
      <c r="BH286" s="204"/>
      <c r="BI286" s="204"/>
      <c r="BJ286" s="204"/>
      <c r="BK286" s="204"/>
      <c r="BL286" s="41" t="s">
        <v>13</v>
      </c>
      <c r="BM286" s="34">
        <v>216</v>
      </c>
    </row>
    <row r="287" spans="1:65">
      <c r="A287" s="34">
        <v>217</v>
      </c>
      <c r="B287" s="213"/>
      <c r="C287" s="214"/>
      <c r="D287" s="51"/>
      <c r="E287" s="213"/>
      <c r="F287" s="214"/>
      <c r="G287" s="215"/>
      <c r="H287" s="213"/>
      <c r="I287" s="214"/>
      <c r="J287" s="214"/>
      <c r="K287" s="214"/>
      <c r="L287" s="215"/>
      <c r="M287" s="212"/>
      <c r="N287" s="212"/>
      <c r="O287" s="21" t="s">
        <v>10</v>
      </c>
      <c r="P287" s="22"/>
      <c r="Q287" s="21" t="s">
        <v>11</v>
      </c>
      <c r="R287" s="22"/>
      <c r="S287" s="21" t="s">
        <v>12</v>
      </c>
      <c r="T287" s="26"/>
      <c r="U287" s="21" t="s">
        <v>12</v>
      </c>
      <c r="V287" s="25" t="s">
        <v>62</v>
      </c>
      <c r="W287" s="22"/>
      <c r="X287" s="24" t="s">
        <v>12</v>
      </c>
      <c r="Y287" s="212"/>
      <c r="Z287" s="212"/>
      <c r="AA287" s="21" t="s">
        <v>62</v>
      </c>
      <c r="AB287" s="212"/>
      <c r="AC287" s="206"/>
      <c r="AD287" s="209"/>
      <c r="AE287" s="211"/>
      <c r="AF287" s="211"/>
      <c r="AG287" s="23" t="s">
        <v>13</v>
      </c>
      <c r="AH287" s="210"/>
      <c r="AI287" s="206"/>
      <c r="AJ287" s="211"/>
      <c r="AK287" s="211"/>
      <c r="AL287" s="211"/>
      <c r="AM287" s="211"/>
      <c r="AN287" s="21" t="s">
        <v>13</v>
      </c>
      <c r="AO287" s="210"/>
      <c r="AP287" s="212"/>
      <c r="AQ287" s="24" t="s">
        <v>14</v>
      </c>
      <c r="AR287" s="204">
        <f t="shared" si="30"/>
        <v>0</v>
      </c>
      <c r="AS287" s="204"/>
      <c r="AT287" s="204"/>
      <c r="AU287" s="204"/>
      <c r="AV287" s="40" t="s">
        <v>13</v>
      </c>
      <c r="AW287" s="203">
        <f t="shared" si="31"/>
        <v>0</v>
      </c>
      <c r="AX287" s="204"/>
      <c r="AY287" s="204"/>
      <c r="AZ287" s="204"/>
      <c r="BA287" s="41" t="s">
        <v>13</v>
      </c>
      <c r="BB287" s="203">
        <v>25700</v>
      </c>
      <c r="BC287" s="204"/>
      <c r="BD287" s="204"/>
      <c r="BE287" s="204"/>
      <c r="BF287" s="40" t="s">
        <v>13</v>
      </c>
      <c r="BG287" s="203">
        <f t="shared" si="32"/>
        <v>0</v>
      </c>
      <c r="BH287" s="204"/>
      <c r="BI287" s="204"/>
      <c r="BJ287" s="204"/>
      <c r="BK287" s="204"/>
      <c r="BL287" s="41" t="s">
        <v>13</v>
      </c>
      <c r="BM287" s="34">
        <v>217</v>
      </c>
    </row>
    <row r="288" spans="1:65">
      <c r="A288" s="34">
        <v>218</v>
      </c>
      <c r="B288" s="213"/>
      <c r="C288" s="214"/>
      <c r="D288" s="51"/>
      <c r="E288" s="213"/>
      <c r="F288" s="214"/>
      <c r="G288" s="215"/>
      <c r="H288" s="213"/>
      <c r="I288" s="214"/>
      <c r="J288" s="214"/>
      <c r="K288" s="214"/>
      <c r="L288" s="215"/>
      <c r="M288" s="212"/>
      <c r="N288" s="212"/>
      <c r="O288" s="21" t="s">
        <v>10</v>
      </c>
      <c r="P288" s="22"/>
      <c r="Q288" s="21" t="s">
        <v>11</v>
      </c>
      <c r="R288" s="22"/>
      <c r="S288" s="21" t="s">
        <v>12</v>
      </c>
      <c r="T288" s="26"/>
      <c r="U288" s="21" t="s">
        <v>12</v>
      </c>
      <c r="V288" s="25" t="s">
        <v>62</v>
      </c>
      <c r="W288" s="22"/>
      <c r="X288" s="24" t="s">
        <v>12</v>
      </c>
      <c r="Y288" s="212"/>
      <c r="Z288" s="212"/>
      <c r="AA288" s="21" t="s">
        <v>62</v>
      </c>
      <c r="AB288" s="212"/>
      <c r="AC288" s="206"/>
      <c r="AD288" s="209"/>
      <c r="AE288" s="211"/>
      <c r="AF288" s="211"/>
      <c r="AG288" s="23" t="s">
        <v>13</v>
      </c>
      <c r="AH288" s="210"/>
      <c r="AI288" s="206"/>
      <c r="AJ288" s="211"/>
      <c r="AK288" s="211"/>
      <c r="AL288" s="211"/>
      <c r="AM288" s="211"/>
      <c r="AN288" s="21" t="s">
        <v>13</v>
      </c>
      <c r="AO288" s="210"/>
      <c r="AP288" s="212"/>
      <c r="AQ288" s="24" t="s">
        <v>14</v>
      </c>
      <c r="AR288" s="204">
        <f t="shared" si="30"/>
        <v>0</v>
      </c>
      <c r="AS288" s="204"/>
      <c r="AT288" s="204"/>
      <c r="AU288" s="204"/>
      <c r="AV288" s="40" t="s">
        <v>13</v>
      </c>
      <c r="AW288" s="203">
        <f t="shared" si="31"/>
        <v>0</v>
      </c>
      <c r="AX288" s="204"/>
      <c r="AY288" s="204"/>
      <c r="AZ288" s="204"/>
      <c r="BA288" s="41" t="s">
        <v>13</v>
      </c>
      <c r="BB288" s="203">
        <v>25700</v>
      </c>
      <c r="BC288" s="204"/>
      <c r="BD288" s="204"/>
      <c r="BE288" s="204"/>
      <c r="BF288" s="40" t="s">
        <v>13</v>
      </c>
      <c r="BG288" s="203">
        <f t="shared" si="32"/>
        <v>0</v>
      </c>
      <c r="BH288" s="204"/>
      <c r="BI288" s="204"/>
      <c r="BJ288" s="204"/>
      <c r="BK288" s="204"/>
      <c r="BL288" s="41" t="s">
        <v>13</v>
      </c>
      <c r="BM288" s="34">
        <v>218</v>
      </c>
    </row>
    <row r="289" spans="1:65">
      <c r="A289" s="34">
        <v>219</v>
      </c>
      <c r="B289" s="213"/>
      <c r="C289" s="214"/>
      <c r="D289" s="51"/>
      <c r="E289" s="213"/>
      <c r="F289" s="214"/>
      <c r="G289" s="215"/>
      <c r="H289" s="213"/>
      <c r="I289" s="214"/>
      <c r="J289" s="214"/>
      <c r="K289" s="214"/>
      <c r="L289" s="215"/>
      <c r="M289" s="212"/>
      <c r="N289" s="212"/>
      <c r="O289" s="21" t="s">
        <v>10</v>
      </c>
      <c r="P289" s="22"/>
      <c r="Q289" s="21" t="s">
        <v>11</v>
      </c>
      <c r="R289" s="22"/>
      <c r="S289" s="21" t="s">
        <v>12</v>
      </c>
      <c r="T289" s="26"/>
      <c r="U289" s="21" t="s">
        <v>12</v>
      </c>
      <c r="V289" s="25" t="s">
        <v>62</v>
      </c>
      <c r="W289" s="22"/>
      <c r="X289" s="24" t="s">
        <v>12</v>
      </c>
      <c r="Y289" s="212"/>
      <c r="Z289" s="212"/>
      <c r="AA289" s="21" t="s">
        <v>62</v>
      </c>
      <c r="AB289" s="212"/>
      <c r="AC289" s="206"/>
      <c r="AD289" s="209"/>
      <c r="AE289" s="211"/>
      <c r="AF289" s="211"/>
      <c r="AG289" s="23" t="s">
        <v>13</v>
      </c>
      <c r="AH289" s="210"/>
      <c r="AI289" s="206"/>
      <c r="AJ289" s="211"/>
      <c r="AK289" s="211"/>
      <c r="AL289" s="211"/>
      <c r="AM289" s="211"/>
      <c r="AN289" s="21" t="s">
        <v>13</v>
      </c>
      <c r="AO289" s="210"/>
      <c r="AP289" s="212"/>
      <c r="AQ289" s="24" t="s">
        <v>14</v>
      </c>
      <c r="AR289" s="204">
        <f t="shared" si="30"/>
        <v>0</v>
      </c>
      <c r="AS289" s="204"/>
      <c r="AT289" s="204"/>
      <c r="AU289" s="204"/>
      <c r="AV289" s="40" t="s">
        <v>13</v>
      </c>
      <c r="AW289" s="203">
        <f t="shared" si="31"/>
        <v>0</v>
      </c>
      <c r="AX289" s="204"/>
      <c r="AY289" s="204"/>
      <c r="AZ289" s="204"/>
      <c r="BA289" s="41" t="s">
        <v>13</v>
      </c>
      <c r="BB289" s="203">
        <v>25700</v>
      </c>
      <c r="BC289" s="204"/>
      <c r="BD289" s="204"/>
      <c r="BE289" s="204"/>
      <c r="BF289" s="40" t="s">
        <v>13</v>
      </c>
      <c r="BG289" s="203">
        <f t="shared" si="32"/>
        <v>0</v>
      </c>
      <c r="BH289" s="204"/>
      <c r="BI289" s="204"/>
      <c r="BJ289" s="204"/>
      <c r="BK289" s="204"/>
      <c r="BL289" s="41" t="s">
        <v>13</v>
      </c>
      <c r="BM289" s="34">
        <v>219</v>
      </c>
    </row>
    <row r="290" spans="1:65" ht="18.600000000000001" thickBot="1">
      <c r="A290" s="34">
        <v>220</v>
      </c>
      <c r="B290" s="213"/>
      <c r="C290" s="215"/>
      <c r="D290" s="51"/>
      <c r="E290" s="213"/>
      <c r="F290" s="214"/>
      <c r="G290" s="215"/>
      <c r="H290" s="216"/>
      <c r="I290" s="216"/>
      <c r="J290" s="216"/>
      <c r="K290" s="216"/>
      <c r="L290" s="216"/>
      <c r="M290" s="207"/>
      <c r="N290" s="210"/>
      <c r="O290" s="21" t="s">
        <v>10</v>
      </c>
      <c r="P290" s="22"/>
      <c r="Q290" s="21" t="s">
        <v>11</v>
      </c>
      <c r="R290" s="22"/>
      <c r="S290" s="24" t="s">
        <v>12</v>
      </c>
      <c r="T290" s="26"/>
      <c r="U290" s="21" t="s">
        <v>12</v>
      </c>
      <c r="V290" s="25" t="s">
        <v>62</v>
      </c>
      <c r="W290" s="22"/>
      <c r="X290" s="24" t="s">
        <v>12</v>
      </c>
      <c r="Y290" s="207"/>
      <c r="Z290" s="210"/>
      <c r="AA290" s="21" t="s">
        <v>62</v>
      </c>
      <c r="AB290" s="206"/>
      <c r="AC290" s="207"/>
      <c r="AD290" s="208"/>
      <c r="AE290" s="208"/>
      <c r="AF290" s="209"/>
      <c r="AG290" s="23" t="s">
        <v>13</v>
      </c>
      <c r="AH290" s="210"/>
      <c r="AI290" s="206"/>
      <c r="AJ290" s="211"/>
      <c r="AK290" s="211"/>
      <c r="AL290" s="211"/>
      <c r="AM290" s="211"/>
      <c r="AN290" s="21" t="s">
        <v>13</v>
      </c>
      <c r="AO290" s="210"/>
      <c r="AP290" s="212"/>
      <c r="AQ290" s="24" t="s">
        <v>14</v>
      </c>
      <c r="AR290" s="204">
        <f t="shared" si="30"/>
        <v>0</v>
      </c>
      <c r="AS290" s="204"/>
      <c r="AT290" s="204"/>
      <c r="AU290" s="204"/>
      <c r="AV290" s="40" t="s">
        <v>13</v>
      </c>
      <c r="AW290" s="203">
        <f t="shared" si="31"/>
        <v>0</v>
      </c>
      <c r="AX290" s="204"/>
      <c r="AY290" s="204"/>
      <c r="AZ290" s="204"/>
      <c r="BA290" s="41" t="s">
        <v>13</v>
      </c>
      <c r="BB290" s="203">
        <v>25700</v>
      </c>
      <c r="BC290" s="204"/>
      <c r="BD290" s="204"/>
      <c r="BE290" s="204"/>
      <c r="BF290" s="41" t="s">
        <v>13</v>
      </c>
      <c r="BG290" s="203">
        <f t="shared" si="32"/>
        <v>0</v>
      </c>
      <c r="BH290" s="204"/>
      <c r="BI290" s="204"/>
      <c r="BJ290" s="204"/>
      <c r="BK290" s="204"/>
      <c r="BL290" s="41" t="s">
        <v>13</v>
      </c>
      <c r="BM290" s="34">
        <v>220</v>
      </c>
    </row>
    <row r="291" spans="1:65" ht="18.600000000000001" thickBot="1">
      <c r="BD291" s="200" t="s">
        <v>15</v>
      </c>
      <c r="BE291" s="200"/>
      <c r="BF291" s="201"/>
      <c r="BG291" s="315">
        <f>SUM(BG271:BK290)</f>
        <v>0</v>
      </c>
      <c r="BH291" s="316"/>
      <c r="BI291" s="316"/>
      <c r="BJ291" s="316"/>
      <c r="BK291" s="316"/>
      <c r="BL291" s="132" t="s">
        <v>13</v>
      </c>
      <c r="BM291" s="5"/>
    </row>
    <row r="292" spans="1:65" ht="22.2">
      <c r="A292" s="1" t="s">
        <v>61</v>
      </c>
      <c r="BC292" s="194" t="s">
        <v>24</v>
      </c>
      <c r="BD292" s="195"/>
      <c r="BE292" s="275"/>
      <c r="BF292" s="276"/>
      <c r="BG292" s="2" t="s">
        <v>10</v>
      </c>
      <c r="BI292" s="275"/>
      <c r="BJ292" s="276"/>
      <c r="BK292" s="277" t="s">
        <v>25</v>
      </c>
      <c r="BL292" s="194"/>
    </row>
    <row r="293" spans="1:65">
      <c r="X293" s="2" t="s">
        <v>85</v>
      </c>
      <c r="AU293" s="2" t="s">
        <v>103</v>
      </c>
      <c r="AX293" s="151"/>
      <c r="AY293" s="151"/>
      <c r="AZ293" s="151"/>
      <c r="BA293" s="151"/>
      <c r="BB293" s="151"/>
      <c r="BC293" s="151"/>
      <c r="BD293" s="151"/>
      <c r="BE293" s="151"/>
      <c r="BF293" s="151"/>
      <c r="BG293" s="151"/>
      <c r="BH293" s="151"/>
      <c r="BI293" s="151"/>
      <c r="BJ293" s="151"/>
      <c r="BK293" s="151"/>
      <c r="BL293" s="151"/>
    </row>
    <row r="294" spans="1:65" ht="18" customHeight="1">
      <c r="A294" s="4"/>
      <c r="B294" s="278" t="s">
        <v>94</v>
      </c>
      <c r="C294" s="278"/>
      <c r="D294" s="279" t="s">
        <v>121</v>
      </c>
      <c r="E294" s="246" t="s">
        <v>95</v>
      </c>
      <c r="F294" s="247"/>
      <c r="G294" s="248"/>
      <c r="H294" s="252" t="s">
        <v>3</v>
      </c>
      <c r="I294" s="253"/>
      <c r="J294" s="253"/>
      <c r="K294" s="253"/>
      <c r="L294" s="254"/>
      <c r="M294" s="258" t="s">
        <v>93</v>
      </c>
      <c r="N294" s="258"/>
      <c r="O294" s="258"/>
      <c r="P294" s="258"/>
      <c r="Q294" s="258"/>
      <c r="R294" s="258"/>
      <c r="S294" s="258"/>
      <c r="T294" s="261" t="s">
        <v>63</v>
      </c>
      <c r="U294" s="261"/>
      <c r="V294" s="261"/>
      <c r="W294" s="261"/>
      <c r="X294" s="261"/>
      <c r="Y294" s="262" t="s">
        <v>64</v>
      </c>
      <c r="Z294" s="263"/>
      <c r="AA294" s="263"/>
      <c r="AB294" s="263"/>
      <c r="AC294" s="264"/>
      <c r="AD294" s="265" t="s">
        <v>6</v>
      </c>
      <c r="AE294" s="266"/>
      <c r="AF294" s="266"/>
      <c r="AG294" s="267"/>
      <c r="AH294" s="271" t="s">
        <v>84</v>
      </c>
      <c r="AI294" s="272"/>
      <c r="AJ294" s="272"/>
      <c r="AK294" s="272"/>
      <c r="AL294" s="272"/>
      <c r="AM294" s="272"/>
      <c r="AN294" s="273"/>
      <c r="AO294" s="274" t="s">
        <v>7</v>
      </c>
      <c r="AP294" s="253"/>
      <c r="AQ294" s="254"/>
      <c r="AR294" s="224" t="s">
        <v>26</v>
      </c>
      <c r="AS294" s="225"/>
      <c r="AT294" s="225"/>
      <c r="AU294" s="225"/>
      <c r="AV294" s="226"/>
      <c r="AW294" s="230" t="s">
        <v>8</v>
      </c>
      <c r="AX294" s="231"/>
      <c r="AY294" s="231"/>
      <c r="AZ294" s="231"/>
      <c r="BA294" s="232"/>
      <c r="BB294" s="236" t="s">
        <v>27</v>
      </c>
      <c r="BC294" s="237"/>
      <c r="BD294" s="237"/>
      <c r="BE294" s="237"/>
      <c r="BF294" s="238"/>
      <c r="BG294" s="230" t="s">
        <v>9</v>
      </c>
      <c r="BH294" s="231"/>
      <c r="BI294" s="231"/>
      <c r="BJ294" s="231"/>
      <c r="BK294" s="231"/>
      <c r="BL294" s="232"/>
    </row>
    <row r="295" spans="1:65" ht="18" customHeight="1">
      <c r="A295" s="4"/>
      <c r="B295" s="278"/>
      <c r="C295" s="278"/>
      <c r="D295" s="278"/>
      <c r="E295" s="249"/>
      <c r="F295" s="250"/>
      <c r="G295" s="251"/>
      <c r="H295" s="255"/>
      <c r="I295" s="256"/>
      <c r="J295" s="256"/>
      <c r="K295" s="256"/>
      <c r="L295" s="257"/>
      <c r="M295" s="259"/>
      <c r="N295" s="259"/>
      <c r="O295" s="259"/>
      <c r="P295" s="259"/>
      <c r="Q295" s="259"/>
      <c r="R295" s="259"/>
      <c r="S295" s="259"/>
      <c r="T295" s="261"/>
      <c r="U295" s="261"/>
      <c r="V295" s="261"/>
      <c r="W295" s="261"/>
      <c r="X295" s="261"/>
      <c r="Y295" s="242" t="s">
        <v>91</v>
      </c>
      <c r="Z295" s="242"/>
      <c r="AA295" s="242"/>
      <c r="AB295" s="242"/>
      <c r="AC295" s="243"/>
      <c r="AD295" s="268"/>
      <c r="AE295" s="269"/>
      <c r="AF295" s="269"/>
      <c r="AG295" s="270"/>
      <c r="AH295" s="218" t="s">
        <v>4</v>
      </c>
      <c r="AI295" s="220"/>
      <c r="AJ295" s="218" t="s">
        <v>5</v>
      </c>
      <c r="AK295" s="219"/>
      <c r="AL295" s="219"/>
      <c r="AM295" s="219"/>
      <c r="AN295" s="220"/>
      <c r="AO295" s="255"/>
      <c r="AP295" s="256"/>
      <c r="AQ295" s="257"/>
      <c r="AR295" s="227"/>
      <c r="AS295" s="228"/>
      <c r="AT295" s="228"/>
      <c r="AU295" s="228"/>
      <c r="AV295" s="229"/>
      <c r="AW295" s="233"/>
      <c r="AX295" s="234"/>
      <c r="AY295" s="234"/>
      <c r="AZ295" s="234"/>
      <c r="BA295" s="235"/>
      <c r="BB295" s="239"/>
      <c r="BC295" s="240"/>
      <c r="BD295" s="240"/>
      <c r="BE295" s="240"/>
      <c r="BF295" s="241"/>
      <c r="BG295" s="233"/>
      <c r="BH295" s="234"/>
      <c r="BI295" s="234"/>
      <c r="BJ295" s="234"/>
      <c r="BK295" s="234"/>
      <c r="BL295" s="235"/>
    </row>
    <row r="296" spans="1:65">
      <c r="A296" s="4" t="s">
        <v>137</v>
      </c>
      <c r="B296" s="218" t="s">
        <v>2</v>
      </c>
      <c r="C296" s="220"/>
      <c r="D296" s="54" t="s">
        <v>2</v>
      </c>
      <c r="E296" s="218" t="s">
        <v>96</v>
      </c>
      <c r="F296" s="219"/>
      <c r="G296" s="220"/>
      <c r="H296" s="221"/>
      <c r="I296" s="222"/>
      <c r="J296" s="222"/>
      <c r="K296" s="222"/>
      <c r="L296" s="223"/>
      <c r="M296" s="260"/>
      <c r="N296" s="260"/>
      <c r="O296" s="260"/>
      <c r="P296" s="260"/>
      <c r="Q296" s="260"/>
      <c r="R296" s="260"/>
      <c r="S296" s="260"/>
      <c r="T296" s="261"/>
      <c r="U296" s="261"/>
      <c r="V296" s="261"/>
      <c r="W296" s="261"/>
      <c r="X296" s="261"/>
      <c r="Y296" s="244"/>
      <c r="Z296" s="244"/>
      <c r="AA296" s="244"/>
      <c r="AB296" s="244"/>
      <c r="AC296" s="245"/>
      <c r="AD296" s="221" t="s">
        <v>77</v>
      </c>
      <c r="AE296" s="222"/>
      <c r="AF296" s="222"/>
      <c r="AG296" s="223"/>
      <c r="AH296" s="222" t="s">
        <v>2</v>
      </c>
      <c r="AI296" s="222"/>
      <c r="AJ296" s="218" t="s">
        <v>78</v>
      </c>
      <c r="AK296" s="219"/>
      <c r="AL296" s="219"/>
      <c r="AM296" s="219"/>
      <c r="AN296" s="220"/>
      <c r="AO296" s="218" t="s">
        <v>79</v>
      </c>
      <c r="AP296" s="219"/>
      <c r="AQ296" s="220"/>
      <c r="AR296" s="222" t="s">
        <v>80</v>
      </c>
      <c r="AS296" s="222"/>
      <c r="AT296" s="222"/>
      <c r="AU296" s="222"/>
      <c r="AV296" s="222"/>
      <c r="AW296" s="221" t="s">
        <v>81</v>
      </c>
      <c r="AX296" s="222"/>
      <c r="AY296" s="222"/>
      <c r="AZ296" s="222"/>
      <c r="BA296" s="223"/>
      <c r="BB296" s="234" t="s">
        <v>82</v>
      </c>
      <c r="BC296" s="234"/>
      <c r="BD296" s="234"/>
      <c r="BE296" s="234"/>
      <c r="BF296" s="234"/>
      <c r="BG296" s="233" t="s">
        <v>83</v>
      </c>
      <c r="BH296" s="234"/>
      <c r="BI296" s="234"/>
      <c r="BJ296" s="234"/>
      <c r="BK296" s="234"/>
      <c r="BL296" s="235"/>
    </row>
    <row r="297" spans="1:65">
      <c r="A297" s="34">
        <v>221</v>
      </c>
      <c r="B297" s="213"/>
      <c r="C297" s="214"/>
      <c r="D297" s="56"/>
      <c r="E297" s="213"/>
      <c r="F297" s="214"/>
      <c r="G297" s="215"/>
      <c r="H297" s="213"/>
      <c r="I297" s="214"/>
      <c r="J297" s="214"/>
      <c r="K297" s="214"/>
      <c r="L297" s="215"/>
      <c r="M297" s="212"/>
      <c r="N297" s="212"/>
      <c r="O297" s="21" t="s">
        <v>10</v>
      </c>
      <c r="P297" s="22"/>
      <c r="Q297" s="21" t="s">
        <v>11</v>
      </c>
      <c r="R297" s="22"/>
      <c r="S297" s="21" t="s">
        <v>12</v>
      </c>
      <c r="T297" s="26"/>
      <c r="U297" s="21" t="s">
        <v>12</v>
      </c>
      <c r="V297" s="25" t="s">
        <v>62</v>
      </c>
      <c r="W297" s="22"/>
      <c r="X297" s="24" t="s">
        <v>12</v>
      </c>
      <c r="Y297" s="217"/>
      <c r="Z297" s="212"/>
      <c r="AA297" s="21" t="s">
        <v>62</v>
      </c>
      <c r="AB297" s="217"/>
      <c r="AC297" s="206"/>
      <c r="AD297" s="209"/>
      <c r="AE297" s="211"/>
      <c r="AF297" s="211"/>
      <c r="AG297" s="23" t="s">
        <v>13</v>
      </c>
      <c r="AH297" s="210"/>
      <c r="AI297" s="206"/>
      <c r="AJ297" s="211"/>
      <c r="AK297" s="211"/>
      <c r="AL297" s="211"/>
      <c r="AM297" s="211"/>
      <c r="AN297" s="21" t="s">
        <v>13</v>
      </c>
      <c r="AO297" s="210"/>
      <c r="AP297" s="212"/>
      <c r="AQ297" s="24" t="s">
        <v>14</v>
      </c>
      <c r="AR297" s="204">
        <f t="shared" ref="AR297:AR316" si="33">IFERROR(ROUNDDOWN(AJ297/AO297,0),0)</f>
        <v>0</v>
      </c>
      <c r="AS297" s="204"/>
      <c r="AT297" s="204"/>
      <c r="AU297" s="204"/>
      <c r="AV297" s="40" t="s">
        <v>13</v>
      </c>
      <c r="AW297" s="203">
        <f t="shared" ref="AW297:AW316" si="34">IFERROR(AD297+AR297,0)</f>
        <v>0</v>
      </c>
      <c r="AX297" s="204"/>
      <c r="AY297" s="204"/>
      <c r="AZ297" s="204"/>
      <c r="BA297" s="41" t="s">
        <v>13</v>
      </c>
      <c r="BB297" s="203">
        <v>25700</v>
      </c>
      <c r="BC297" s="204"/>
      <c r="BD297" s="204"/>
      <c r="BE297" s="204"/>
      <c r="BF297" s="40" t="s">
        <v>13</v>
      </c>
      <c r="BG297" s="203">
        <f t="shared" ref="BG297:BG316" si="35">IF(AW297&lt;BB297,AW297,25700)</f>
        <v>0</v>
      </c>
      <c r="BH297" s="204"/>
      <c r="BI297" s="204"/>
      <c r="BJ297" s="204"/>
      <c r="BK297" s="204"/>
      <c r="BL297" s="41" t="s">
        <v>13</v>
      </c>
      <c r="BM297" s="34">
        <v>221</v>
      </c>
    </row>
    <row r="298" spans="1:65">
      <c r="A298" s="34">
        <v>222</v>
      </c>
      <c r="B298" s="213"/>
      <c r="C298" s="214"/>
      <c r="D298" s="56"/>
      <c r="E298" s="213"/>
      <c r="F298" s="214"/>
      <c r="G298" s="215"/>
      <c r="H298" s="213"/>
      <c r="I298" s="214"/>
      <c r="J298" s="214"/>
      <c r="K298" s="214"/>
      <c r="L298" s="215"/>
      <c r="M298" s="212"/>
      <c r="N298" s="212"/>
      <c r="O298" s="21" t="s">
        <v>10</v>
      </c>
      <c r="P298" s="22"/>
      <c r="Q298" s="21" t="s">
        <v>11</v>
      </c>
      <c r="R298" s="22"/>
      <c r="S298" s="21" t="s">
        <v>12</v>
      </c>
      <c r="T298" s="26"/>
      <c r="U298" s="21" t="s">
        <v>12</v>
      </c>
      <c r="V298" s="25" t="s">
        <v>62</v>
      </c>
      <c r="W298" s="22"/>
      <c r="X298" s="24" t="s">
        <v>12</v>
      </c>
      <c r="Y298" s="212"/>
      <c r="Z298" s="212"/>
      <c r="AA298" s="21" t="s">
        <v>62</v>
      </c>
      <c r="AB298" s="212"/>
      <c r="AC298" s="206"/>
      <c r="AD298" s="209"/>
      <c r="AE298" s="211"/>
      <c r="AF298" s="211"/>
      <c r="AG298" s="23" t="s">
        <v>13</v>
      </c>
      <c r="AH298" s="210"/>
      <c r="AI298" s="206"/>
      <c r="AJ298" s="211"/>
      <c r="AK298" s="211"/>
      <c r="AL298" s="211"/>
      <c r="AM298" s="211"/>
      <c r="AN298" s="21" t="s">
        <v>13</v>
      </c>
      <c r="AO298" s="210"/>
      <c r="AP298" s="212"/>
      <c r="AQ298" s="24" t="s">
        <v>14</v>
      </c>
      <c r="AR298" s="204">
        <f t="shared" si="33"/>
        <v>0</v>
      </c>
      <c r="AS298" s="204"/>
      <c r="AT298" s="204"/>
      <c r="AU298" s="204"/>
      <c r="AV298" s="40" t="s">
        <v>13</v>
      </c>
      <c r="AW298" s="203">
        <f t="shared" si="34"/>
        <v>0</v>
      </c>
      <c r="AX298" s="204"/>
      <c r="AY298" s="204"/>
      <c r="AZ298" s="204"/>
      <c r="BA298" s="41" t="s">
        <v>13</v>
      </c>
      <c r="BB298" s="203">
        <v>25700</v>
      </c>
      <c r="BC298" s="204"/>
      <c r="BD298" s="204"/>
      <c r="BE298" s="204"/>
      <c r="BF298" s="40" t="s">
        <v>13</v>
      </c>
      <c r="BG298" s="203">
        <f t="shared" si="35"/>
        <v>0</v>
      </c>
      <c r="BH298" s="204"/>
      <c r="BI298" s="204"/>
      <c r="BJ298" s="204"/>
      <c r="BK298" s="204"/>
      <c r="BL298" s="41" t="s">
        <v>13</v>
      </c>
      <c r="BM298" s="34">
        <v>222</v>
      </c>
    </row>
    <row r="299" spans="1:65">
      <c r="A299" s="34">
        <v>223</v>
      </c>
      <c r="B299" s="213"/>
      <c r="C299" s="214"/>
      <c r="D299" s="56"/>
      <c r="E299" s="213"/>
      <c r="F299" s="214"/>
      <c r="G299" s="215"/>
      <c r="H299" s="213"/>
      <c r="I299" s="214"/>
      <c r="J299" s="214"/>
      <c r="K299" s="214"/>
      <c r="L299" s="215"/>
      <c r="M299" s="212"/>
      <c r="N299" s="212"/>
      <c r="O299" s="21" t="s">
        <v>10</v>
      </c>
      <c r="P299" s="22"/>
      <c r="Q299" s="21" t="s">
        <v>11</v>
      </c>
      <c r="R299" s="22"/>
      <c r="S299" s="21" t="s">
        <v>12</v>
      </c>
      <c r="T299" s="26"/>
      <c r="U299" s="21" t="s">
        <v>12</v>
      </c>
      <c r="V299" s="25" t="s">
        <v>62</v>
      </c>
      <c r="W299" s="22"/>
      <c r="X299" s="24" t="s">
        <v>12</v>
      </c>
      <c r="Y299" s="212"/>
      <c r="Z299" s="212"/>
      <c r="AA299" s="21" t="s">
        <v>62</v>
      </c>
      <c r="AB299" s="212"/>
      <c r="AC299" s="206"/>
      <c r="AD299" s="209"/>
      <c r="AE299" s="211"/>
      <c r="AF299" s="211"/>
      <c r="AG299" s="23" t="s">
        <v>13</v>
      </c>
      <c r="AH299" s="210"/>
      <c r="AI299" s="206"/>
      <c r="AJ299" s="211"/>
      <c r="AK299" s="211"/>
      <c r="AL299" s="211"/>
      <c r="AM299" s="211"/>
      <c r="AN299" s="21" t="s">
        <v>13</v>
      </c>
      <c r="AO299" s="210"/>
      <c r="AP299" s="212"/>
      <c r="AQ299" s="24" t="s">
        <v>14</v>
      </c>
      <c r="AR299" s="204">
        <f t="shared" si="33"/>
        <v>0</v>
      </c>
      <c r="AS299" s="204"/>
      <c r="AT299" s="204"/>
      <c r="AU299" s="204"/>
      <c r="AV299" s="40" t="s">
        <v>13</v>
      </c>
      <c r="AW299" s="203">
        <f t="shared" si="34"/>
        <v>0</v>
      </c>
      <c r="AX299" s="204"/>
      <c r="AY299" s="204"/>
      <c r="AZ299" s="204"/>
      <c r="BA299" s="41" t="s">
        <v>13</v>
      </c>
      <c r="BB299" s="203">
        <v>25700</v>
      </c>
      <c r="BC299" s="204"/>
      <c r="BD299" s="204"/>
      <c r="BE299" s="204"/>
      <c r="BF299" s="40" t="s">
        <v>13</v>
      </c>
      <c r="BG299" s="203">
        <f t="shared" si="35"/>
        <v>0</v>
      </c>
      <c r="BH299" s="204"/>
      <c r="BI299" s="204"/>
      <c r="BJ299" s="204"/>
      <c r="BK299" s="204"/>
      <c r="BL299" s="41" t="s">
        <v>13</v>
      </c>
      <c r="BM299" s="34">
        <v>223</v>
      </c>
    </row>
    <row r="300" spans="1:65">
      <c r="A300" s="34">
        <v>224</v>
      </c>
      <c r="B300" s="213"/>
      <c r="C300" s="214"/>
      <c r="D300" s="56"/>
      <c r="E300" s="213"/>
      <c r="F300" s="214"/>
      <c r="G300" s="215"/>
      <c r="H300" s="213"/>
      <c r="I300" s="214"/>
      <c r="J300" s="214"/>
      <c r="K300" s="214"/>
      <c r="L300" s="215"/>
      <c r="M300" s="212"/>
      <c r="N300" s="212"/>
      <c r="O300" s="21" t="s">
        <v>10</v>
      </c>
      <c r="P300" s="22"/>
      <c r="Q300" s="21" t="s">
        <v>11</v>
      </c>
      <c r="R300" s="22"/>
      <c r="S300" s="21" t="s">
        <v>12</v>
      </c>
      <c r="T300" s="26"/>
      <c r="U300" s="21" t="s">
        <v>12</v>
      </c>
      <c r="V300" s="25" t="s">
        <v>62</v>
      </c>
      <c r="W300" s="22"/>
      <c r="X300" s="24" t="s">
        <v>12</v>
      </c>
      <c r="Y300" s="212"/>
      <c r="Z300" s="212"/>
      <c r="AA300" s="21" t="s">
        <v>62</v>
      </c>
      <c r="AB300" s="212"/>
      <c r="AC300" s="206"/>
      <c r="AD300" s="209"/>
      <c r="AE300" s="211"/>
      <c r="AF300" s="211"/>
      <c r="AG300" s="23" t="s">
        <v>13</v>
      </c>
      <c r="AH300" s="210"/>
      <c r="AI300" s="206"/>
      <c r="AJ300" s="211"/>
      <c r="AK300" s="211"/>
      <c r="AL300" s="211"/>
      <c r="AM300" s="211"/>
      <c r="AN300" s="21" t="s">
        <v>13</v>
      </c>
      <c r="AO300" s="210"/>
      <c r="AP300" s="212"/>
      <c r="AQ300" s="24" t="s">
        <v>14</v>
      </c>
      <c r="AR300" s="204">
        <f t="shared" si="33"/>
        <v>0</v>
      </c>
      <c r="AS300" s="204"/>
      <c r="AT300" s="204"/>
      <c r="AU300" s="204"/>
      <c r="AV300" s="40" t="s">
        <v>13</v>
      </c>
      <c r="AW300" s="203">
        <f t="shared" si="34"/>
        <v>0</v>
      </c>
      <c r="AX300" s="204"/>
      <c r="AY300" s="204"/>
      <c r="AZ300" s="204"/>
      <c r="BA300" s="41" t="s">
        <v>13</v>
      </c>
      <c r="BB300" s="203">
        <v>25700</v>
      </c>
      <c r="BC300" s="204"/>
      <c r="BD300" s="204"/>
      <c r="BE300" s="204"/>
      <c r="BF300" s="40" t="s">
        <v>13</v>
      </c>
      <c r="BG300" s="203">
        <f t="shared" si="35"/>
        <v>0</v>
      </c>
      <c r="BH300" s="204"/>
      <c r="BI300" s="204"/>
      <c r="BJ300" s="204"/>
      <c r="BK300" s="204"/>
      <c r="BL300" s="41" t="s">
        <v>13</v>
      </c>
      <c r="BM300" s="34">
        <v>224</v>
      </c>
    </row>
    <row r="301" spans="1:65">
      <c r="A301" s="34">
        <v>225</v>
      </c>
      <c r="B301" s="213"/>
      <c r="C301" s="214"/>
      <c r="D301" s="56"/>
      <c r="E301" s="213"/>
      <c r="F301" s="214"/>
      <c r="G301" s="215"/>
      <c r="H301" s="213"/>
      <c r="I301" s="214"/>
      <c r="J301" s="214"/>
      <c r="K301" s="214"/>
      <c r="L301" s="215"/>
      <c r="M301" s="212"/>
      <c r="N301" s="212"/>
      <c r="O301" s="21" t="s">
        <v>10</v>
      </c>
      <c r="P301" s="22"/>
      <c r="Q301" s="21" t="s">
        <v>11</v>
      </c>
      <c r="R301" s="22"/>
      <c r="S301" s="21" t="s">
        <v>12</v>
      </c>
      <c r="T301" s="26"/>
      <c r="U301" s="21" t="s">
        <v>12</v>
      </c>
      <c r="V301" s="25" t="s">
        <v>62</v>
      </c>
      <c r="W301" s="22"/>
      <c r="X301" s="24" t="s">
        <v>12</v>
      </c>
      <c r="Y301" s="217"/>
      <c r="Z301" s="212"/>
      <c r="AA301" s="21" t="s">
        <v>62</v>
      </c>
      <c r="AB301" s="217"/>
      <c r="AC301" s="206"/>
      <c r="AD301" s="209"/>
      <c r="AE301" s="211"/>
      <c r="AF301" s="211"/>
      <c r="AG301" s="23" t="s">
        <v>13</v>
      </c>
      <c r="AH301" s="210"/>
      <c r="AI301" s="206"/>
      <c r="AJ301" s="211"/>
      <c r="AK301" s="211"/>
      <c r="AL301" s="211"/>
      <c r="AM301" s="211"/>
      <c r="AN301" s="21" t="s">
        <v>13</v>
      </c>
      <c r="AO301" s="210"/>
      <c r="AP301" s="212"/>
      <c r="AQ301" s="24" t="s">
        <v>14</v>
      </c>
      <c r="AR301" s="204">
        <f t="shared" si="33"/>
        <v>0</v>
      </c>
      <c r="AS301" s="204"/>
      <c r="AT301" s="204"/>
      <c r="AU301" s="204"/>
      <c r="AV301" s="40" t="s">
        <v>13</v>
      </c>
      <c r="AW301" s="203">
        <f t="shared" si="34"/>
        <v>0</v>
      </c>
      <c r="AX301" s="204"/>
      <c r="AY301" s="204"/>
      <c r="AZ301" s="204"/>
      <c r="BA301" s="41" t="s">
        <v>13</v>
      </c>
      <c r="BB301" s="203">
        <v>25700</v>
      </c>
      <c r="BC301" s="204"/>
      <c r="BD301" s="204"/>
      <c r="BE301" s="204"/>
      <c r="BF301" s="40" t="s">
        <v>13</v>
      </c>
      <c r="BG301" s="203">
        <f t="shared" si="35"/>
        <v>0</v>
      </c>
      <c r="BH301" s="204"/>
      <c r="BI301" s="204"/>
      <c r="BJ301" s="204"/>
      <c r="BK301" s="204"/>
      <c r="BL301" s="41" t="s">
        <v>13</v>
      </c>
      <c r="BM301" s="34">
        <v>225</v>
      </c>
    </row>
    <row r="302" spans="1:65">
      <c r="A302" s="34">
        <v>226</v>
      </c>
      <c r="B302" s="213"/>
      <c r="C302" s="214"/>
      <c r="D302" s="56"/>
      <c r="E302" s="213"/>
      <c r="F302" s="214"/>
      <c r="G302" s="215"/>
      <c r="H302" s="213"/>
      <c r="I302" s="214"/>
      <c r="J302" s="214"/>
      <c r="K302" s="214"/>
      <c r="L302" s="215"/>
      <c r="M302" s="212"/>
      <c r="N302" s="212"/>
      <c r="O302" s="21" t="s">
        <v>10</v>
      </c>
      <c r="P302" s="22"/>
      <c r="Q302" s="21" t="s">
        <v>11</v>
      </c>
      <c r="R302" s="22"/>
      <c r="S302" s="21" t="s">
        <v>12</v>
      </c>
      <c r="T302" s="26"/>
      <c r="U302" s="21" t="s">
        <v>12</v>
      </c>
      <c r="V302" s="25" t="s">
        <v>62</v>
      </c>
      <c r="W302" s="22"/>
      <c r="X302" s="24" t="s">
        <v>12</v>
      </c>
      <c r="Y302" s="212"/>
      <c r="Z302" s="212"/>
      <c r="AA302" s="21" t="s">
        <v>62</v>
      </c>
      <c r="AB302" s="212"/>
      <c r="AC302" s="206"/>
      <c r="AD302" s="209"/>
      <c r="AE302" s="211"/>
      <c r="AF302" s="211"/>
      <c r="AG302" s="23" t="s">
        <v>13</v>
      </c>
      <c r="AH302" s="210"/>
      <c r="AI302" s="206"/>
      <c r="AJ302" s="211"/>
      <c r="AK302" s="211"/>
      <c r="AL302" s="211"/>
      <c r="AM302" s="211"/>
      <c r="AN302" s="21" t="s">
        <v>13</v>
      </c>
      <c r="AO302" s="210"/>
      <c r="AP302" s="212"/>
      <c r="AQ302" s="24" t="s">
        <v>14</v>
      </c>
      <c r="AR302" s="204">
        <f t="shared" si="33"/>
        <v>0</v>
      </c>
      <c r="AS302" s="204"/>
      <c r="AT302" s="204"/>
      <c r="AU302" s="204"/>
      <c r="AV302" s="40" t="s">
        <v>13</v>
      </c>
      <c r="AW302" s="203">
        <f t="shared" si="34"/>
        <v>0</v>
      </c>
      <c r="AX302" s="204"/>
      <c r="AY302" s="204"/>
      <c r="AZ302" s="204"/>
      <c r="BA302" s="41" t="s">
        <v>13</v>
      </c>
      <c r="BB302" s="203">
        <v>25700</v>
      </c>
      <c r="BC302" s="204"/>
      <c r="BD302" s="204"/>
      <c r="BE302" s="204"/>
      <c r="BF302" s="40" t="s">
        <v>13</v>
      </c>
      <c r="BG302" s="203">
        <f t="shared" si="35"/>
        <v>0</v>
      </c>
      <c r="BH302" s="204"/>
      <c r="BI302" s="204"/>
      <c r="BJ302" s="204"/>
      <c r="BK302" s="204"/>
      <c r="BL302" s="41" t="s">
        <v>13</v>
      </c>
      <c r="BM302" s="34">
        <v>226</v>
      </c>
    </row>
    <row r="303" spans="1:65">
      <c r="A303" s="34">
        <v>227</v>
      </c>
      <c r="B303" s="213"/>
      <c r="C303" s="214"/>
      <c r="D303" s="56"/>
      <c r="E303" s="213"/>
      <c r="F303" s="214"/>
      <c r="G303" s="215"/>
      <c r="H303" s="213"/>
      <c r="I303" s="214"/>
      <c r="J303" s="214"/>
      <c r="K303" s="214"/>
      <c r="L303" s="215"/>
      <c r="M303" s="212"/>
      <c r="N303" s="212"/>
      <c r="O303" s="21" t="s">
        <v>10</v>
      </c>
      <c r="P303" s="22"/>
      <c r="Q303" s="21" t="s">
        <v>11</v>
      </c>
      <c r="R303" s="22"/>
      <c r="S303" s="21" t="s">
        <v>12</v>
      </c>
      <c r="T303" s="26"/>
      <c r="U303" s="21" t="s">
        <v>12</v>
      </c>
      <c r="V303" s="25" t="s">
        <v>62</v>
      </c>
      <c r="W303" s="22"/>
      <c r="X303" s="24" t="s">
        <v>12</v>
      </c>
      <c r="Y303" s="212"/>
      <c r="Z303" s="212"/>
      <c r="AA303" s="21" t="s">
        <v>62</v>
      </c>
      <c r="AB303" s="212"/>
      <c r="AC303" s="206"/>
      <c r="AD303" s="209"/>
      <c r="AE303" s="211"/>
      <c r="AF303" s="211"/>
      <c r="AG303" s="23" t="s">
        <v>13</v>
      </c>
      <c r="AH303" s="210"/>
      <c r="AI303" s="206"/>
      <c r="AJ303" s="211"/>
      <c r="AK303" s="211"/>
      <c r="AL303" s="211"/>
      <c r="AM303" s="211"/>
      <c r="AN303" s="21" t="s">
        <v>13</v>
      </c>
      <c r="AO303" s="210"/>
      <c r="AP303" s="212"/>
      <c r="AQ303" s="24" t="s">
        <v>14</v>
      </c>
      <c r="AR303" s="204">
        <f t="shared" si="33"/>
        <v>0</v>
      </c>
      <c r="AS303" s="204"/>
      <c r="AT303" s="204"/>
      <c r="AU303" s="204"/>
      <c r="AV303" s="40" t="s">
        <v>13</v>
      </c>
      <c r="AW303" s="203">
        <f t="shared" si="34"/>
        <v>0</v>
      </c>
      <c r="AX303" s="204"/>
      <c r="AY303" s="204"/>
      <c r="AZ303" s="204"/>
      <c r="BA303" s="41" t="s">
        <v>13</v>
      </c>
      <c r="BB303" s="203">
        <v>25700</v>
      </c>
      <c r="BC303" s="204"/>
      <c r="BD303" s="204"/>
      <c r="BE303" s="204"/>
      <c r="BF303" s="40" t="s">
        <v>13</v>
      </c>
      <c r="BG303" s="203">
        <f t="shared" si="35"/>
        <v>0</v>
      </c>
      <c r="BH303" s="204"/>
      <c r="BI303" s="204"/>
      <c r="BJ303" s="204"/>
      <c r="BK303" s="204"/>
      <c r="BL303" s="41" t="s">
        <v>13</v>
      </c>
      <c r="BM303" s="34">
        <v>227</v>
      </c>
    </row>
    <row r="304" spans="1:65">
      <c r="A304" s="34">
        <v>228</v>
      </c>
      <c r="B304" s="213"/>
      <c r="C304" s="214"/>
      <c r="D304" s="56"/>
      <c r="E304" s="213"/>
      <c r="F304" s="214"/>
      <c r="G304" s="215"/>
      <c r="H304" s="213"/>
      <c r="I304" s="214"/>
      <c r="J304" s="214"/>
      <c r="K304" s="214"/>
      <c r="L304" s="215"/>
      <c r="M304" s="212"/>
      <c r="N304" s="212"/>
      <c r="O304" s="21" t="s">
        <v>10</v>
      </c>
      <c r="P304" s="22"/>
      <c r="Q304" s="21" t="s">
        <v>11</v>
      </c>
      <c r="R304" s="22"/>
      <c r="S304" s="21" t="s">
        <v>12</v>
      </c>
      <c r="T304" s="26"/>
      <c r="U304" s="21" t="s">
        <v>12</v>
      </c>
      <c r="V304" s="25" t="s">
        <v>62</v>
      </c>
      <c r="W304" s="22"/>
      <c r="X304" s="24" t="s">
        <v>12</v>
      </c>
      <c r="Y304" s="212"/>
      <c r="Z304" s="212"/>
      <c r="AA304" s="21" t="s">
        <v>62</v>
      </c>
      <c r="AB304" s="212"/>
      <c r="AC304" s="206"/>
      <c r="AD304" s="209"/>
      <c r="AE304" s="211"/>
      <c r="AF304" s="211"/>
      <c r="AG304" s="23" t="s">
        <v>13</v>
      </c>
      <c r="AH304" s="210"/>
      <c r="AI304" s="206"/>
      <c r="AJ304" s="211"/>
      <c r="AK304" s="211"/>
      <c r="AL304" s="211"/>
      <c r="AM304" s="211"/>
      <c r="AN304" s="21" t="s">
        <v>13</v>
      </c>
      <c r="AO304" s="210"/>
      <c r="AP304" s="212"/>
      <c r="AQ304" s="24" t="s">
        <v>14</v>
      </c>
      <c r="AR304" s="204">
        <f t="shared" si="33"/>
        <v>0</v>
      </c>
      <c r="AS304" s="204"/>
      <c r="AT304" s="204"/>
      <c r="AU304" s="204"/>
      <c r="AV304" s="40" t="s">
        <v>13</v>
      </c>
      <c r="AW304" s="203">
        <f t="shared" si="34"/>
        <v>0</v>
      </c>
      <c r="AX304" s="204"/>
      <c r="AY304" s="204"/>
      <c r="AZ304" s="204"/>
      <c r="BA304" s="41" t="s">
        <v>13</v>
      </c>
      <c r="BB304" s="203">
        <v>25700</v>
      </c>
      <c r="BC304" s="204"/>
      <c r="BD304" s="204"/>
      <c r="BE304" s="204"/>
      <c r="BF304" s="40" t="s">
        <v>13</v>
      </c>
      <c r="BG304" s="203">
        <f t="shared" si="35"/>
        <v>0</v>
      </c>
      <c r="BH304" s="204"/>
      <c r="BI304" s="204"/>
      <c r="BJ304" s="204"/>
      <c r="BK304" s="204"/>
      <c r="BL304" s="41" t="s">
        <v>13</v>
      </c>
      <c r="BM304" s="34">
        <v>228</v>
      </c>
    </row>
    <row r="305" spans="1:65">
      <c r="A305" s="34">
        <v>229</v>
      </c>
      <c r="B305" s="213"/>
      <c r="C305" s="214"/>
      <c r="D305" s="56"/>
      <c r="E305" s="213"/>
      <c r="F305" s="214"/>
      <c r="G305" s="215"/>
      <c r="H305" s="213"/>
      <c r="I305" s="214"/>
      <c r="J305" s="214"/>
      <c r="K305" s="214"/>
      <c r="L305" s="215"/>
      <c r="M305" s="212"/>
      <c r="N305" s="212"/>
      <c r="O305" s="21" t="s">
        <v>10</v>
      </c>
      <c r="P305" s="22"/>
      <c r="Q305" s="21" t="s">
        <v>11</v>
      </c>
      <c r="R305" s="22"/>
      <c r="S305" s="21" t="s">
        <v>12</v>
      </c>
      <c r="T305" s="26"/>
      <c r="U305" s="21" t="s">
        <v>12</v>
      </c>
      <c r="V305" s="25" t="s">
        <v>62</v>
      </c>
      <c r="W305" s="22"/>
      <c r="X305" s="24" t="s">
        <v>12</v>
      </c>
      <c r="Y305" s="212"/>
      <c r="Z305" s="212"/>
      <c r="AA305" s="21" t="s">
        <v>62</v>
      </c>
      <c r="AB305" s="212"/>
      <c r="AC305" s="206"/>
      <c r="AD305" s="209"/>
      <c r="AE305" s="211"/>
      <c r="AF305" s="211"/>
      <c r="AG305" s="23" t="s">
        <v>13</v>
      </c>
      <c r="AH305" s="210"/>
      <c r="AI305" s="206"/>
      <c r="AJ305" s="211"/>
      <c r="AK305" s="211"/>
      <c r="AL305" s="211"/>
      <c r="AM305" s="211"/>
      <c r="AN305" s="21" t="s">
        <v>13</v>
      </c>
      <c r="AO305" s="210"/>
      <c r="AP305" s="212"/>
      <c r="AQ305" s="24" t="s">
        <v>14</v>
      </c>
      <c r="AR305" s="204">
        <f t="shared" si="33"/>
        <v>0</v>
      </c>
      <c r="AS305" s="204"/>
      <c r="AT305" s="204"/>
      <c r="AU305" s="204"/>
      <c r="AV305" s="40" t="s">
        <v>13</v>
      </c>
      <c r="AW305" s="203">
        <f t="shared" si="34"/>
        <v>0</v>
      </c>
      <c r="AX305" s="204"/>
      <c r="AY305" s="204"/>
      <c r="AZ305" s="204"/>
      <c r="BA305" s="41" t="s">
        <v>13</v>
      </c>
      <c r="BB305" s="203">
        <v>25700</v>
      </c>
      <c r="BC305" s="204"/>
      <c r="BD305" s="204"/>
      <c r="BE305" s="204"/>
      <c r="BF305" s="40" t="s">
        <v>13</v>
      </c>
      <c r="BG305" s="203">
        <f t="shared" si="35"/>
        <v>0</v>
      </c>
      <c r="BH305" s="204"/>
      <c r="BI305" s="204"/>
      <c r="BJ305" s="204"/>
      <c r="BK305" s="204"/>
      <c r="BL305" s="41" t="s">
        <v>13</v>
      </c>
      <c r="BM305" s="34">
        <v>229</v>
      </c>
    </row>
    <row r="306" spans="1:65">
      <c r="A306" s="34">
        <v>230</v>
      </c>
      <c r="B306" s="213"/>
      <c r="C306" s="214"/>
      <c r="D306" s="51"/>
      <c r="E306" s="213"/>
      <c r="F306" s="214"/>
      <c r="G306" s="215"/>
      <c r="H306" s="213"/>
      <c r="I306" s="214"/>
      <c r="J306" s="214"/>
      <c r="K306" s="214"/>
      <c r="L306" s="215"/>
      <c r="M306" s="212"/>
      <c r="N306" s="212"/>
      <c r="O306" s="21" t="s">
        <v>10</v>
      </c>
      <c r="P306" s="22"/>
      <c r="Q306" s="21" t="s">
        <v>11</v>
      </c>
      <c r="R306" s="22"/>
      <c r="S306" s="21" t="s">
        <v>12</v>
      </c>
      <c r="T306" s="26"/>
      <c r="U306" s="21" t="s">
        <v>12</v>
      </c>
      <c r="V306" s="25" t="s">
        <v>62</v>
      </c>
      <c r="W306" s="22"/>
      <c r="X306" s="24" t="s">
        <v>12</v>
      </c>
      <c r="Y306" s="212"/>
      <c r="Z306" s="212"/>
      <c r="AA306" s="21" t="s">
        <v>62</v>
      </c>
      <c r="AB306" s="212"/>
      <c r="AC306" s="206"/>
      <c r="AD306" s="209"/>
      <c r="AE306" s="211"/>
      <c r="AF306" s="211"/>
      <c r="AG306" s="23" t="s">
        <v>13</v>
      </c>
      <c r="AH306" s="210"/>
      <c r="AI306" s="206"/>
      <c r="AJ306" s="211"/>
      <c r="AK306" s="211"/>
      <c r="AL306" s="211"/>
      <c r="AM306" s="211"/>
      <c r="AN306" s="21" t="s">
        <v>13</v>
      </c>
      <c r="AO306" s="210"/>
      <c r="AP306" s="212"/>
      <c r="AQ306" s="24" t="s">
        <v>14</v>
      </c>
      <c r="AR306" s="204">
        <f t="shared" si="33"/>
        <v>0</v>
      </c>
      <c r="AS306" s="204"/>
      <c r="AT306" s="204"/>
      <c r="AU306" s="204"/>
      <c r="AV306" s="40" t="s">
        <v>13</v>
      </c>
      <c r="AW306" s="203">
        <f t="shared" si="34"/>
        <v>0</v>
      </c>
      <c r="AX306" s="204"/>
      <c r="AY306" s="204"/>
      <c r="AZ306" s="204"/>
      <c r="BA306" s="41" t="s">
        <v>13</v>
      </c>
      <c r="BB306" s="203">
        <v>25700</v>
      </c>
      <c r="BC306" s="204"/>
      <c r="BD306" s="204"/>
      <c r="BE306" s="204"/>
      <c r="BF306" s="40" t="s">
        <v>13</v>
      </c>
      <c r="BG306" s="203">
        <f t="shared" si="35"/>
        <v>0</v>
      </c>
      <c r="BH306" s="204"/>
      <c r="BI306" s="204"/>
      <c r="BJ306" s="204"/>
      <c r="BK306" s="204"/>
      <c r="BL306" s="41" t="s">
        <v>13</v>
      </c>
      <c r="BM306" s="34">
        <v>230</v>
      </c>
    </row>
    <row r="307" spans="1:65">
      <c r="A307" s="34">
        <v>231</v>
      </c>
      <c r="B307" s="213"/>
      <c r="C307" s="214"/>
      <c r="D307" s="51"/>
      <c r="E307" s="213"/>
      <c r="F307" s="214"/>
      <c r="G307" s="215"/>
      <c r="H307" s="213"/>
      <c r="I307" s="214"/>
      <c r="J307" s="214"/>
      <c r="K307" s="214"/>
      <c r="L307" s="215"/>
      <c r="M307" s="212"/>
      <c r="N307" s="212"/>
      <c r="O307" s="21" t="s">
        <v>10</v>
      </c>
      <c r="P307" s="22"/>
      <c r="Q307" s="21" t="s">
        <v>11</v>
      </c>
      <c r="R307" s="22"/>
      <c r="S307" s="21" t="s">
        <v>12</v>
      </c>
      <c r="T307" s="26"/>
      <c r="U307" s="21" t="s">
        <v>12</v>
      </c>
      <c r="V307" s="25" t="s">
        <v>62</v>
      </c>
      <c r="W307" s="22"/>
      <c r="X307" s="24" t="s">
        <v>12</v>
      </c>
      <c r="Y307" s="212"/>
      <c r="Z307" s="212"/>
      <c r="AA307" s="21" t="s">
        <v>62</v>
      </c>
      <c r="AB307" s="212"/>
      <c r="AC307" s="206"/>
      <c r="AD307" s="209"/>
      <c r="AE307" s="211"/>
      <c r="AF307" s="211"/>
      <c r="AG307" s="23" t="s">
        <v>13</v>
      </c>
      <c r="AH307" s="210"/>
      <c r="AI307" s="206"/>
      <c r="AJ307" s="211"/>
      <c r="AK307" s="211"/>
      <c r="AL307" s="211"/>
      <c r="AM307" s="211"/>
      <c r="AN307" s="21" t="s">
        <v>13</v>
      </c>
      <c r="AO307" s="210"/>
      <c r="AP307" s="212"/>
      <c r="AQ307" s="24" t="s">
        <v>14</v>
      </c>
      <c r="AR307" s="204">
        <f t="shared" si="33"/>
        <v>0</v>
      </c>
      <c r="AS307" s="204"/>
      <c r="AT307" s="204"/>
      <c r="AU307" s="204"/>
      <c r="AV307" s="40" t="s">
        <v>13</v>
      </c>
      <c r="AW307" s="203">
        <f t="shared" si="34"/>
        <v>0</v>
      </c>
      <c r="AX307" s="204"/>
      <c r="AY307" s="204"/>
      <c r="AZ307" s="204"/>
      <c r="BA307" s="41" t="s">
        <v>13</v>
      </c>
      <c r="BB307" s="203">
        <v>25700</v>
      </c>
      <c r="BC307" s="204"/>
      <c r="BD307" s="204"/>
      <c r="BE307" s="204"/>
      <c r="BF307" s="40" t="s">
        <v>13</v>
      </c>
      <c r="BG307" s="203">
        <f t="shared" si="35"/>
        <v>0</v>
      </c>
      <c r="BH307" s="204"/>
      <c r="BI307" s="204"/>
      <c r="BJ307" s="204"/>
      <c r="BK307" s="204"/>
      <c r="BL307" s="41" t="s">
        <v>13</v>
      </c>
      <c r="BM307" s="34">
        <v>231</v>
      </c>
    </row>
    <row r="308" spans="1:65">
      <c r="A308" s="34">
        <v>232</v>
      </c>
      <c r="B308" s="213"/>
      <c r="C308" s="214"/>
      <c r="D308" s="51"/>
      <c r="E308" s="213"/>
      <c r="F308" s="214"/>
      <c r="G308" s="215"/>
      <c r="H308" s="213"/>
      <c r="I308" s="214"/>
      <c r="J308" s="214"/>
      <c r="K308" s="214"/>
      <c r="L308" s="215"/>
      <c r="M308" s="212"/>
      <c r="N308" s="212"/>
      <c r="O308" s="21" t="s">
        <v>10</v>
      </c>
      <c r="P308" s="22"/>
      <c r="Q308" s="21" t="s">
        <v>11</v>
      </c>
      <c r="R308" s="22"/>
      <c r="S308" s="21" t="s">
        <v>12</v>
      </c>
      <c r="T308" s="26"/>
      <c r="U308" s="21" t="s">
        <v>12</v>
      </c>
      <c r="V308" s="25" t="s">
        <v>62</v>
      </c>
      <c r="W308" s="22"/>
      <c r="X308" s="24" t="s">
        <v>12</v>
      </c>
      <c r="Y308" s="212"/>
      <c r="Z308" s="212"/>
      <c r="AA308" s="21" t="s">
        <v>62</v>
      </c>
      <c r="AB308" s="212"/>
      <c r="AC308" s="206"/>
      <c r="AD308" s="209"/>
      <c r="AE308" s="211"/>
      <c r="AF308" s="211"/>
      <c r="AG308" s="23" t="s">
        <v>13</v>
      </c>
      <c r="AH308" s="210"/>
      <c r="AI308" s="206"/>
      <c r="AJ308" s="211"/>
      <c r="AK308" s="211"/>
      <c r="AL308" s="211"/>
      <c r="AM308" s="211"/>
      <c r="AN308" s="21" t="s">
        <v>13</v>
      </c>
      <c r="AO308" s="210"/>
      <c r="AP308" s="212"/>
      <c r="AQ308" s="24" t="s">
        <v>14</v>
      </c>
      <c r="AR308" s="204">
        <f t="shared" si="33"/>
        <v>0</v>
      </c>
      <c r="AS308" s="204"/>
      <c r="AT308" s="204"/>
      <c r="AU308" s="204"/>
      <c r="AV308" s="40" t="s">
        <v>13</v>
      </c>
      <c r="AW308" s="203">
        <f t="shared" si="34"/>
        <v>0</v>
      </c>
      <c r="AX308" s="204"/>
      <c r="AY308" s="204"/>
      <c r="AZ308" s="204"/>
      <c r="BA308" s="41" t="s">
        <v>13</v>
      </c>
      <c r="BB308" s="203">
        <v>25700</v>
      </c>
      <c r="BC308" s="204"/>
      <c r="BD308" s="204"/>
      <c r="BE308" s="204"/>
      <c r="BF308" s="40" t="s">
        <v>13</v>
      </c>
      <c r="BG308" s="203">
        <f t="shared" si="35"/>
        <v>0</v>
      </c>
      <c r="BH308" s="204"/>
      <c r="BI308" s="204"/>
      <c r="BJ308" s="204"/>
      <c r="BK308" s="204"/>
      <c r="BL308" s="41" t="s">
        <v>13</v>
      </c>
      <c r="BM308" s="34">
        <v>232</v>
      </c>
    </row>
    <row r="309" spans="1:65">
      <c r="A309" s="34">
        <v>233</v>
      </c>
      <c r="B309" s="213"/>
      <c r="C309" s="214"/>
      <c r="D309" s="51"/>
      <c r="E309" s="213"/>
      <c r="F309" s="214"/>
      <c r="G309" s="215"/>
      <c r="H309" s="213"/>
      <c r="I309" s="214"/>
      <c r="J309" s="214"/>
      <c r="K309" s="214"/>
      <c r="L309" s="215"/>
      <c r="M309" s="212"/>
      <c r="N309" s="212"/>
      <c r="O309" s="21" t="s">
        <v>10</v>
      </c>
      <c r="P309" s="22"/>
      <c r="Q309" s="21" t="s">
        <v>11</v>
      </c>
      <c r="R309" s="22"/>
      <c r="S309" s="21" t="s">
        <v>12</v>
      </c>
      <c r="T309" s="26"/>
      <c r="U309" s="21" t="s">
        <v>12</v>
      </c>
      <c r="V309" s="25" t="s">
        <v>62</v>
      </c>
      <c r="W309" s="22"/>
      <c r="X309" s="24" t="s">
        <v>12</v>
      </c>
      <c r="Y309" s="212"/>
      <c r="Z309" s="212"/>
      <c r="AA309" s="21" t="s">
        <v>62</v>
      </c>
      <c r="AB309" s="212"/>
      <c r="AC309" s="206"/>
      <c r="AD309" s="209"/>
      <c r="AE309" s="211"/>
      <c r="AF309" s="211"/>
      <c r="AG309" s="23" t="s">
        <v>13</v>
      </c>
      <c r="AH309" s="210"/>
      <c r="AI309" s="206"/>
      <c r="AJ309" s="211"/>
      <c r="AK309" s="211"/>
      <c r="AL309" s="211"/>
      <c r="AM309" s="211"/>
      <c r="AN309" s="21" t="s">
        <v>13</v>
      </c>
      <c r="AO309" s="210"/>
      <c r="AP309" s="212"/>
      <c r="AQ309" s="24" t="s">
        <v>14</v>
      </c>
      <c r="AR309" s="204">
        <f t="shared" si="33"/>
        <v>0</v>
      </c>
      <c r="AS309" s="204"/>
      <c r="AT309" s="204"/>
      <c r="AU309" s="204"/>
      <c r="AV309" s="40" t="s">
        <v>13</v>
      </c>
      <c r="AW309" s="203">
        <f t="shared" si="34"/>
        <v>0</v>
      </c>
      <c r="AX309" s="204"/>
      <c r="AY309" s="204"/>
      <c r="AZ309" s="204"/>
      <c r="BA309" s="41" t="s">
        <v>13</v>
      </c>
      <c r="BB309" s="203">
        <v>25700</v>
      </c>
      <c r="BC309" s="204"/>
      <c r="BD309" s="204"/>
      <c r="BE309" s="204"/>
      <c r="BF309" s="40" t="s">
        <v>13</v>
      </c>
      <c r="BG309" s="203">
        <f t="shared" si="35"/>
        <v>0</v>
      </c>
      <c r="BH309" s="204"/>
      <c r="BI309" s="204"/>
      <c r="BJ309" s="204"/>
      <c r="BK309" s="204"/>
      <c r="BL309" s="41" t="s">
        <v>13</v>
      </c>
      <c r="BM309" s="34">
        <v>233</v>
      </c>
    </row>
    <row r="310" spans="1:65">
      <c r="A310" s="34">
        <v>234</v>
      </c>
      <c r="B310" s="213"/>
      <c r="C310" s="214"/>
      <c r="D310" s="51"/>
      <c r="E310" s="213"/>
      <c r="F310" s="214"/>
      <c r="G310" s="215"/>
      <c r="H310" s="213"/>
      <c r="I310" s="214"/>
      <c r="J310" s="214"/>
      <c r="K310" s="214"/>
      <c r="L310" s="215"/>
      <c r="M310" s="212"/>
      <c r="N310" s="212"/>
      <c r="O310" s="21" t="s">
        <v>10</v>
      </c>
      <c r="P310" s="22"/>
      <c r="Q310" s="21" t="s">
        <v>11</v>
      </c>
      <c r="R310" s="22"/>
      <c r="S310" s="21" t="s">
        <v>12</v>
      </c>
      <c r="T310" s="26"/>
      <c r="U310" s="21" t="s">
        <v>12</v>
      </c>
      <c r="V310" s="25" t="s">
        <v>62</v>
      </c>
      <c r="W310" s="22"/>
      <c r="X310" s="24" t="s">
        <v>12</v>
      </c>
      <c r="Y310" s="212"/>
      <c r="Z310" s="212"/>
      <c r="AA310" s="21" t="s">
        <v>62</v>
      </c>
      <c r="AB310" s="212"/>
      <c r="AC310" s="206"/>
      <c r="AD310" s="209"/>
      <c r="AE310" s="211"/>
      <c r="AF310" s="211"/>
      <c r="AG310" s="23" t="s">
        <v>13</v>
      </c>
      <c r="AH310" s="210"/>
      <c r="AI310" s="206"/>
      <c r="AJ310" s="211"/>
      <c r="AK310" s="211"/>
      <c r="AL310" s="211"/>
      <c r="AM310" s="211"/>
      <c r="AN310" s="21" t="s">
        <v>13</v>
      </c>
      <c r="AO310" s="210"/>
      <c r="AP310" s="212"/>
      <c r="AQ310" s="24" t="s">
        <v>14</v>
      </c>
      <c r="AR310" s="204">
        <f t="shared" si="33"/>
        <v>0</v>
      </c>
      <c r="AS310" s="204"/>
      <c r="AT310" s="204"/>
      <c r="AU310" s="204"/>
      <c r="AV310" s="40" t="s">
        <v>13</v>
      </c>
      <c r="AW310" s="203">
        <f t="shared" si="34"/>
        <v>0</v>
      </c>
      <c r="AX310" s="204"/>
      <c r="AY310" s="204"/>
      <c r="AZ310" s="204"/>
      <c r="BA310" s="41" t="s">
        <v>13</v>
      </c>
      <c r="BB310" s="203">
        <v>25700</v>
      </c>
      <c r="BC310" s="204"/>
      <c r="BD310" s="204"/>
      <c r="BE310" s="204"/>
      <c r="BF310" s="40" t="s">
        <v>13</v>
      </c>
      <c r="BG310" s="203">
        <f t="shared" si="35"/>
        <v>0</v>
      </c>
      <c r="BH310" s="204"/>
      <c r="BI310" s="204"/>
      <c r="BJ310" s="204"/>
      <c r="BK310" s="204"/>
      <c r="BL310" s="41" t="s">
        <v>13</v>
      </c>
      <c r="BM310" s="34">
        <v>234</v>
      </c>
    </row>
    <row r="311" spans="1:65">
      <c r="A311" s="34">
        <v>235</v>
      </c>
      <c r="B311" s="213"/>
      <c r="C311" s="214"/>
      <c r="D311" s="51"/>
      <c r="E311" s="213"/>
      <c r="F311" s="214"/>
      <c r="G311" s="215"/>
      <c r="H311" s="213"/>
      <c r="I311" s="214"/>
      <c r="J311" s="214"/>
      <c r="K311" s="214"/>
      <c r="L311" s="215"/>
      <c r="M311" s="212"/>
      <c r="N311" s="212"/>
      <c r="O311" s="21" t="s">
        <v>10</v>
      </c>
      <c r="P311" s="22"/>
      <c r="Q311" s="21" t="s">
        <v>11</v>
      </c>
      <c r="R311" s="22"/>
      <c r="S311" s="21" t="s">
        <v>12</v>
      </c>
      <c r="T311" s="26"/>
      <c r="U311" s="21" t="s">
        <v>12</v>
      </c>
      <c r="V311" s="25" t="s">
        <v>62</v>
      </c>
      <c r="W311" s="22"/>
      <c r="X311" s="24" t="s">
        <v>12</v>
      </c>
      <c r="Y311" s="212"/>
      <c r="Z311" s="212"/>
      <c r="AA311" s="21" t="s">
        <v>62</v>
      </c>
      <c r="AB311" s="212"/>
      <c r="AC311" s="206"/>
      <c r="AD311" s="209"/>
      <c r="AE311" s="211"/>
      <c r="AF311" s="211"/>
      <c r="AG311" s="23" t="s">
        <v>13</v>
      </c>
      <c r="AH311" s="210"/>
      <c r="AI311" s="206"/>
      <c r="AJ311" s="211"/>
      <c r="AK311" s="211"/>
      <c r="AL311" s="211"/>
      <c r="AM311" s="211"/>
      <c r="AN311" s="21" t="s">
        <v>13</v>
      </c>
      <c r="AO311" s="210"/>
      <c r="AP311" s="212"/>
      <c r="AQ311" s="24" t="s">
        <v>14</v>
      </c>
      <c r="AR311" s="204">
        <f t="shared" si="33"/>
        <v>0</v>
      </c>
      <c r="AS311" s="204"/>
      <c r="AT311" s="204"/>
      <c r="AU311" s="204"/>
      <c r="AV311" s="40" t="s">
        <v>13</v>
      </c>
      <c r="AW311" s="203">
        <f t="shared" si="34"/>
        <v>0</v>
      </c>
      <c r="AX311" s="204"/>
      <c r="AY311" s="204"/>
      <c r="AZ311" s="204"/>
      <c r="BA311" s="41" t="s">
        <v>13</v>
      </c>
      <c r="BB311" s="203">
        <v>25700</v>
      </c>
      <c r="BC311" s="204"/>
      <c r="BD311" s="204"/>
      <c r="BE311" s="204"/>
      <c r="BF311" s="40" t="s">
        <v>13</v>
      </c>
      <c r="BG311" s="203">
        <f t="shared" si="35"/>
        <v>0</v>
      </c>
      <c r="BH311" s="204"/>
      <c r="BI311" s="204"/>
      <c r="BJ311" s="204"/>
      <c r="BK311" s="204"/>
      <c r="BL311" s="41" t="s">
        <v>13</v>
      </c>
      <c r="BM311" s="34">
        <v>235</v>
      </c>
    </row>
    <row r="312" spans="1:65">
      <c r="A312" s="34">
        <v>236</v>
      </c>
      <c r="B312" s="213"/>
      <c r="C312" s="214"/>
      <c r="D312" s="51"/>
      <c r="E312" s="213"/>
      <c r="F312" s="214"/>
      <c r="G312" s="215"/>
      <c r="H312" s="213"/>
      <c r="I312" s="214"/>
      <c r="J312" s="214"/>
      <c r="K312" s="214"/>
      <c r="L312" s="215"/>
      <c r="M312" s="212"/>
      <c r="N312" s="212"/>
      <c r="O312" s="21" t="s">
        <v>10</v>
      </c>
      <c r="P312" s="22"/>
      <c r="Q312" s="21" t="s">
        <v>11</v>
      </c>
      <c r="R312" s="22"/>
      <c r="S312" s="21" t="s">
        <v>12</v>
      </c>
      <c r="T312" s="26"/>
      <c r="U312" s="21" t="s">
        <v>12</v>
      </c>
      <c r="V312" s="25" t="s">
        <v>62</v>
      </c>
      <c r="W312" s="22"/>
      <c r="X312" s="24" t="s">
        <v>12</v>
      </c>
      <c r="Y312" s="212"/>
      <c r="Z312" s="212"/>
      <c r="AA312" s="21" t="s">
        <v>62</v>
      </c>
      <c r="AB312" s="212"/>
      <c r="AC312" s="206"/>
      <c r="AD312" s="209"/>
      <c r="AE312" s="211"/>
      <c r="AF312" s="211"/>
      <c r="AG312" s="23" t="s">
        <v>13</v>
      </c>
      <c r="AH312" s="210"/>
      <c r="AI312" s="206"/>
      <c r="AJ312" s="211"/>
      <c r="AK312" s="211"/>
      <c r="AL312" s="211"/>
      <c r="AM312" s="211"/>
      <c r="AN312" s="21" t="s">
        <v>13</v>
      </c>
      <c r="AO312" s="210"/>
      <c r="AP312" s="212"/>
      <c r="AQ312" s="24" t="s">
        <v>14</v>
      </c>
      <c r="AR312" s="204">
        <f t="shared" si="33"/>
        <v>0</v>
      </c>
      <c r="AS312" s="204"/>
      <c r="AT312" s="204"/>
      <c r="AU312" s="204"/>
      <c r="AV312" s="40" t="s">
        <v>13</v>
      </c>
      <c r="AW312" s="203">
        <f t="shared" si="34"/>
        <v>0</v>
      </c>
      <c r="AX312" s="204"/>
      <c r="AY312" s="204"/>
      <c r="AZ312" s="204"/>
      <c r="BA312" s="41" t="s">
        <v>13</v>
      </c>
      <c r="BB312" s="203">
        <v>25700</v>
      </c>
      <c r="BC312" s="204"/>
      <c r="BD312" s="204"/>
      <c r="BE312" s="204"/>
      <c r="BF312" s="40" t="s">
        <v>13</v>
      </c>
      <c r="BG312" s="203">
        <f t="shared" si="35"/>
        <v>0</v>
      </c>
      <c r="BH312" s="204"/>
      <c r="BI312" s="204"/>
      <c r="BJ312" s="204"/>
      <c r="BK312" s="204"/>
      <c r="BL312" s="41" t="s">
        <v>13</v>
      </c>
      <c r="BM312" s="34">
        <v>236</v>
      </c>
    </row>
    <row r="313" spans="1:65">
      <c r="A313" s="34">
        <v>237</v>
      </c>
      <c r="B313" s="213"/>
      <c r="C313" s="214"/>
      <c r="D313" s="51"/>
      <c r="E313" s="213"/>
      <c r="F313" s="214"/>
      <c r="G313" s="215"/>
      <c r="H313" s="213"/>
      <c r="I313" s="214"/>
      <c r="J313" s="214"/>
      <c r="K313" s="214"/>
      <c r="L313" s="215"/>
      <c r="M313" s="212"/>
      <c r="N313" s="212"/>
      <c r="O313" s="21" t="s">
        <v>10</v>
      </c>
      <c r="P313" s="22"/>
      <c r="Q313" s="21" t="s">
        <v>11</v>
      </c>
      <c r="R313" s="22"/>
      <c r="S313" s="21" t="s">
        <v>12</v>
      </c>
      <c r="T313" s="26"/>
      <c r="U313" s="21" t="s">
        <v>12</v>
      </c>
      <c r="V313" s="25" t="s">
        <v>62</v>
      </c>
      <c r="W313" s="22"/>
      <c r="X313" s="24" t="s">
        <v>12</v>
      </c>
      <c r="Y313" s="212"/>
      <c r="Z313" s="212"/>
      <c r="AA313" s="21" t="s">
        <v>62</v>
      </c>
      <c r="AB313" s="212"/>
      <c r="AC313" s="206"/>
      <c r="AD313" s="209"/>
      <c r="AE313" s="211"/>
      <c r="AF313" s="211"/>
      <c r="AG313" s="23" t="s">
        <v>13</v>
      </c>
      <c r="AH313" s="210"/>
      <c r="AI313" s="206"/>
      <c r="AJ313" s="211"/>
      <c r="AK313" s="211"/>
      <c r="AL313" s="211"/>
      <c r="AM313" s="211"/>
      <c r="AN313" s="21" t="s">
        <v>13</v>
      </c>
      <c r="AO313" s="210"/>
      <c r="AP313" s="212"/>
      <c r="AQ313" s="24" t="s">
        <v>14</v>
      </c>
      <c r="AR313" s="204">
        <f t="shared" si="33"/>
        <v>0</v>
      </c>
      <c r="AS313" s="204"/>
      <c r="AT313" s="204"/>
      <c r="AU313" s="204"/>
      <c r="AV313" s="40" t="s">
        <v>13</v>
      </c>
      <c r="AW313" s="203">
        <f t="shared" si="34"/>
        <v>0</v>
      </c>
      <c r="AX313" s="204"/>
      <c r="AY313" s="204"/>
      <c r="AZ313" s="204"/>
      <c r="BA313" s="41" t="s">
        <v>13</v>
      </c>
      <c r="BB313" s="203">
        <v>25700</v>
      </c>
      <c r="BC313" s="204"/>
      <c r="BD313" s="204"/>
      <c r="BE313" s="204"/>
      <c r="BF313" s="40" t="s">
        <v>13</v>
      </c>
      <c r="BG313" s="203">
        <f t="shared" si="35"/>
        <v>0</v>
      </c>
      <c r="BH313" s="204"/>
      <c r="BI313" s="204"/>
      <c r="BJ313" s="204"/>
      <c r="BK313" s="204"/>
      <c r="BL313" s="41" t="s">
        <v>13</v>
      </c>
      <c r="BM313" s="34">
        <v>237</v>
      </c>
    </row>
    <row r="314" spans="1:65">
      <c r="A314" s="34">
        <v>238</v>
      </c>
      <c r="B314" s="213"/>
      <c r="C314" s="214"/>
      <c r="D314" s="51"/>
      <c r="E314" s="213"/>
      <c r="F314" s="214"/>
      <c r="G314" s="215"/>
      <c r="H314" s="213"/>
      <c r="I314" s="214"/>
      <c r="J314" s="214"/>
      <c r="K314" s="214"/>
      <c r="L314" s="215"/>
      <c r="M314" s="212"/>
      <c r="N314" s="212"/>
      <c r="O314" s="21" t="s">
        <v>10</v>
      </c>
      <c r="P314" s="22"/>
      <c r="Q314" s="21" t="s">
        <v>11</v>
      </c>
      <c r="R314" s="22"/>
      <c r="S314" s="21" t="s">
        <v>12</v>
      </c>
      <c r="T314" s="26"/>
      <c r="U314" s="21" t="s">
        <v>12</v>
      </c>
      <c r="V314" s="25" t="s">
        <v>62</v>
      </c>
      <c r="W314" s="22"/>
      <c r="X314" s="24" t="s">
        <v>12</v>
      </c>
      <c r="Y314" s="212"/>
      <c r="Z314" s="212"/>
      <c r="AA314" s="21" t="s">
        <v>62</v>
      </c>
      <c r="AB314" s="212"/>
      <c r="AC314" s="206"/>
      <c r="AD314" s="209"/>
      <c r="AE314" s="211"/>
      <c r="AF314" s="211"/>
      <c r="AG314" s="23" t="s">
        <v>13</v>
      </c>
      <c r="AH314" s="210"/>
      <c r="AI314" s="206"/>
      <c r="AJ314" s="211"/>
      <c r="AK314" s="211"/>
      <c r="AL314" s="211"/>
      <c r="AM314" s="211"/>
      <c r="AN314" s="21" t="s">
        <v>13</v>
      </c>
      <c r="AO314" s="210"/>
      <c r="AP314" s="212"/>
      <c r="AQ314" s="24" t="s">
        <v>14</v>
      </c>
      <c r="AR314" s="204">
        <f t="shared" si="33"/>
        <v>0</v>
      </c>
      <c r="AS314" s="204"/>
      <c r="AT314" s="204"/>
      <c r="AU314" s="204"/>
      <c r="AV314" s="40" t="s">
        <v>13</v>
      </c>
      <c r="AW314" s="203">
        <f t="shared" si="34"/>
        <v>0</v>
      </c>
      <c r="AX314" s="204"/>
      <c r="AY314" s="204"/>
      <c r="AZ314" s="204"/>
      <c r="BA314" s="41" t="s">
        <v>13</v>
      </c>
      <c r="BB314" s="203">
        <v>25700</v>
      </c>
      <c r="BC314" s="204"/>
      <c r="BD314" s="204"/>
      <c r="BE314" s="204"/>
      <c r="BF314" s="40" t="s">
        <v>13</v>
      </c>
      <c r="BG314" s="203">
        <f t="shared" si="35"/>
        <v>0</v>
      </c>
      <c r="BH314" s="204"/>
      <c r="BI314" s="204"/>
      <c r="BJ314" s="204"/>
      <c r="BK314" s="204"/>
      <c r="BL314" s="41" t="s">
        <v>13</v>
      </c>
      <c r="BM314" s="34">
        <v>238</v>
      </c>
    </row>
    <row r="315" spans="1:65">
      <c r="A315" s="34">
        <v>239</v>
      </c>
      <c r="B315" s="213"/>
      <c r="C315" s="214"/>
      <c r="D315" s="51"/>
      <c r="E315" s="213"/>
      <c r="F315" s="214"/>
      <c r="G315" s="215"/>
      <c r="H315" s="213"/>
      <c r="I315" s="214"/>
      <c r="J315" s="214"/>
      <c r="K315" s="214"/>
      <c r="L315" s="215"/>
      <c r="M315" s="212"/>
      <c r="N315" s="212"/>
      <c r="O315" s="21" t="s">
        <v>10</v>
      </c>
      <c r="P315" s="22"/>
      <c r="Q315" s="21" t="s">
        <v>11</v>
      </c>
      <c r="R315" s="22"/>
      <c r="S315" s="21" t="s">
        <v>12</v>
      </c>
      <c r="T315" s="26"/>
      <c r="U315" s="21" t="s">
        <v>12</v>
      </c>
      <c r="V315" s="25" t="s">
        <v>62</v>
      </c>
      <c r="W315" s="22"/>
      <c r="X315" s="24" t="s">
        <v>12</v>
      </c>
      <c r="Y315" s="212"/>
      <c r="Z315" s="212"/>
      <c r="AA315" s="21" t="s">
        <v>62</v>
      </c>
      <c r="AB315" s="212"/>
      <c r="AC315" s="206"/>
      <c r="AD315" s="209"/>
      <c r="AE315" s="211"/>
      <c r="AF315" s="211"/>
      <c r="AG315" s="23" t="s">
        <v>13</v>
      </c>
      <c r="AH315" s="210"/>
      <c r="AI315" s="206"/>
      <c r="AJ315" s="211"/>
      <c r="AK315" s="211"/>
      <c r="AL315" s="211"/>
      <c r="AM315" s="211"/>
      <c r="AN315" s="21" t="s">
        <v>13</v>
      </c>
      <c r="AO315" s="210"/>
      <c r="AP315" s="212"/>
      <c r="AQ315" s="24" t="s">
        <v>14</v>
      </c>
      <c r="AR315" s="204">
        <f t="shared" si="33"/>
        <v>0</v>
      </c>
      <c r="AS315" s="204"/>
      <c r="AT315" s="204"/>
      <c r="AU315" s="204"/>
      <c r="AV315" s="40" t="s">
        <v>13</v>
      </c>
      <c r="AW315" s="203">
        <f t="shared" si="34"/>
        <v>0</v>
      </c>
      <c r="AX315" s="204"/>
      <c r="AY315" s="204"/>
      <c r="AZ315" s="204"/>
      <c r="BA315" s="41" t="s">
        <v>13</v>
      </c>
      <c r="BB315" s="203">
        <v>25700</v>
      </c>
      <c r="BC315" s="204"/>
      <c r="BD315" s="204"/>
      <c r="BE315" s="204"/>
      <c r="BF315" s="40" t="s">
        <v>13</v>
      </c>
      <c r="BG315" s="203">
        <f t="shared" si="35"/>
        <v>0</v>
      </c>
      <c r="BH315" s="204"/>
      <c r="BI315" s="204"/>
      <c r="BJ315" s="204"/>
      <c r="BK315" s="204"/>
      <c r="BL315" s="41" t="s">
        <v>13</v>
      </c>
      <c r="BM315" s="34">
        <v>239</v>
      </c>
    </row>
    <row r="316" spans="1:65" ht="18.600000000000001" thickBot="1">
      <c r="A316" s="34">
        <v>240</v>
      </c>
      <c r="B316" s="213"/>
      <c r="C316" s="215"/>
      <c r="D316" s="51"/>
      <c r="E316" s="213"/>
      <c r="F316" s="214"/>
      <c r="G316" s="215"/>
      <c r="H316" s="216"/>
      <c r="I316" s="216"/>
      <c r="J316" s="216"/>
      <c r="K316" s="216"/>
      <c r="L316" s="216"/>
      <c r="M316" s="207"/>
      <c r="N316" s="210"/>
      <c r="O316" s="21" t="s">
        <v>10</v>
      </c>
      <c r="P316" s="22"/>
      <c r="Q316" s="21" t="s">
        <v>11</v>
      </c>
      <c r="R316" s="22"/>
      <c r="S316" s="24" t="s">
        <v>12</v>
      </c>
      <c r="T316" s="26"/>
      <c r="U316" s="21" t="s">
        <v>12</v>
      </c>
      <c r="V316" s="25" t="s">
        <v>62</v>
      </c>
      <c r="W316" s="22"/>
      <c r="X316" s="24" t="s">
        <v>12</v>
      </c>
      <c r="Y316" s="207"/>
      <c r="Z316" s="210"/>
      <c r="AA316" s="21" t="s">
        <v>62</v>
      </c>
      <c r="AB316" s="206"/>
      <c r="AC316" s="207"/>
      <c r="AD316" s="208"/>
      <c r="AE316" s="208"/>
      <c r="AF316" s="209"/>
      <c r="AG316" s="23" t="s">
        <v>13</v>
      </c>
      <c r="AH316" s="210"/>
      <c r="AI316" s="206"/>
      <c r="AJ316" s="211"/>
      <c r="AK316" s="211"/>
      <c r="AL316" s="211"/>
      <c r="AM316" s="211"/>
      <c r="AN316" s="21" t="s">
        <v>13</v>
      </c>
      <c r="AO316" s="210"/>
      <c r="AP316" s="212"/>
      <c r="AQ316" s="24" t="s">
        <v>14</v>
      </c>
      <c r="AR316" s="204">
        <f t="shared" si="33"/>
        <v>0</v>
      </c>
      <c r="AS316" s="204"/>
      <c r="AT316" s="204"/>
      <c r="AU316" s="204"/>
      <c r="AV316" s="40" t="s">
        <v>13</v>
      </c>
      <c r="AW316" s="203">
        <f t="shared" si="34"/>
        <v>0</v>
      </c>
      <c r="AX316" s="204"/>
      <c r="AY316" s="204"/>
      <c r="AZ316" s="204"/>
      <c r="BA316" s="41" t="s">
        <v>13</v>
      </c>
      <c r="BB316" s="203">
        <v>25700</v>
      </c>
      <c r="BC316" s="204"/>
      <c r="BD316" s="204"/>
      <c r="BE316" s="204"/>
      <c r="BF316" s="41" t="s">
        <v>13</v>
      </c>
      <c r="BG316" s="203">
        <f t="shared" si="35"/>
        <v>0</v>
      </c>
      <c r="BH316" s="204"/>
      <c r="BI316" s="204"/>
      <c r="BJ316" s="204"/>
      <c r="BK316" s="204"/>
      <c r="BL316" s="41" t="s">
        <v>13</v>
      </c>
      <c r="BM316" s="34">
        <v>240</v>
      </c>
    </row>
    <row r="317" spans="1:65" ht="18.600000000000001" thickBot="1">
      <c r="BD317" s="200" t="s">
        <v>15</v>
      </c>
      <c r="BE317" s="200"/>
      <c r="BF317" s="201"/>
      <c r="BG317" s="315">
        <f>SUM(BG297:BK316)</f>
        <v>0</v>
      </c>
      <c r="BH317" s="316"/>
      <c r="BI317" s="316"/>
      <c r="BJ317" s="316"/>
      <c r="BK317" s="316"/>
      <c r="BL317" s="132" t="s">
        <v>13</v>
      </c>
      <c r="BM317" s="5"/>
    </row>
    <row r="318" spans="1:65" ht="22.2">
      <c r="A318" s="1" t="s">
        <v>61</v>
      </c>
      <c r="BC318" s="194" t="s">
        <v>24</v>
      </c>
      <c r="BD318" s="195"/>
      <c r="BE318" s="275"/>
      <c r="BF318" s="276"/>
      <c r="BG318" s="2" t="s">
        <v>10</v>
      </c>
      <c r="BI318" s="275"/>
      <c r="BJ318" s="276"/>
      <c r="BK318" s="277" t="s">
        <v>25</v>
      </c>
      <c r="BL318" s="194"/>
    </row>
    <row r="319" spans="1:65">
      <c r="X319" s="2" t="s">
        <v>85</v>
      </c>
      <c r="AU319" s="2" t="s">
        <v>103</v>
      </c>
      <c r="AX319" s="151"/>
      <c r="AY319" s="151"/>
      <c r="AZ319" s="151"/>
      <c r="BA319" s="151"/>
      <c r="BB319" s="151"/>
      <c r="BC319" s="151"/>
      <c r="BD319" s="151"/>
      <c r="BE319" s="151"/>
      <c r="BF319" s="151"/>
      <c r="BG319" s="151"/>
      <c r="BH319" s="151"/>
      <c r="BI319" s="151"/>
      <c r="BJ319" s="151"/>
      <c r="BK319" s="151"/>
      <c r="BL319" s="151"/>
    </row>
    <row r="320" spans="1:65" ht="18" customHeight="1">
      <c r="A320" s="4"/>
      <c r="B320" s="278" t="s">
        <v>94</v>
      </c>
      <c r="C320" s="278"/>
      <c r="D320" s="279" t="s">
        <v>121</v>
      </c>
      <c r="E320" s="246" t="s">
        <v>95</v>
      </c>
      <c r="F320" s="247"/>
      <c r="G320" s="248"/>
      <c r="H320" s="252" t="s">
        <v>3</v>
      </c>
      <c r="I320" s="253"/>
      <c r="J320" s="253"/>
      <c r="K320" s="253"/>
      <c r="L320" s="254"/>
      <c r="M320" s="258" t="s">
        <v>93</v>
      </c>
      <c r="N320" s="258"/>
      <c r="O320" s="258"/>
      <c r="P320" s="258"/>
      <c r="Q320" s="258"/>
      <c r="R320" s="258"/>
      <c r="S320" s="258"/>
      <c r="T320" s="261" t="s">
        <v>63</v>
      </c>
      <c r="U320" s="261"/>
      <c r="V320" s="261"/>
      <c r="W320" s="261"/>
      <c r="X320" s="261"/>
      <c r="Y320" s="262" t="s">
        <v>64</v>
      </c>
      <c r="Z320" s="263"/>
      <c r="AA320" s="263"/>
      <c r="AB320" s="263"/>
      <c r="AC320" s="264"/>
      <c r="AD320" s="265" t="s">
        <v>6</v>
      </c>
      <c r="AE320" s="266"/>
      <c r="AF320" s="266"/>
      <c r="AG320" s="267"/>
      <c r="AH320" s="271" t="s">
        <v>84</v>
      </c>
      <c r="AI320" s="272"/>
      <c r="AJ320" s="272"/>
      <c r="AK320" s="272"/>
      <c r="AL320" s="272"/>
      <c r="AM320" s="272"/>
      <c r="AN320" s="273"/>
      <c r="AO320" s="274" t="s">
        <v>7</v>
      </c>
      <c r="AP320" s="253"/>
      <c r="AQ320" s="254"/>
      <c r="AR320" s="224" t="s">
        <v>26</v>
      </c>
      <c r="AS320" s="225"/>
      <c r="AT320" s="225"/>
      <c r="AU320" s="225"/>
      <c r="AV320" s="226"/>
      <c r="AW320" s="230" t="s">
        <v>8</v>
      </c>
      <c r="AX320" s="231"/>
      <c r="AY320" s="231"/>
      <c r="AZ320" s="231"/>
      <c r="BA320" s="232"/>
      <c r="BB320" s="236" t="s">
        <v>27</v>
      </c>
      <c r="BC320" s="237"/>
      <c r="BD320" s="237"/>
      <c r="BE320" s="237"/>
      <c r="BF320" s="238"/>
      <c r="BG320" s="230" t="s">
        <v>9</v>
      </c>
      <c r="BH320" s="231"/>
      <c r="BI320" s="231"/>
      <c r="BJ320" s="231"/>
      <c r="BK320" s="231"/>
      <c r="BL320" s="232"/>
    </row>
    <row r="321" spans="1:65" ht="18" customHeight="1">
      <c r="A321" s="4"/>
      <c r="B321" s="278"/>
      <c r="C321" s="278"/>
      <c r="D321" s="278"/>
      <c r="E321" s="249"/>
      <c r="F321" s="250"/>
      <c r="G321" s="251"/>
      <c r="H321" s="255"/>
      <c r="I321" s="256"/>
      <c r="J321" s="256"/>
      <c r="K321" s="256"/>
      <c r="L321" s="257"/>
      <c r="M321" s="259"/>
      <c r="N321" s="259"/>
      <c r="O321" s="259"/>
      <c r="P321" s="259"/>
      <c r="Q321" s="259"/>
      <c r="R321" s="259"/>
      <c r="S321" s="259"/>
      <c r="T321" s="261"/>
      <c r="U321" s="261"/>
      <c r="V321" s="261"/>
      <c r="W321" s="261"/>
      <c r="X321" s="261"/>
      <c r="Y321" s="242" t="s">
        <v>91</v>
      </c>
      <c r="Z321" s="242"/>
      <c r="AA321" s="242"/>
      <c r="AB321" s="242"/>
      <c r="AC321" s="243"/>
      <c r="AD321" s="268"/>
      <c r="AE321" s="269"/>
      <c r="AF321" s="269"/>
      <c r="AG321" s="270"/>
      <c r="AH321" s="218" t="s">
        <v>4</v>
      </c>
      <c r="AI321" s="220"/>
      <c r="AJ321" s="218" t="s">
        <v>5</v>
      </c>
      <c r="AK321" s="219"/>
      <c r="AL321" s="219"/>
      <c r="AM321" s="219"/>
      <c r="AN321" s="220"/>
      <c r="AO321" s="255"/>
      <c r="AP321" s="256"/>
      <c r="AQ321" s="257"/>
      <c r="AR321" s="227"/>
      <c r="AS321" s="228"/>
      <c r="AT321" s="228"/>
      <c r="AU321" s="228"/>
      <c r="AV321" s="229"/>
      <c r="AW321" s="233"/>
      <c r="AX321" s="234"/>
      <c r="AY321" s="234"/>
      <c r="AZ321" s="234"/>
      <c r="BA321" s="235"/>
      <c r="BB321" s="239"/>
      <c r="BC321" s="240"/>
      <c r="BD321" s="240"/>
      <c r="BE321" s="240"/>
      <c r="BF321" s="241"/>
      <c r="BG321" s="233"/>
      <c r="BH321" s="234"/>
      <c r="BI321" s="234"/>
      <c r="BJ321" s="234"/>
      <c r="BK321" s="234"/>
      <c r="BL321" s="235"/>
    </row>
    <row r="322" spans="1:65">
      <c r="A322" s="4" t="s">
        <v>137</v>
      </c>
      <c r="B322" s="218" t="s">
        <v>2</v>
      </c>
      <c r="C322" s="220"/>
      <c r="D322" s="54" t="s">
        <v>2</v>
      </c>
      <c r="E322" s="218" t="s">
        <v>96</v>
      </c>
      <c r="F322" s="219"/>
      <c r="G322" s="220"/>
      <c r="H322" s="221"/>
      <c r="I322" s="222"/>
      <c r="J322" s="222"/>
      <c r="K322" s="222"/>
      <c r="L322" s="223"/>
      <c r="M322" s="260"/>
      <c r="N322" s="260"/>
      <c r="O322" s="260"/>
      <c r="P322" s="260"/>
      <c r="Q322" s="260"/>
      <c r="R322" s="260"/>
      <c r="S322" s="260"/>
      <c r="T322" s="261"/>
      <c r="U322" s="261"/>
      <c r="V322" s="261"/>
      <c r="W322" s="261"/>
      <c r="X322" s="261"/>
      <c r="Y322" s="244"/>
      <c r="Z322" s="244"/>
      <c r="AA322" s="244"/>
      <c r="AB322" s="244"/>
      <c r="AC322" s="245"/>
      <c r="AD322" s="221" t="s">
        <v>77</v>
      </c>
      <c r="AE322" s="222"/>
      <c r="AF322" s="222"/>
      <c r="AG322" s="223"/>
      <c r="AH322" s="222" t="s">
        <v>2</v>
      </c>
      <c r="AI322" s="222"/>
      <c r="AJ322" s="218" t="s">
        <v>78</v>
      </c>
      <c r="AK322" s="219"/>
      <c r="AL322" s="219"/>
      <c r="AM322" s="219"/>
      <c r="AN322" s="220"/>
      <c r="AO322" s="218" t="s">
        <v>79</v>
      </c>
      <c r="AP322" s="219"/>
      <c r="AQ322" s="220"/>
      <c r="AR322" s="222" t="s">
        <v>80</v>
      </c>
      <c r="AS322" s="222"/>
      <c r="AT322" s="222"/>
      <c r="AU322" s="222"/>
      <c r="AV322" s="222"/>
      <c r="AW322" s="221" t="s">
        <v>81</v>
      </c>
      <c r="AX322" s="222"/>
      <c r="AY322" s="222"/>
      <c r="AZ322" s="222"/>
      <c r="BA322" s="223"/>
      <c r="BB322" s="234" t="s">
        <v>82</v>
      </c>
      <c r="BC322" s="234"/>
      <c r="BD322" s="234"/>
      <c r="BE322" s="234"/>
      <c r="BF322" s="234"/>
      <c r="BG322" s="233" t="s">
        <v>83</v>
      </c>
      <c r="BH322" s="234"/>
      <c r="BI322" s="234"/>
      <c r="BJ322" s="234"/>
      <c r="BK322" s="234"/>
      <c r="BL322" s="235"/>
    </row>
    <row r="323" spans="1:65">
      <c r="A323" s="34">
        <v>241</v>
      </c>
      <c r="B323" s="213"/>
      <c r="C323" s="214"/>
      <c r="D323" s="56"/>
      <c r="E323" s="213"/>
      <c r="F323" s="214"/>
      <c r="G323" s="215"/>
      <c r="H323" s="213"/>
      <c r="I323" s="214"/>
      <c r="J323" s="214"/>
      <c r="K323" s="214"/>
      <c r="L323" s="215"/>
      <c r="M323" s="212"/>
      <c r="N323" s="212"/>
      <c r="O323" s="21" t="s">
        <v>10</v>
      </c>
      <c r="P323" s="22"/>
      <c r="Q323" s="21" t="s">
        <v>11</v>
      </c>
      <c r="R323" s="22"/>
      <c r="S323" s="21" t="s">
        <v>12</v>
      </c>
      <c r="T323" s="26"/>
      <c r="U323" s="21" t="s">
        <v>12</v>
      </c>
      <c r="V323" s="25" t="s">
        <v>62</v>
      </c>
      <c r="W323" s="22"/>
      <c r="X323" s="24" t="s">
        <v>12</v>
      </c>
      <c r="Y323" s="217"/>
      <c r="Z323" s="212"/>
      <c r="AA323" s="21" t="s">
        <v>62</v>
      </c>
      <c r="AB323" s="217"/>
      <c r="AC323" s="206"/>
      <c r="AD323" s="209"/>
      <c r="AE323" s="211"/>
      <c r="AF323" s="211"/>
      <c r="AG323" s="23" t="s">
        <v>13</v>
      </c>
      <c r="AH323" s="210"/>
      <c r="AI323" s="206"/>
      <c r="AJ323" s="211"/>
      <c r="AK323" s="211"/>
      <c r="AL323" s="211"/>
      <c r="AM323" s="211"/>
      <c r="AN323" s="21" t="s">
        <v>13</v>
      </c>
      <c r="AO323" s="210"/>
      <c r="AP323" s="212"/>
      <c r="AQ323" s="24" t="s">
        <v>14</v>
      </c>
      <c r="AR323" s="204">
        <f t="shared" ref="AR323:AR342" si="36">IFERROR(ROUNDDOWN(AJ323/AO323,0),0)</f>
        <v>0</v>
      </c>
      <c r="AS323" s="204"/>
      <c r="AT323" s="204"/>
      <c r="AU323" s="204"/>
      <c r="AV323" s="40" t="s">
        <v>13</v>
      </c>
      <c r="AW323" s="203">
        <f t="shared" ref="AW323:AW342" si="37">IFERROR(AD323+AR323,0)</f>
        <v>0</v>
      </c>
      <c r="AX323" s="204"/>
      <c r="AY323" s="204"/>
      <c r="AZ323" s="204"/>
      <c r="BA323" s="41" t="s">
        <v>13</v>
      </c>
      <c r="BB323" s="203">
        <v>25700</v>
      </c>
      <c r="BC323" s="204"/>
      <c r="BD323" s="204"/>
      <c r="BE323" s="204"/>
      <c r="BF323" s="40" t="s">
        <v>13</v>
      </c>
      <c r="BG323" s="203">
        <f t="shared" ref="BG323:BG342" si="38">IF(AW323&lt;BB323,AW323,25700)</f>
        <v>0</v>
      </c>
      <c r="BH323" s="204"/>
      <c r="BI323" s="204"/>
      <c r="BJ323" s="204"/>
      <c r="BK323" s="204"/>
      <c r="BL323" s="41" t="s">
        <v>13</v>
      </c>
      <c r="BM323" s="34">
        <v>241</v>
      </c>
    </row>
    <row r="324" spans="1:65">
      <c r="A324" s="34">
        <v>242</v>
      </c>
      <c r="B324" s="213"/>
      <c r="C324" s="214"/>
      <c r="D324" s="56"/>
      <c r="E324" s="213"/>
      <c r="F324" s="214"/>
      <c r="G324" s="215"/>
      <c r="H324" s="213"/>
      <c r="I324" s="214"/>
      <c r="J324" s="214"/>
      <c r="K324" s="214"/>
      <c r="L324" s="215"/>
      <c r="M324" s="212"/>
      <c r="N324" s="212"/>
      <c r="O324" s="21" t="s">
        <v>10</v>
      </c>
      <c r="P324" s="22"/>
      <c r="Q324" s="21" t="s">
        <v>11</v>
      </c>
      <c r="R324" s="22"/>
      <c r="S324" s="21" t="s">
        <v>12</v>
      </c>
      <c r="T324" s="26"/>
      <c r="U324" s="21" t="s">
        <v>12</v>
      </c>
      <c r="V324" s="25" t="s">
        <v>62</v>
      </c>
      <c r="W324" s="22"/>
      <c r="X324" s="24" t="s">
        <v>12</v>
      </c>
      <c r="Y324" s="212"/>
      <c r="Z324" s="212"/>
      <c r="AA324" s="21" t="s">
        <v>62</v>
      </c>
      <c r="AB324" s="212"/>
      <c r="AC324" s="206"/>
      <c r="AD324" s="209"/>
      <c r="AE324" s="211"/>
      <c r="AF324" s="211"/>
      <c r="AG324" s="23" t="s">
        <v>13</v>
      </c>
      <c r="AH324" s="210"/>
      <c r="AI324" s="206"/>
      <c r="AJ324" s="211"/>
      <c r="AK324" s="211"/>
      <c r="AL324" s="211"/>
      <c r="AM324" s="211"/>
      <c r="AN324" s="21" t="s">
        <v>13</v>
      </c>
      <c r="AO324" s="210"/>
      <c r="AP324" s="212"/>
      <c r="AQ324" s="24" t="s">
        <v>14</v>
      </c>
      <c r="AR324" s="204">
        <f t="shared" si="36"/>
        <v>0</v>
      </c>
      <c r="AS324" s="204"/>
      <c r="AT324" s="204"/>
      <c r="AU324" s="204"/>
      <c r="AV324" s="40" t="s">
        <v>13</v>
      </c>
      <c r="AW324" s="203">
        <f t="shared" si="37"/>
        <v>0</v>
      </c>
      <c r="AX324" s="204"/>
      <c r="AY324" s="204"/>
      <c r="AZ324" s="204"/>
      <c r="BA324" s="41" t="s">
        <v>13</v>
      </c>
      <c r="BB324" s="203">
        <v>25700</v>
      </c>
      <c r="BC324" s="204"/>
      <c r="BD324" s="204"/>
      <c r="BE324" s="204"/>
      <c r="BF324" s="40" t="s">
        <v>13</v>
      </c>
      <c r="BG324" s="203">
        <f t="shared" si="38"/>
        <v>0</v>
      </c>
      <c r="BH324" s="204"/>
      <c r="BI324" s="204"/>
      <c r="BJ324" s="204"/>
      <c r="BK324" s="204"/>
      <c r="BL324" s="41" t="s">
        <v>13</v>
      </c>
      <c r="BM324" s="34">
        <v>242</v>
      </c>
    </row>
    <row r="325" spans="1:65">
      <c r="A325" s="34">
        <v>243</v>
      </c>
      <c r="B325" s="213"/>
      <c r="C325" s="214"/>
      <c r="D325" s="56"/>
      <c r="E325" s="213"/>
      <c r="F325" s="214"/>
      <c r="G325" s="215"/>
      <c r="H325" s="213"/>
      <c r="I325" s="214"/>
      <c r="J325" s="214"/>
      <c r="K325" s="214"/>
      <c r="L325" s="215"/>
      <c r="M325" s="212"/>
      <c r="N325" s="212"/>
      <c r="O325" s="21" t="s">
        <v>10</v>
      </c>
      <c r="P325" s="22"/>
      <c r="Q325" s="21" t="s">
        <v>11</v>
      </c>
      <c r="R325" s="22"/>
      <c r="S325" s="21" t="s">
        <v>12</v>
      </c>
      <c r="T325" s="26"/>
      <c r="U325" s="21" t="s">
        <v>12</v>
      </c>
      <c r="V325" s="25" t="s">
        <v>62</v>
      </c>
      <c r="W325" s="22"/>
      <c r="X325" s="24" t="s">
        <v>12</v>
      </c>
      <c r="Y325" s="212"/>
      <c r="Z325" s="212"/>
      <c r="AA325" s="21" t="s">
        <v>62</v>
      </c>
      <c r="AB325" s="212"/>
      <c r="AC325" s="206"/>
      <c r="AD325" s="209"/>
      <c r="AE325" s="211"/>
      <c r="AF325" s="211"/>
      <c r="AG325" s="23" t="s">
        <v>13</v>
      </c>
      <c r="AH325" s="210"/>
      <c r="AI325" s="206"/>
      <c r="AJ325" s="211"/>
      <c r="AK325" s="211"/>
      <c r="AL325" s="211"/>
      <c r="AM325" s="211"/>
      <c r="AN325" s="21" t="s">
        <v>13</v>
      </c>
      <c r="AO325" s="210"/>
      <c r="AP325" s="212"/>
      <c r="AQ325" s="24" t="s">
        <v>14</v>
      </c>
      <c r="AR325" s="204">
        <f t="shared" si="36"/>
        <v>0</v>
      </c>
      <c r="AS325" s="204"/>
      <c r="AT325" s="204"/>
      <c r="AU325" s="204"/>
      <c r="AV325" s="40" t="s">
        <v>13</v>
      </c>
      <c r="AW325" s="203">
        <f t="shared" si="37"/>
        <v>0</v>
      </c>
      <c r="AX325" s="204"/>
      <c r="AY325" s="204"/>
      <c r="AZ325" s="204"/>
      <c r="BA325" s="41" t="s">
        <v>13</v>
      </c>
      <c r="BB325" s="203">
        <v>25700</v>
      </c>
      <c r="BC325" s="204"/>
      <c r="BD325" s="204"/>
      <c r="BE325" s="204"/>
      <c r="BF325" s="40" t="s">
        <v>13</v>
      </c>
      <c r="BG325" s="203">
        <f t="shared" si="38"/>
        <v>0</v>
      </c>
      <c r="BH325" s="204"/>
      <c r="BI325" s="204"/>
      <c r="BJ325" s="204"/>
      <c r="BK325" s="204"/>
      <c r="BL325" s="41" t="s">
        <v>13</v>
      </c>
      <c r="BM325" s="34">
        <v>243</v>
      </c>
    </row>
    <row r="326" spans="1:65">
      <c r="A326" s="34">
        <v>244</v>
      </c>
      <c r="B326" s="213"/>
      <c r="C326" s="214"/>
      <c r="D326" s="56"/>
      <c r="E326" s="213"/>
      <c r="F326" s="214"/>
      <c r="G326" s="215"/>
      <c r="H326" s="213"/>
      <c r="I326" s="214"/>
      <c r="J326" s="214"/>
      <c r="K326" s="214"/>
      <c r="L326" s="215"/>
      <c r="M326" s="212"/>
      <c r="N326" s="212"/>
      <c r="O326" s="21" t="s">
        <v>10</v>
      </c>
      <c r="P326" s="22"/>
      <c r="Q326" s="21" t="s">
        <v>11</v>
      </c>
      <c r="R326" s="22"/>
      <c r="S326" s="21" t="s">
        <v>12</v>
      </c>
      <c r="T326" s="26"/>
      <c r="U326" s="21" t="s">
        <v>12</v>
      </c>
      <c r="V326" s="25" t="s">
        <v>62</v>
      </c>
      <c r="W326" s="22"/>
      <c r="X326" s="24" t="s">
        <v>12</v>
      </c>
      <c r="Y326" s="212"/>
      <c r="Z326" s="212"/>
      <c r="AA326" s="21" t="s">
        <v>62</v>
      </c>
      <c r="AB326" s="212"/>
      <c r="AC326" s="206"/>
      <c r="AD326" s="209"/>
      <c r="AE326" s="211"/>
      <c r="AF326" s="211"/>
      <c r="AG326" s="23" t="s">
        <v>13</v>
      </c>
      <c r="AH326" s="210"/>
      <c r="AI326" s="206"/>
      <c r="AJ326" s="211"/>
      <c r="AK326" s="211"/>
      <c r="AL326" s="211"/>
      <c r="AM326" s="211"/>
      <c r="AN326" s="21" t="s">
        <v>13</v>
      </c>
      <c r="AO326" s="210"/>
      <c r="AP326" s="212"/>
      <c r="AQ326" s="24" t="s">
        <v>14</v>
      </c>
      <c r="AR326" s="204">
        <f t="shared" si="36"/>
        <v>0</v>
      </c>
      <c r="AS326" s="204"/>
      <c r="AT326" s="204"/>
      <c r="AU326" s="204"/>
      <c r="AV326" s="40" t="s">
        <v>13</v>
      </c>
      <c r="AW326" s="203">
        <f t="shared" si="37"/>
        <v>0</v>
      </c>
      <c r="AX326" s="204"/>
      <c r="AY326" s="204"/>
      <c r="AZ326" s="204"/>
      <c r="BA326" s="41" t="s">
        <v>13</v>
      </c>
      <c r="BB326" s="203">
        <v>25700</v>
      </c>
      <c r="BC326" s="204"/>
      <c r="BD326" s="204"/>
      <c r="BE326" s="204"/>
      <c r="BF326" s="40" t="s">
        <v>13</v>
      </c>
      <c r="BG326" s="203">
        <f t="shared" si="38"/>
        <v>0</v>
      </c>
      <c r="BH326" s="204"/>
      <c r="BI326" s="204"/>
      <c r="BJ326" s="204"/>
      <c r="BK326" s="204"/>
      <c r="BL326" s="41" t="s">
        <v>13</v>
      </c>
      <c r="BM326" s="34">
        <v>244</v>
      </c>
    </row>
    <row r="327" spans="1:65">
      <c r="A327" s="34">
        <v>245</v>
      </c>
      <c r="B327" s="213"/>
      <c r="C327" s="214"/>
      <c r="D327" s="56"/>
      <c r="E327" s="213"/>
      <c r="F327" s="214"/>
      <c r="G327" s="215"/>
      <c r="H327" s="213"/>
      <c r="I327" s="214"/>
      <c r="J327" s="214"/>
      <c r="K327" s="214"/>
      <c r="L327" s="215"/>
      <c r="M327" s="212"/>
      <c r="N327" s="212"/>
      <c r="O327" s="21" t="s">
        <v>10</v>
      </c>
      <c r="P327" s="22"/>
      <c r="Q327" s="21" t="s">
        <v>11</v>
      </c>
      <c r="R327" s="22"/>
      <c r="S327" s="21" t="s">
        <v>12</v>
      </c>
      <c r="T327" s="26"/>
      <c r="U327" s="21" t="s">
        <v>12</v>
      </c>
      <c r="V327" s="25" t="s">
        <v>62</v>
      </c>
      <c r="W327" s="22"/>
      <c r="X327" s="24" t="s">
        <v>12</v>
      </c>
      <c r="Y327" s="217"/>
      <c r="Z327" s="212"/>
      <c r="AA327" s="21" t="s">
        <v>62</v>
      </c>
      <c r="AB327" s="217"/>
      <c r="AC327" s="206"/>
      <c r="AD327" s="209"/>
      <c r="AE327" s="211"/>
      <c r="AF327" s="211"/>
      <c r="AG327" s="23" t="s">
        <v>13</v>
      </c>
      <c r="AH327" s="210"/>
      <c r="AI327" s="206"/>
      <c r="AJ327" s="211"/>
      <c r="AK327" s="211"/>
      <c r="AL327" s="211"/>
      <c r="AM327" s="211"/>
      <c r="AN327" s="21" t="s">
        <v>13</v>
      </c>
      <c r="AO327" s="210"/>
      <c r="AP327" s="212"/>
      <c r="AQ327" s="24" t="s">
        <v>14</v>
      </c>
      <c r="AR327" s="204">
        <f t="shared" si="36"/>
        <v>0</v>
      </c>
      <c r="AS327" s="204"/>
      <c r="AT327" s="204"/>
      <c r="AU327" s="204"/>
      <c r="AV327" s="40" t="s">
        <v>13</v>
      </c>
      <c r="AW327" s="203">
        <f t="shared" si="37"/>
        <v>0</v>
      </c>
      <c r="AX327" s="204"/>
      <c r="AY327" s="204"/>
      <c r="AZ327" s="204"/>
      <c r="BA327" s="41" t="s">
        <v>13</v>
      </c>
      <c r="BB327" s="203">
        <v>25700</v>
      </c>
      <c r="BC327" s="204"/>
      <c r="BD327" s="204"/>
      <c r="BE327" s="204"/>
      <c r="BF327" s="40" t="s">
        <v>13</v>
      </c>
      <c r="BG327" s="203">
        <f t="shared" si="38"/>
        <v>0</v>
      </c>
      <c r="BH327" s="204"/>
      <c r="BI327" s="204"/>
      <c r="BJ327" s="204"/>
      <c r="BK327" s="204"/>
      <c r="BL327" s="41" t="s">
        <v>13</v>
      </c>
      <c r="BM327" s="34">
        <v>245</v>
      </c>
    </row>
    <row r="328" spans="1:65">
      <c r="A328" s="34">
        <v>246</v>
      </c>
      <c r="B328" s="213"/>
      <c r="C328" s="214"/>
      <c r="D328" s="56"/>
      <c r="E328" s="213"/>
      <c r="F328" s="214"/>
      <c r="G328" s="215"/>
      <c r="H328" s="213"/>
      <c r="I328" s="214"/>
      <c r="J328" s="214"/>
      <c r="K328" s="214"/>
      <c r="L328" s="215"/>
      <c r="M328" s="212"/>
      <c r="N328" s="212"/>
      <c r="O328" s="21" t="s">
        <v>10</v>
      </c>
      <c r="P328" s="22"/>
      <c r="Q328" s="21" t="s">
        <v>11</v>
      </c>
      <c r="R328" s="22"/>
      <c r="S328" s="21" t="s">
        <v>12</v>
      </c>
      <c r="T328" s="26"/>
      <c r="U328" s="21" t="s">
        <v>12</v>
      </c>
      <c r="V328" s="25" t="s">
        <v>62</v>
      </c>
      <c r="W328" s="22"/>
      <c r="X328" s="24" t="s">
        <v>12</v>
      </c>
      <c r="Y328" s="212"/>
      <c r="Z328" s="212"/>
      <c r="AA328" s="21" t="s">
        <v>62</v>
      </c>
      <c r="AB328" s="212"/>
      <c r="AC328" s="206"/>
      <c r="AD328" s="209"/>
      <c r="AE328" s="211"/>
      <c r="AF328" s="211"/>
      <c r="AG328" s="23" t="s">
        <v>13</v>
      </c>
      <c r="AH328" s="210"/>
      <c r="AI328" s="206"/>
      <c r="AJ328" s="211"/>
      <c r="AK328" s="211"/>
      <c r="AL328" s="211"/>
      <c r="AM328" s="211"/>
      <c r="AN328" s="21" t="s">
        <v>13</v>
      </c>
      <c r="AO328" s="210"/>
      <c r="AP328" s="212"/>
      <c r="AQ328" s="24" t="s">
        <v>14</v>
      </c>
      <c r="AR328" s="204">
        <f t="shared" si="36"/>
        <v>0</v>
      </c>
      <c r="AS328" s="204"/>
      <c r="AT328" s="204"/>
      <c r="AU328" s="204"/>
      <c r="AV328" s="40" t="s">
        <v>13</v>
      </c>
      <c r="AW328" s="203">
        <f t="shared" si="37"/>
        <v>0</v>
      </c>
      <c r="AX328" s="204"/>
      <c r="AY328" s="204"/>
      <c r="AZ328" s="204"/>
      <c r="BA328" s="41" t="s">
        <v>13</v>
      </c>
      <c r="BB328" s="203">
        <v>25700</v>
      </c>
      <c r="BC328" s="204"/>
      <c r="BD328" s="204"/>
      <c r="BE328" s="204"/>
      <c r="BF328" s="40" t="s">
        <v>13</v>
      </c>
      <c r="BG328" s="203">
        <f t="shared" si="38"/>
        <v>0</v>
      </c>
      <c r="BH328" s="204"/>
      <c r="BI328" s="204"/>
      <c r="BJ328" s="204"/>
      <c r="BK328" s="204"/>
      <c r="BL328" s="41" t="s">
        <v>13</v>
      </c>
      <c r="BM328" s="34">
        <v>246</v>
      </c>
    </row>
    <row r="329" spans="1:65">
      <c r="A329" s="34">
        <v>247</v>
      </c>
      <c r="B329" s="213"/>
      <c r="C329" s="214"/>
      <c r="D329" s="56"/>
      <c r="E329" s="213"/>
      <c r="F329" s="214"/>
      <c r="G329" s="215"/>
      <c r="H329" s="213"/>
      <c r="I329" s="214"/>
      <c r="J329" s="214"/>
      <c r="K329" s="214"/>
      <c r="L329" s="215"/>
      <c r="M329" s="212"/>
      <c r="N329" s="212"/>
      <c r="O329" s="21" t="s">
        <v>10</v>
      </c>
      <c r="P329" s="22"/>
      <c r="Q329" s="21" t="s">
        <v>11</v>
      </c>
      <c r="R329" s="22"/>
      <c r="S329" s="21" t="s">
        <v>12</v>
      </c>
      <c r="T329" s="26"/>
      <c r="U329" s="21" t="s">
        <v>12</v>
      </c>
      <c r="V329" s="25" t="s">
        <v>62</v>
      </c>
      <c r="W329" s="22"/>
      <c r="X329" s="24" t="s">
        <v>12</v>
      </c>
      <c r="Y329" s="212"/>
      <c r="Z329" s="212"/>
      <c r="AA329" s="21" t="s">
        <v>62</v>
      </c>
      <c r="AB329" s="212"/>
      <c r="AC329" s="206"/>
      <c r="AD329" s="209"/>
      <c r="AE329" s="211"/>
      <c r="AF329" s="211"/>
      <c r="AG329" s="23" t="s">
        <v>13</v>
      </c>
      <c r="AH329" s="210"/>
      <c r="AI329" s="206"/>
      <c r="AJ329" s="211"/>
      <c r="AK329" s="211"/>
      <c r="AL329" s="211"/>
      <c r="AM329" s="211"/>
      <c r="AN329" s="21" t="s">
        <v>13</v>
      </c>
      <c r="AO329" s="210"/>
      <c r="AP329" s="212"/>
      <c r="AQ329" s="24" t="s">
        <v>14</v>
      </c>
      <c r="AR329" s="204">
        <f t="shared" si="36"/>
        <v>0</v>
      </c>
      <c r="AS329" s="204"/>
      <c r="AT329" s="204"/>
      <c r="AU329" s="204"/>
      <c r="AV329" s="40" t="s">
        <v>13</v>
      </c>
      <c r="AW329" s="203">
        <f t="shared" si="37"/>
        <v>0</v>
      </c>
      <c r="AX329" s="204"/>
      <c r="AY329" s="204"/>
      <c r="AZ329" s="204"/>
      <c r="BA329" s="41" t="s">
        <v>13</v>
      </c>
      <c r="BB329" s="203">
        <v>25700</v>
      </c>
      <c r="BC329" s="204"/>
      <c r="BD329" s="204"/>
      <c r="BE329" s="204"/>
      <c r="BF329" s="40" t="s">
        <v>13</v>
      </c>
      <c r="BG329" s="203">
        <f t="shared" si="38"/>
        <v>0</v>
      </c>
      <c r="BH329" s="204"/>
      <c r="BI329" s="204"/>
      <c r="BJ329" s="204"/>
      <c r="BK329" s="204"/>
      <c r="BL329" s="41" t="s">
        <v>13</v>
      </c>
      <c r="BM329" s="34">
        <v>247</v>
      </c>
    </row>
    <row r="330" spans="1:65">
      <c r="A330" s="34">
        <v>248</v>
      </c>
      <c r="B330" s="213"/>
      <c r="C330" s="214"/>
      <c r="D330" s="56"/>
      <c r="E330" s="213"/>
      <c r="F330" s="214"/>
      <c r="G330" s="215"/>
      <c r="H330" s="213"/>
      <c r="I330" s="214"/>
      <c r="J330" s="214"/>
      <c r="K330" s="214"/>
      <c r="L330" s="215"/>
      <c r="M330" s="212"/>
      <c r="N330" s="212"/>
      <c r="O330" s="21" t="s">
        <v>10</v>
      </c>
      <c r="P330" s="22"/>
      <c r="Q330" s="21" t="s">
        <v>11</v>
      </c>
      <c r="R330" s="22"/>
      <c r="S330" s="21" t="s">
        <v>12</v>
      </c>
      <c r="T330" s="26"/>
      <c r="U330" s="21" t="s">
        <v>12</v>
      </c>
      <c r="V330" s="25" t="s">
        <v>62</v>
      </c>
      <c r="W330" s="22"/>
      <c r="X330" s="24" t="s">
        <v>12</v>
      </c>
      <c r="Y330" s="212"/>
      <c r="Z330" s="212"/>
      <c r="AA330" s="21" t="s">
        <v>62</v>
      </c>
      <c r="AB330" s="212"/>
      <c r="AC330" s="206"/>
      <c r="AD330" s="209"/>
      <c r="AE330" s="211"/>
      <c r="AF330" s="211"/>
      <c r="AG330" s="23" t="s">
        <v>13</v>
      </c>
      <c r="AH330" s="210"/>
      <c r="AI330" s="206"/>
      <c r="AJ330" s="211"/>
      <c r="AK330" s="211"/>
      <c r="AL330" s="211"/>
      <c r="AM330" s="211"/>
      <c r="AN330" s="21" t="s">
        <v>13</v>
      </c>
      <c r="AO330" s="210"/>
      <c r="AP330" s="212"/>
      <c r="AQ330" s="24" t="s">
        <v>14</v>
      </c>
      <c r="AR330" s="204">
        <f t="shared" si="36"/>
        <v>0</v>
      </c>
      <c r="AS330" s="204"/>
      <c r="AT330" s="204"/>
      <c r="AU330" s="204"/>
      <c r="AV330" s="40" t="s">
        <v>13</v>
      </c>
      <c r="AW330" s="203">
        <f t="shared" si="37"/>
        <v>0</v>
      </c>
      <c r="AX330" s="204"/>
      <c r="AY330" s="204"/>
      <c r="AZ330" s="204"/>
      <c r="BA330" s="41" t="s">
        <v>13</v>
      </c>
      <c r="BB330" s="203">
        <v>25700</v>
      </c>
      <c r="BC330" s="204"/>
      <c r="BD330" s="204"/>
      <c r="BE330" s="204"/>
      <c r="BF330" s="40" t="s">
        <v>13</v>
      </c>
      <c r="BG330" s="203">
        <f t="shared" si="38"/>
        <v>0</v>
      </c>
      <c r="BH330" s="204"/>
      <c r="BI330" s="204"/>
      <c r="BJ330" s="204"/>
      <c r="BK330" s="204"/>
      <c r="BL330" s="41" t="s">
        <v>13</v>
      </c>
      <c r="BM330" s="34">
        <v>248</v>
      </c>
    </row>
    <row r="331" spans="1:65">
      <c r="A331" s="34">
        <v>249</v>
      </c>
      <c r="B331" s="213"/>
      <c r="C331" s="214"/>
      <c r="D331" s="56"/>
      <c r="E331" s="213"/>
      <c r="F331" s="214"/>
      <c r="G331" s="215"/>
      <c r="H331" s="213"/>
      <c r="I331" s="214"/>
      <c r="J331" s="214"/>
      <c r="K331" s="214"/>
      <c r="L331" s="215"/>
      <c r="M331" s="212"/>
      <c r="N331" s="212"/>
      <c r="O331" s="21" t="s">
        <v>10</v>
      </c>
      <c r="P331" s="22"/>
      <c r="Q331" s="21" t="s">
        <v>11</v>
      </c>
      <c r="R331" s="22"/>
      <c r="S331" s="21" t="s">
        <v>12</v>
      </c>
      <c r="T331" s="26"/>
      <c r="U331" s="21" t="s">
        <v>12</v>
      </c>
      <c r="V331" s="25" t="s">
        <v>62</v>
      </c>
      <c r="W331" s="22"/>
      <c r="X331" s="24" t="s">
        <v>12</v>
      </c>
      <c r="Y331" s="212"/>
      <c r="Z331" s="212"/>
      <c r="AA331" s="21" t="s">
        <v>62</v>
      </c>
      <c r="AB331" s="212"/>
      <c r="AC331" s="206"/>
      <c r="AD331" s="209"/>
      <c r="AE331" s="211"/>
      <c r="AF331" s="211"/>
      <c r="AG331" s="23" t="s">
        <v>13</v>
      </c>
      <c r="AH331" s="210"/>
      <c r="AI331" s="206"/>
      <c r="AJ331" s="211"/>
      <c r="AK331" s="211"/>
      <c r="AL331" s="211"/>
      <c r="AM331" s="211"/>
      <c r="AN331" s="21" t="s">
        <v>13</v>
      </c>
      <c r="AO331" s="210"/>
      <c r="AP331" s="212"/>
      <c r="AQ331" s="24" t="s">
        <v>14</v>
      </c>
      <c r="AR331" s="204">
        <f t="shared" si="36"/>
        <v>0</v>
      </c>
      <c r="AS331" s="204"/>
      <c r="AT331" s="204"/>
      <c r="AU331" s="204"/>
      <c r="AV331" s="40" t="s">
        <v>13</v>
      </c>
      <c r="AW331" s="203">
        <f t="shared" si="37"/>
        <v>0</v>
      </c>
      <c r="AX331" s="204"/>
      <c r="AY331" s="204"/>
      <c r="AZ331" s="204"/>
      <c r="BA331" s="41" t="s">
        <v>13</v>
      </c>
      <c r="BB331" s="203">
        <v>25700</v>
      </c>
      <c r="BC331" s="204"/>
      <c r="BD331" s="204"/>
      <c r="BE331" s="204"/>
      <c r="BF331" s="40" t="s">
        <v>13</v>
      </c>
      <c r="BG331" s="203">
        <f t="shared" si="38"/>
        <v>0</v>
      </c>
      <c r="BH331" s="204"/>
      <c r="BI331" s="204"/>
      <c r="BJ331" s="204"/>
      <c r="BK331" s="204"/>
      <c r="BL331" s="41" t="s">
        <v>13</v>
      </c>
      <c r="BM331" s="34">
        <v>249</v>
      </c>
    </row>
    <row r="332" spans="1:65">
      <c r="A332" s="34">
        <v>250</v>
      </c>
      <c r="B332" s="213"/>
      <c r="C332" s="214"/>
      <c r="D332" s="51"/>
      <c r="E332" s="213"/>
      <c r="F332" s="214"/>
      <c r="G332" s="215"/>
      <c r="H332" s="213"/>
      <c r="I332" s="214"/>
      <c r="J332" s="214"/>
      <c r="K332" s="214"/>
      <c r="L332" s="215"/>
      <c r="M332" s="212"/>
      <c r="N332" s="212"/>
      <c r="O332" s="21" t="s">
        <v>10</v>
      </c>
      <c r="P332" s="22"/>
      <c r="Q332" s="21" t="s">
        <v>11</v>
      </c>
      <c r="R332" s="22"/>
      <c r="S332" s="21" t="s">
        <v>12</v>
      </c>
      <c r="T332" s="26"/>
      <c r="U332" s="21" t="s">
        <v>12</v>
      </c>
      <c r="V332" s="25" t="s">
        <v>62</v>
      </c>
      <c r="W332" s="22"/>
      <c r="X332" s="24" t="s">
        <v>12</v>
      </c>
      <c r="Y332" s="212"/>
      <c r="Z332" s="212"/>
      <c r="AA332" s="21" t="s">
        <v>62</v>
      </c>
      <c r="AB332" s="212"/>
      <c r="AC332" s="206"/>
      <c r="AD332" s="209"/>
      <c r="AE332" s="211"/>
      <c r="AF332" s="211"/>
      <c r="AG332" s="23" t="s">
        <v>13</v>
      </c>
      <c r="AH332" s="210"/>
      <c r="AI332" s="206"/>
      <c r="AJ332" s="211"/>
      <c r="AK332" s="211"/>
      <c r="AL332" s="211"/>
      <c r="AM332" s="211"/>
      <c r="AN332" s="21" t="s">
        <v>13</v>
      </c>
      <c r="AO332" s="210"/>
      <c r="AP332" s="212"/>
      <c r="AQ332" s="24" t="s">
        <v>14</v>
      </c>
      <c r="AR332" s="204">
        <f t="shared" si="36"/>
        <v>0</v>
      </c>
      <c r="AS332" s="204"/>
      <c r="AT332" s="204"/>
      <c r="AU332" s="204"/>
      <c r="AV332" s="40" t="s">
        <v>13</v>
      </c>
      <c r="AW332" s="203">
        <f t="shared" si="37"/>
        <v>0</v>
      </c>
      <c r="AX332" s="204"/>
      <c r="AY332" s="204"/>
      <c r="AZ332" s="204"/>
      <c r="BA332" s="41" t="s">
        <v>13</v>
      </c>
      <c r="BB332" s="203">
        <v>25700</v>
      </c>
      <c r="BC332" s="204"/>
      <c r="BD332" s="204"/>
      <c r="BE332" s="204"/>
      <c r="BF332" s="40" t="s">
        <v>13</v>
      </c>
      <c r="BG332" s="203">
        <f t="shared" si="38"/>
        <v>0</v>
      </c>
      <c r="BH332" s="204"/>
      <c r="BI332" s="204"/>
      <c r="BJ332" s="204"/>
      <c r="BK332" s="204"/>
      <c r="BL332" s="41" t="s">
        <v>13</v>
      </c>
      <c r="BM332" s="34">
        <v>250</v>
      </c>
    </row>
    <row r="333" spans="1:65">
      <c r="A333" s="34">
        <v>251</v>
      </c>
      <c r="B333" s="213"/>
      <c r="C333" s="214"/>
      <c r="D333" s="51"/>
      <c r="E333" s="213"/>
      <c r="F333" s="214"/>
      <c r="G333" s="215"/>
      <c r="H333" s="213"/>
      <c r="I333" s="214"/>
      <c r="J333" s="214"/>
      <c r="K333" s="214"/>
      <c r="L333" s="215"/>
      <c r="M333" s="212"/>
      <c r="N333" s="212"/>
      <c r="O333" s="21" t="s">
        <v>10</v>
      </c>
      <c r="P333" s="22"/>
      <c r="Q333" s="21" t="s">
        <v>11</v>
      </c>
      <c r="R333" s="22"/>
      <c r="S333" s="21" t="s">
        <v>12</v>
      </c>
      <c r="T333" s="26"/>
      <c r="U333" s="21" t="s">
        <v>12</v>
      </c>
      <c r="V333" s="25" t="s">
        <v>62</v>
      </c>
      <c r="W333" s="22"/>
      <c r="X333" s="24" t="s">
        <v>12</v>
      </c>
      <c r="Y333" s="212"/>
      <c r="Z333" s="212"/>
      <c r="AA333" s="21" t="s">
        <v>62</v>
      </c>
      <c r="AB333" s="212"/>
      <c r="AC333" s="206"/>
      <c r="AD333" s="209"/>
      <c r="AE333" s="211"/>
      <c r="AF333" s="211"/>
      <c r="AG333" s="23" t="s">
        <v>13</v>
      </c>
      <c r="AH333" s="210"/>
      <c r="AI333" s="206"/>
      <c r="AJ333" s="211"/>
      <c r="AK333" s="211"/>
      <c r="AL333" s="211"/>
      <c r="AM333" s="211"/>
      <c r="AN333" s="21" t="s">
        <v>13</v>
      </c>
      <c r="AO333" s="210"/>
      <c r="AP333" s="212"/>
      <c r="AQ333" s="24" t="s">
        <v>14</v>
      </c>
      <c r="AR333" s="204">
        <f t="shared" si="36"/>
        <v>0</v>
      </c>
      <c r="AS333" s="204"/>
      <c r="AT333" s="204"/>
      <c r="AU333" s="204"/>
      <c r="AV333" s="40" t="s">
        <v>13</v>
      </c>
      <c r="AW333" s="203">
        <f t="shared" si="37"/>
        <v>0</v>
      </c>
      <c r="AX333" s="204"/>
      <c r="AY333" s="204"/>
      <c r="AZ333" s="204"/>
      <c r="BA333" s="41" t="s">
        <v>13</v>
      </c>
      <c r="BB333" s="203">
        <v>25700</v>
      </c>
      <c r="BC333" s="204"/>
      <c r="BD333" s="204"/>
      <c r="BE333" s="204"/>
      <c r="BF333" s="40" t="s">
        <v>13</v>
      </c>
      <c r="BG333" s="203">
        <f t="shared" si="38"/>
        <v>0</v>
      </c>
      <c r="BH333" s="204"/>
      <c r="BI333" s="204"/>
      <c r="BJ333" s="204"/>
      <c r="BK333" s="204"/>
      <c r="BL333" s="41" t="s">
        <v>13</v>
      </c>
      <c r="BM333" s="34">
        <v>251</v>
      </c>
    </row>
    <row r="334" spans="1:65">
      <c r="A334" s="34">
        <v>252</v>
      </c>
      <c r="B334" s="213"/>
      <c r="C334" s="214"/>
      <c r="D334" s="51"/>
      <c r="E334" s="213"/>
      <c r="F334" s="214"/>
      <c r="G334" s="215"/>
      <c r="H334" s="213"/>
      <c r="I334" s="214"/>
      <c r="J334" s="214"/>
      <c r="K334" s="214"/>
      <c r="L334" s="215"/>
      <c r="M334" s="212"/>
      <c r="N334" s="212"/>
      <c r="O334" s="21" t="s">
        <v>10</v>
      </c>
      <c r="P334" s="22"/>
      <c r="Q334" s="21" t="s">
        <v>11</v>
      </c>
      <c r="R334" s="22"/>
      <c r="S334" s="21" t="s">
        <v>12</v>
      </c>
      <c r="T334" s="26"/>
      <c r="U334" s="21" t="s">
        <v>12</v>
      </c>
      <c r="V334" s="25" t="s">
        <v>62</v>
      </c>
      <c r="W334" s="22"/>
      <c r="X334" s="24" t="s">
        <v>12</v>
      </c>
      <c r="Y334" s="212"/>
      <c r="Z334" s="212"/>
      <c r="AA334" s="21" t="s">
        <v>62</v>
      </c>
      <c r="AB334" s="212"/>
      <c r="AC334" s="206"/>
      <c r="AD334" s="209"/>
      <c r="AE334" s="211"/>
      <c r="AF334" s="211"/>
      <c r="AG334" s="23" t="s">
        <v>13</v>
      </c>
      <c r="AH334" s="210"/>
      <c r="AI334" s="206"/>
      <c r="AJ334" s="211"/>
      <c r="AK334" s="211"/>
      <c r="AL334" s="211"/>
      <c r="AM334" s="211"/>
      <c r="AN334" s="21" t="s">
        <v>13</v>
      </c>
      <c r="AO334" s="210"/>
      <c r="AP334" s="212"/>
      <c r="AQ334" s="24" t="s">
        <v>14</v>
      </c>
      <c r="AR334" s="204">
        <f t="shared" si="36"/>
        <v>0</v>
      </c>
      <c r="AS334" s="204"/>
      <c r="AT334" s="204"/>
      <c r="AU334" s="204"/>
      <c r="AV334" s="40" t="s">
        <v>13</v>
      </c>
      <c r="AW334" s="203">
        <f t="shared" si="37"/>
        <v>0</v>
      </c>
      <c r="AX334" s="204"/>
      <c r="AY334" s="204"/>
      <c r="AZ334" s="204"/>
      <c r="BA334" s="41" t="s">
        <v>13</v>
      </c>
      <c r="BB334" s="203">
        <v>25700</v>
      </c>
      <c r="BC334" s="204"/>
      <c r="BD334" s="204"/>
      <c r="BE334" s="204"/>
      <c r="BF334" s="40" t="s">
        <v>13</v>
      </c>
      <c r="BG334" s="203">
        <f t="shared" si="38"/>
        <v>0</v>
      </c>
      <c r="BH334" s="204"/>
      <c r="BI334" s="204"/>
      <c r="BJ334" s="204"/>
      <c r="BK334" s="204"/>
      <c r="BL334" s="41" t="s">
        <v>13</v>
      </c>
      <c r="BM334" s="34">
        <v>252</v>
      </c>
    </row>
    <row r="335" spans="1:65">
      <c r="A335" s="34">
        <v>253</v>
      </c>
      <c r="B335" s="213"/>
      <c r="C335" s="214"/>
      <c r="D335" s="51"/>
      <c r="E335" s="213"/>
      <c r="F335" s="214"/>
      <c r="G335" s="215"/>
      <c r="H335" s="213"/>
      <c r="I335" s="214"/>
      <c r="J335" s="214"/>
      <c r="K335" s="214"/>
      <c r="L335" s="215"/>
      <c r="M335" s="212"/>
      <c r="N335" s="212"/>
      <c r="O335" s="21" t="s">
        <v>10</v>
      </c>
      <c r="P335" s="22"/>
      <c r="Q335" s="21" t="s">
        <v>11</v>
      </c>
      <c r="R335" s="22"/>
      <c r="S335" s="21" t="s">
        <v>12</v>
      </c>
      <c r="T335" s="26"/>
      <c r="U335" s="21" t="s">
        <v>12</v>
      </c>
      <c r="V335" s="25" t="s">
        <v>62</v>
      </c>
      <c r="W335" s="22"/>
      <c r="X335" s="24" t="s">
        <v>12</v>
      </c>
      <c r="Y335" s="212"/>
      <c r="Z335" s="212"/>
      <c r="AA335" s="21" t="s">
        <v>62</v>
      </c>
      <c r="AB335" s="212"/>
      <c r="AC335" s="206"/>
      <c r="AD335" s="209"/>
      <c r="AE335" s="211"/>
      <c r="AF335" s="211"/>
      <c r="AG335" s="23" t="s">
        <v>13</v>
      </c>
      <c r="AH335" s="210"/>
      <c r="AI335" s="206"/>
      <c r="AJ335" s="211"/>
      <c r="AK335" s="211"/>
      <c r="AL335" s="211"/>
      <c r="AM335" s="211"/>
      <c r="AN335" s="21" t="s">
        <v>13</v>
      </c>
      <c r="AO335" s="210"/>
      <c r="AP335" s="212"/>
      <c r="AQ335" s="24" t="s">
        <v>14</v>
      </c>
      <c r="AR335" s="204">
        <f t="shared" si="36"/>
        <v>0</v>
      </c>
      <c r="AS335" s="204"/>
      <c r="AT335" s="204"/>
      <c r="AU335" s="204"/>
      <c r="AV335" s="40" t="s">
        <v>13</v>
      </c>
      <c r="AW335" s="203">
        <f t="shared" si="37"/>
        <v>0</v>
      </c>
      <c r="AX335" s="204"/>
      <c r="AY335" s="204"/>
      <c r="AZ335" s="204"/>
      <c r="BA335" s="41" t="s">
        <v>13</v>
      </c>
      <c r="BB335" s="203">
        <v>25700</v>
      </c>
      <c r="BC335" s="204"/>
      <c r="BD335" s="204"/>
      <c r="BE335" s="204"/>
      <c r="BF335" s="40" t="s">
        <v>13</v>
      </c>
      <c r="BG335" s="203">
        <f t="shared" si="38"/>
        <v>0</v>
      </c>
      <c r="BH335" s="204"/>
      <c r="BI335" s="204"/>
      <c r="BJ335" s="204"/>
      <c r="BK335" s="204"/>
      <c r="BL335" s="41" t="s">
        <v>13</v>
      </c>
      <c r="BM335" s="34">
        <v>253</v>
      </c>
    </row>
    <row r="336" spans="1:65">
      <c r="A336" s="34">
        <v>254</v>
      </c>
      <c r="B336" s="213"/>
      <c r="C336" s="214"/>
      <c r="D336" s="51"/>
      <c r="E336" s="213"/>
      <c r="F336" s="214"/>
      <c r="G336" s="215"/>
      <c r="H336" s="213"/>
      <c r="I336" s="214"/>
      <c r="J336" s="214"/>
      <c r="K336" s="214"/>
      <c r="L336" s="215"/>
      <c r="M336" s="212"/>
      <c r="N336" s="212"/>
      <c r="O336" s="21" t="s">
        <v>10</v>
      </c>
      <c r="P336" s="22"/>
      <c r="Q336" s="21" t="s">
        <v>11</v>
      </c>
      <c r="R336" s="22"/>
      <c r="S336" s="21" t="s">
        <v>12</v>
      </c>
      <c r="T336" s="26"/>
      <c r="U336" s="21" t="s">
        <v>12</v>
      </c>
      <c r="V336" s="25" t="s">
        <v>62</v>
      </c>
      <c r="W336" s="22"/>
      <c r="X336" s="24" t="s">
        <v>12</v>
      </c>
      <c r="Y336" s="212"/>
      <c r="Z336" s="212"/>
      <c r="AA336" s="21" t="s">
        <v>62</v>
      </c>
      <c r="AB336" s="212"/>
      <c r="AC336" s="206"/>
      <c r="AD336" s="209"/>
      <c r="AE336" s="211"/>
      <c r="AF336" s="211"/>
      <c r="AG336" s="23" t="s">
        <v>13</v>
      </c>
      <c r="AH336" s="210"/>
      <c r="AI336" s="206"/>
      <c r="AJ336" s="211"/>
      <c r="AK336" s="211"/>
      <c r="AL336" s="211"/>
      <c r="AM336" s="211"/>
      <c r="AN336" s="21" t="s">
        <v>13</v>
      </c>
      <c r="AO336" s="210"/>
      <c r="AP336" s="212"/>
      <c r="AQ336" s="24" t="s">
        <v>14</v>
      </c>
      <c r="AR336" s="204">
        <f t="shared" si="36"/>
        <v>0</v>
      </c>
      <c r="AS336" s="204"/>
      <c r="AT336" s="204"/>
      <c r="AU336" s="204"/>
      <c r="AV336" s="40" t="s">
        <v>13</v>
      </c>
      <c r="AW336" s="203">
        <f t="shared" si="37"/>
        <v>0</v>
      </c>
      <c r="AX336" s="204"/>
      <c r="AY336" s="204"/>
      <c r="AZ336" s="204"/>
      <c r="BA336" s="41" t="s">
        <v>13</v>
      </c>
      <c r="BB336" s="203">
        <v>25700</v>
      </c>
      <c r="BC336" s="204"/>
      <c r="BD336" s="204"/>
      <c r="BE336" s="204"/>
      <c r="BF336" s="40" t="s">
        <v>13</v>
      </c>
      <c r="BG336" s="203">
        <f t="shared" si="38"/>
        <v>0</v>
      </c>
      <c r="BH336" s="204"/>
      <c r="BI336" s="204"/>
      <c r="BJ336" s="204"/>
      <c r="BK336" s="204"/>
      <c r="BL336" s="41" t="s">
        <v>13</v>
      </c>
      <c r="BM336" s="34">
        <v>254</v>
      </c>
    </row>
    <row r="337" spans="1:65">
      <c r="A337" s="34">
        <v>255</v>
      </c>
      <c r="B337" s="213"/>
      <c r="C337" s="214"/>
      <c r="D337" s="51"/>
      <c r="E337" s="213"/>
      <c r="F337" s="214"/>
      <c r="G337" s="215"/>
      <c r="H337" s="213"/>
      <c r="I337" s="214"/>
      <c r="J337" s="214"/>
      <c r="K337" s="214"/>
      <c r="L337" s="215"/>
      <c r="M337" s="212"/>
      <c r="N337" s="212"/>
      <c r="O337" s="21" t="s">
        <v>10</v>
      </c>
      <c r="P337" s="22"/>
      <c r="Q337" s="21" t="s">
        <v>11</v>
      </c>
      <c r="R337" s="22"/>
      <c r="S337" s="21" t="s">
        <v>12</v>
      </c>
      <c r="T337" s="26"/>
      <c r="U337" s="21" t="s">
        <v>12</v>
      </c>
      <c r="V337" s="25" t="s">
        <v>62</v>
      </c>
      <c r="W337" s="22"/>
      <c r="X337" s="24" t="s">
        <v>12</v>
      </c>
      <c r="Y337" s="212"/>
      <c r="Z337" s="212"/>
      <c r="AA337" s="21" t="s">
        <v>62</v>
      </c>
      <c r="AB337" s="212"/>
      <c r="AC337" s="206"/>
      <c r="AD337" s="209"/>
      <c r="AE337" s="211"/>
      <c r="AF337" s="211"/>
      <c r="AG337" s="23" t="s">
        <v>13</v>
      </c>
      <c r="AH337" s="210"/>
      <c r="AI337" s="206"/>
      <c r="AJ337" s="211"/>
      <c r="AK337" s="211"/>
      <c r="AL337" s="211"/>
      <c r="AM337" s="211"/>
      <c r="AN337" s="21" t="s">
        <v>13</v>
      </c>
      <c r="AO337" s="210"/>
      <c r="AP337" s="212"/>
      <c r="AQ337" s="24" t="s">
        <v>14</v>
      </c>
      <c r="AR337" s="204">
        <f t="shared" si="36"/>
        <v>0</v>
      </c>
      <c r="AS337" s="204"/>
      <c r="AT337" s="204"/>
      <c r="AU337" s="204"/>
      <c r="AV337" s="40" t="s">
        <v>13</v>
      </c>
      <c r="AW337" s="203">
        <f t="shared" si="37"/>
        <v>0</v>
      </c>
      <c r="AX337" s="204"/>
      <c r="AY337" s="204"/>
      <c r="AZ337" s="204"/>
      <c r="BA337" s="41" t="s">
        <v>13</v>
      </c>
      <c r="BB337" s="203">
        <v>25700</v>
      </c>
      <c r="BC337" s="204"/>
      <c r="BD337" s="204"/>
      <c r="BE337" s="204"/>
      <c r="BF337" s="40" t="s">
        <v>13</v>
      </c>
      <c r="BG337" s="203">
        <f t="shared" si="38"/>
        <v>0</v>
      </c>
      <c r="BH337" s="204"/>
      <c r="BI337" s="204"/>
      <c r="BJ337" s="204"/>
      <c r="BK337" s="204"/>
      <c r="BL337" s="41" t="s">
        <v>13</v>
      </c>
      <c r="BM337" s="34">
        <v>255</v>
      </c>
    </row>
    <row r="338" spans="1:65">
      <c r="A338" s="34">
        <v>256</v>
      </c>
      <c r="B338" s="213"/>
      <c r="C338" s="214"/>
      <c r="D338" s="51"/>
      <c r="E338" s="213"/>
      <c r="F338" s="214"/>
      <c r="G338" s="215"/>
      <c r="H338" s="213"/>
      <c r="I338" s="214"/>
      <c r="J338" s="214"/>
      <c r="K338" s="214"/>
      <c r="L338" s="215"/>
      <c r="M338" s="212"/>
      <c r="N338" s="212"/>
      <c r="O338" s="21" t="s">
        <v>10</v>
      </c>
      <c r="P338" s="22"/>
      <c r="Q338" s="21" t="s">
        <v>11</v>
      </c>
      <c r="R338" s="22"/>
      <c r="S338" s="21" t="s">
        <v>12</v>
      </c>
      <c r="T338" s="26"/>
      <c r="U338" s="21" t="s">
        <v>12</v>
      </c>
      <c r="V338" s="25" t="s">
        <v>62</v>
      </c>
      <c r="W338" s="22"/>
      <c r="X338" s="24" t="s">
        <v>12</v>
      </c>
      <c r="Y338" s="212"/>
      <c r="Z338" s="212"/>
      <c r="AA338" s="21" t="s">
        <v>62</v>
      </c>
      <c r="AB338" s="212"/>
      <c r="AC338" s="206"/>
      <c r="AD338" s="209"/>
      <c r="AE338" s="211"/>
      <c r="AF338" s="211"/>
      <c r="AG338" s="23" t="s">
        <v>13</v>
      </c>
      <c r="AH338" s="210"/>
      <c r="AI338" s="206"/>
      <c r="AJ338" s="211"/>
      <c r="AK338" s="211"/>
      <c r="AL338" s="211"/>
      <c r="AM338" s="211"/>
      <c r="AN338" s="21" t="s">
        <v>13</v>
      </c>
      <c r="AO338" s="210"/>
      <c r="AP338" s="212"/>
      <c r="AQ338" s="24" t="s">
        <v>14</v>
      </c>
      <c r="AR338" s="204">
        <f t="shared" si="36"/>
        <v>0</v>
      </c>
      <c r="AS338" s="204"/>
      <c r="AT338" s="204"/>
      <c r="AU338" s="204"/>
      <c r="AV338" s="40" t="s">
        <v>13</v>
      </c>
      <c r="AW338" s="203">
        <f t="shared" si="37"/>
        <v>0</v>
      </c>
      <c r="AX338" s="204"/>
      <c r="AY338" s="204"/>
      <c r="AZ338" s="204"/>
      <c r="BA338" s="41" t="s">
        <v>13</v>
      </c>
      <c r="BB338" s="203">
        <v>25700</v>
      </c>
      <c r="BC338" s="204"/>
      <c r="BD338" s="204"/>
      <c r="BE338" s="204"/>
      <c r="BF338" s="40" t="s">
        <v>13</v>
      </c>
      <c r="BG338" s="203">
        <f t="shared" si="38"/>
        <v>0</v>
      </c>
      <c r="BH338" s="204"/>
      <c r="BI338" s="204"/>
      <c r="BJ338" s="204"/>
      <c r="BK338" s="204"/>
      <c r="BL338" s="41" t="s">
        <v>13</v>
      </c>
      <c r="BM338" s="34">
        <v>256</v>
      </c>
    </row>
    <row r="339" spans="1:65">
      <c r="A339" s="34">
        <v>257</v>
      </c>
      <c r="B339" s="213"/>
      <c r="C339" s="214"/>
      <c r="D339" s="51"/>
      <c r="E339" s="213"/>
      <c r="F339" s="214"/>
      <c r="G339" s="215"/>
      <c r="H339" s="213"/>
      <c r="I339" s="214"/>
      <c r="J339" s="214"/>
      <c r="K339" s="214"/>
      <c r="L339" s="215"/>
      <c r="M339" s="212"/>
      <c r="N339" s="212"/>
      <c r="O339" s="21" t="s">
        <v>10</v>
      </c>
      <c r="P339" s="22"/>
      <c r="Q339" s="21" t="s">
        <v>11</v>
      </c>
      <c r="R339" s="22"/>
      <c r="S339" s="21" t="s">
        <v>12</v>
      </c>
      <c r="T339" s="26"/>
      <c r="U339" s="21" t="s">
        <v>12</v>
      </c>
      <c r="V339" s="25" t="s">
        <v>62</v>
      </c>
      <c r="W339" s="22"/>
      <c r="X339" s="24" t="s">
        <v>12</v>
      </c>
      <c r="Y339" s="212"/>
      <c r="Z339" s="212"/>
      <c r="AA339" s="21" t="s">
        <v>62</v>
      </c>
      <c r="AB339" s="212"/>
      <c r="AC339" s="206"/>
      <c r="AD339" s="209"/>
      <c r="AE339" s="211"/>
      <c r="AF339" s="211"/>
      <c r="AG339" s="23" t="s">
        <v>13</v>
      </c>
      <c r="AH339" s="210"/>
      <c r="AI339" s="206"/>
      <c r="AJ339" s="211"/>
      <c r="AK339" s="211"/>
      <c r="AL339" s="211"/>
      <c r="AM339" s="211"/>
      <c r="AN339" s="21" t="s">
        <v>13</v>
      </c>
      <c r="AO339" s="210"/>
      <c r="AP339" s="212"/>
      <c r="AQ339" s="24" t="s">
        <v>14</v>
      </c>
      <c r="AR339" s="204">
        <f t="shared" si="36"/>
        <v>0</v>
      </c>
      <c r="AS339" s="204"/>
      <c r="AT339" s="204"/>
      <c r="AU339" s="204"/>
      <c r="AV339" s="40" t="s">
        <v>13</v>
      </c>
      <c r="AW339" s="203">
        <f t="shared" si="37"/>
        <v>0</v>
      </c>
      <c r="AX339" s="204"/>
      <c r="AY339" s="204"/>
      <c r="AZ339" s="204"/>
      <c r="BA339" s="41" t="s">
        <v>13</v>
      </c>
      <c r="BB339" s="203">
        <v>25700</v>
      </c>
      <c r="BC339" s="204"/>
      <c r="BD339" s="204"/>
      <c r="BE339" s="204"/>
      <c r="BF339" s="40" t="s">
        <v>13</v>
      </c>
      <c r="BG339" s="203">
        <f t="shared" si="38"/>
        <v>0</v>
      </c>
      <c r="BH339" s="204"/>
      <c r="BI339" s="204"/>
      <c r="BJ339" s="204"/>
      <c r="BK339" s="204"/>
      <c r="BL339" s="41" t="s">
        <v>13</v>
      </c>
      <c r="BM339" s="34">
        <v>257</v>
      </c>
    </row>
    <row r="340" spans="1:65">
      <c r="A340" s="34">
        <v>258</v>
      </c>
      <c r="B340" s="213"/>
      <c r="C340" s="214"/>
      <c r="D340" s="51"/>
      <c r="E340" s="213"/>
      <c r="F340" s="214"/>
      <c r="G340" s="215"/>
      <c r="H340" s="213"/>
      <c r="I340" s="214"/>
      <c r="J340" s="214"/>
      <c r="K340" s="214"/>
      <c r="L340" s="215"/>
      <c r="M340" s="212"/>
      <c r="N340" s="212"/>
      <c r="O340" s="21" t="s">
        <v>10</v>
      </c>
      <c r="P340" s="22"/>
      <c r="Q340" s="21" t="s">
        <v>11</v>
      </c>
      <c r="R340" s="22"/>
      <c r="S340" s="21" t="s">
        <v>12</v>
      </c>
      <c r="T340" s="26"/>
      <c r="U340" s="21" t="s">
        <v>12</v>
      </c>
      <c r="V340" s="25" t="s">
        <v>62</v>
      </c>
      <c r="W340" s="22"/>
      <c r="X340" s="24" t="s">
        <v>12</v>
      </c>
      <c r="Y340" s="212"/>
      <c r="Z340" s="212"/>
      <c r="AA340" s="21" t="s">
        <v>62</v>
      </c>
      <c r="AB340" s="212"/>
      <c r="AC340" s="206"/>
      <c r="AD340" s="209"/>
      <c r="AE340" s="211"/>
      <c r="AF340" s="211"/>
      <c r="AG340" s="23" t="s">
        <v>13</v>
      </c>
      <c r="AH340" s="210"/>
      <c r="AI340" s="206"/>
      <c r="AJ340" s="211"/>
      <c r="AK340" s="211"/>
      <c r="AL340" s="211"/>
      <c r="AM340" s="211"/>
      <c r="AN340" s="21" t="s">
        <v>13</v>
      </c>
      <c r="AO340" s="210"/>
      <c r="AP340" s="212"/>
      <c r="AQ340" s="24" t="s">
        <v>14</v>
      </c>
      <c r="AR340" s="204">
        <f t="shared" si="36"/>
        <v>0</v>
      </c>
      <c r="AS340" s="204"/>
      <c r="AT340" s="204"/>
      <c r="AU340" s="204"/>
      <c r="AV340" s="40" t="s">
        <v>13</v>
      </c>
      <c r="AW340" s="203">
        <f t="shared" si="37"/>
        <v>0</v>
      </c>
      <c r="AX340" s="204"/>
      <c r="AY340" s="204"/>
      <c r="AZ340" s="204"/>
      <c r="BA340" s="41" t="s">
        <v>13</v>
      </c>
      <c r="BB340" s="203">
        <v>25700</v>
      </c>
      <c r="BC340" s="204"/>
      <c r="BD340" s="204"/>
      <c r="BE340" s="204"/>
      <c r="BF340" s="40" t="s">
        <v>13</v>
      </c>
      <c r="BG340" s="203">
        <f t="shared" si="38"/>
        <v>0</v>
      </c>
      <c r="BH340" s="204"/>
      <c r="BI340" s="204"/>
      <c r="BJ340" s="204"/>
      <c r="BK340" s="204"/>
      <c r="BL340" s="41" t="s">
        <v>13</v>
      </c>
      <c r="BM340" s="34">
        <v>258</v>
      </c>
    </row>
    <row r="341" spans="1:65">
      <c r="A341" s="34">
        <v>259</v>
      </c>
      <c r="B341" s="213"/>
      <c r="C341" s="214"/>
      <c r="D341" s="51"/>
      <c r="E341" s="213"/>
      <c r="F341" s="214"/>
      <c r="G341" s="215"/>
      <c r="H341" s="213"/>
      <c r="I341" s="214"/>
      <c r="J341" s="214"/>
      <c r="K341" s="214"/>
      <c r="L341" s="215"/>
      <c r="M341" s="212"/>
      <c r="N341" s="212"/>
      <c r="O341" s="21" t="s">
        <v>10</v>
      </c>
      <c r="P341" s="22"/>
      <c r="Q341" s="21" t="s">
        <v>11</v>
      </c>
      <c r="R341" s="22"/>
      <c r="S341" s="21" t="s">
        <v>12</v>
      </c>
      <c r="T341" s="26"/>
      <c r="U341" s="21" t="s">
        <v>12</v>
      </c>
      <c r="V341" s="25" t="s">
        <v>62</v>
      </c>
      <c r="W341" s="22"/>
      <c r="X341" s="24" t="s">
        <v>12</v>
      </c>
      <c r="Y341" s="212"/>
      <c r="Z341" s="212"/>
      <c r="AA341" s="21" t="s">
        <v>62</v>
      </c>
      <c r="AB341" s="212"/>
      <c r="AC341" s="206"/>
      <c r="AD341" s="209"/>
      <c r="AE341" s="211"/>
      <c r="AF341" s="211"/>
      <c r="AG341" s="23" t="s">
        <v>13</v>
      </c>
      <c r="AH341" s="210"/>
      <c r="AI341" s="206"/>
      <c r="AJ341" s="211"/>
      <c r="AK341" s="211"/>
      <c r="AL341" s="211"/>
      <c r="AM341" s="211"/>
      <c r="AN341" s="21" t="s">
        <v>13</v>
      </c>
      <c r="AO341" s="210"/>
      <c r="AP341" s="212"/>
      <c r="AQ341" s="24" t="s">
        <v>14</v>
      </c>
      <c r="AR341" s="204">
        <f t="shared" si="36"/>
        <v>0</v>
      </c>
      <c r="AS341" s="204"/>
      <c r="AT341" s="204"/>
      <c r="AU341" s="204"/>
      <c r="AV341" s="40" t="s">
        <v>13</v>
      </c>
      <c r="AW341" s="203">
        <f t="shared" si="37"/>
        <v>0</v>
      </c>
      <c r="AX341" s="204"/>
      <c r="AY341" s="204"/>
      <c r="AZ341" s="204"/>
      <c r="BA341" s="41" t="s">
        <v>13</v>
      </c>
      <c r="BB341" s="203">
        <v>25700</v>
      </c>
      <c r="BC341" s="204"/>
      <c r="BD341" s="204"/>
      <c r="BE341" s="204"/>
      <c r="BF341" s="40" t="s">
        <v>13</v>
      </c>
      <c r="BG341" s="203">
        <f t="shared" si="38"/>
        <v>0</v>
      </c>
      <c r="BH341" s="204"/>
      <c r="BI341" s="204"/>
      <c r="BJ341" s="204"/>
      <c r="BK341" s="204"/>
      <c r="BL341" s="41" t="s">
        <v>13</v>
      </c>
      <c r="BM341" s="34">
        <v>259</v>
      </c>
    </row>
    <row r="342" spans="1:65" ht="18.600000000000001" thickBot="1">
      <c r="A342" s="34">
        <v>260</v>
      </c>
      <c r="B342" s="213"/>
      <c r="C342" s="215"/>
      <c r="D342" s="51"/>
      <c r="E342" s="213"/>
      <c r="F342" s="214"/>
      <c r="G342" s="215"/>
      <c r="H342" s="216"/>
      <c r="I342" s="216"/>
      <c r="J342" s="216"/>
      <c r="K342" s="216"/>
      <c r="L342" s="216"/>
      <c r="M342" s="207"/>
      <c r="N342" s="210"/>
      <c r="O342" s="21" t="s">
        <v>10</v>
      </c>
      <c r="P342" s="22"/>
      <c r="Q342" s="21" t="s">
        <v>11</v>
      </c>
      <c r="R342" s="22"/>
      <c r="S342" s="24" t="s">
        <v>12</v>
      </c>
      <c r="T342" s="26"/>
      <c r="U342" s="21" t="s">
        <v>12</v>
      </c>
      <c r="V342" s="25" t="s">
        <v>62</v>
      </c>
      <c r="W342" s="22"/>
      <c r="X342" s="24" t="s">
        <v>12</v>
      </c>
      <c r="Y342" s="207"/>
      <c r="Z342" s="210"/>
      <c r="AA342" s="21" t="s">
        <v>62</v>
      </c>
      <c r="AB342" s="206"/>
      <c r="AC342" s="207"/>
      <c r="AD342" s="208"/>
      <c r="AE342" s="208"/>
      <c r="AF342" s="209"/>
      <c r="AG342" s="23" t="s">
        <v>13</v>
      </c>
      <c r="AH342" s="210"/>
      <c r="AI342" s="206"/>
      <c r="AJ342" s="211"/>
      <c r="AK342" s="211"/>
      <c r="AL342" s="211"/>
      <c r="AM342" s="211"/>
      <c r="AN342" s="21" t="s">
        <v>13</v>
      </c>
      <c r="AO342" s="210"/>
      <c r="AP342" s="212"/>
      <c r="AQ342" s="24" t="s">
        <v>14</v>
      </c>
      <c r="AR342" s="204">
        <f t="shared" si="36"/>
        <v>0</v>
      </c>
      <c r="AS342" s="204"/>
      <c r="AT342" s="204"/>
      <c r="AU342" s="204"/>
      <c r="AV342" s="40" t="s">
        <v>13</v>
      </c>
      <c r="AW342" s="203">
        <f t="shared" si="37"/>
        <v>0</v>
      </c>
      <c r="AX342" s="204"/>
      <c r="AY342" s="204"/>
      <c r="AZ342" s="204"/>
      <c r="BA342" s="41" t="s">
        <v>13</v>
      </c>
      <c r="BB342" s="203">
        <v>25700</v>
      </c>
      <c r="BC342" s="204"/>
      <c r="BD342" s="204"/>
      <c r="BE342" s="204"/>
      <c r="BF342" s="41" t="s">
        <v>13</v>
      </c>
      <c r="BG342" s="203">
        <f t="shared" si="38"/>
        <v>0</v>
      </c>
      <c r="BH342" s="204"/>
      <c r="BI342" s="204"/>
      <c r="BJ342" s="204"/>
      <c r="BK342" s="204"/>
      <c r="BL342" s="41" t="s">
        <v>13</v>
      </c>
      <c r="BM342" s="34">
        <v>260</v>
      </c>
    </row>
    <row r="343" spans="1:65" ht="18.600000000000001" thickBot="1">
      <c r="BD343" s="200" t="s">
        <v>15</v>
      </c>
      <c r="BE343" s="200"/>
      <c r="BF343" s="201"/>
      <c r="BG343" s="315">
        <f>SUM(BG323:BK342)</f>
        <v>0</v>
      </c>
      <c r="BH343" s="316"/>
      <c r="BI343" s="316"/>
      <c r="BJ343" s="316"/>
      <c r="BK343" s="316"/>
      <c r="BL343" s="132" t="s">
        <v>13</v>
      </c>
      <c r="BM343" s="5"/>
    </row>
    <row r="344" spans="1:65" ht="22.2">
      <c r="A344" s="1" t="s">
        <v>61</v>
      </c>
      <c r="BC344" s="194" t="s">
        <v>24</v>
      </c>
      <c r="BD344" s="195"/>
      <c r="BE344" s="275"/>
      <c r="BF344" s="276"/>
      <c r="BG344" s="2" t="s">
        <v>10</v>
      </c>
      <c r="BI344" s="275"/>
      <c r="BJ344" s="276"/>
      <c r="BK344" s="277" t="s">
        <v>25</v>
      </c>
      <c r="BL344" s="194"/>
    </row>
    <row r="345" spans="1:65">
      <c r="X345" s="2" t="s">
        <v>85</v>
      </c>
      <c r="AU345" s="2" t="s">
        <v>103</v>
      </c>
      <c r="AX345" s="151"/>
      <c r="AY345" s="151"/>
      <c r="AZ345" s="151"/>
      <c r="BA345" s="151"/>
      <c r="BB345" s="151"/>
      <c r="BC345" s="151"/>
      <c r="BD345" s="151"/>
      <c r="BE345" s="151"/>
      <c r="BF345" s="151"/>
      <c r="BG345" s="151"/>
      <c r="BH345" s="151"/>
      <c r="BI345" s="151"/>
      <c r="BJ345" s="151"/>
      <c r="BK345" s="151"/>
      <c r="BL345" s="151"/>
    </row>
    <row r="346" spans="1:65" ht="18" customHeight="1">
      <c r="A346" s="4"/>
      <c r="B346" s="278" t="s">
        <v>94</v>
      </c>
      <c r="C346" s="278"/>
      <c r="D346" s="279" t="s">
        <v>121</v>
      </c>
      <c r="E346" s="246" t="s">
        <v>95</v>
      </c>
      <c r="F346" s="247"/>
      <c r="G346" s="248"/>
      <c r="H346" s="252" t="s">
        <v>3</v>
      </c>
      <c r="I346" s="253"/>
      <c r="J346" s="253"/>
      <c r="K346" s="253"/>
      <c r="L346" s="254"/>
      <c r="M346" s="258" t="s">
        <v>93</v>
      </c>
      <c r="N346" s="258"/>
      <c r="O346" s="258"/>
      <c r="P346" s="258"/>
      <c r="Q346" s="258"/>
      <c r="R346" s="258"/>
      <c r="S346" s="258"/>
      <c r="T346" s="261" t="s">
        <v>63</v>
      </c>
      <c r="U346" s="261"/>
      <c r="V346" s="261"/>
      <c r="W346" s="261"/>
      <c r="X346" s="261"/>
      <c r="Y346" s="262" t="s">
        <v>64</v>
      </c>
      <c r="Z346" s="263"/>
      <c r="AA346" s="263"/>
      <c r="AB346" s="263"/>
      <c r="AC346" s="264"/>
      <c r="AD346" s="265" t="s">
        <v>6</v>
      </c>
      <c r="AE346" s="266"/>
      <c r="AF346" s="266"/>
      <c r="AG346" s="267"/>
      <c r="AH346" s="271" t="s">
        <v>84</v>
      </c>
      <c r="AI346" s="272"/>
      <c r="AJ346" s="272"/>
      <c r="AK346" s="272"/>
      <c r="AL346" s="272"/>
      <c r="AM346" s="272"/>
      <c r="AN346" s="273"/>
      <c r="AO346" s="274" t="s">
        <v>7</v>
      </c>
      <c r="AP346" s="253"/>
      <c r="AQ346" s="254"/>
      <c r="AR346" s="224" t="s">
        <v>26</v>
      </c>
      <c r="AS346" s="225"/>
      <c r="AT346" s="225"/>
      <c r="AU346" s="225"/>
      <c r="AV346" s="226"/>
      <c r="AW346" s="230" t="s">
        <v>8</v>
      </c>
      <c r="AX346" s="231"/>
      <c r="AY346" s="231"/>
      <c r="AZ346" s="231"/>
      <c r="BA346" s="232"/>
      <c r="BB346" s="236" t="s">
        <v>27</v>
      </c>
      <c r="BC346" s="237"/>
      <c r="BD346" s="237"/>
      <c r="BE346" s="237"/>
      <c r="BF346" s="238"/>
      <c r="BG346" s="230" t="s">
        <v>9</v>
      </c>
      <c r="BH346" s="231"/>
      <c r="BI346" s="231"/>
      <c r="BJ346" s="231"/>
      <c r="BK346" s="231"/>
      <c r="BL346" s="232"/>
    </row>
    <row r="347" spans="1:65" ht="18" customHeight="1">
      <c r="A347" s="4"/>
      <c r="B347" s="278"/>
      <c r="C347" s="278"/>
      <c r="D347" s="278"/>
      <c r="E347" s="249"/>
      <c r="F347" s="250"/>
      <c r="G347" s="251"/>
      <c r="H347" s="255"/>
      <c r="I347" s="256"/>
      <c r="J347" s="256"/>
      <c r="K347" s="256"/>
      <c r="L347" s="257"/>
      <c r="M347" s="259"/>
      <c r="N347" s="259"/>
      <c r="O347" s="259"/>
      <c r="P347" s="259"/>
      <c r="Q347" s="259"/>
      <c r="R347" s="259"/>
      <c r="S347" s="259"/>
      <c r="T347" s="261"/>
      <c r="U347" s="261"/>
      <c r="V347" s="261"/>
      <c r="W347" s="261"/>
      <c r="X347" s="261"/>
      <c r="Y347" s="242" t="s">
        <v>91</v>
      </c>
      <c r="Z347" s="242"/>
      <c r="AA347" s="242"/>
      <c r="AB347" s="242"/>
      <c r="AC347" s="243"/>
      <c r="AD347" s="268"/>
      <c r="AE347" s="269"/>
      <c r="AF347" s="269"/>
      <c r="AG347" s="270"/>
      <c r="AH347" s="218" t="s">
        <v>4</v>
      </c>
      <c r="AI347" s="220"/>
      <c r="AJ347" s="218" t="s">
        <v>5</v>
      </c>
      <c r="AK347" s="219"/>
      <c r="AL347" s="219"/>
      <c r="AM347" s="219"/>
      <c r="AN347" s="220"/>
      <c r="AO347" s="255"/>
      <c r="AP347" s="256"/>
      <c r="AQ347" s="257"/>
      <c r="AR347" s="227"/>
      <c r="AS347" s="228"/>
      <c r="AT347" s="228"/>
      <c r="AU347" s="228"/>
      <c r="AV347" s="229"/>
      <c r="AW347" s="233"/>
      <c r="AX347" s="234"/>
      <c r="AY347" s="234"/>
      <c r="AZ347" s="234"/>
      <c r="BA347" s="235"/>
      <c r="BB347" s="239"/>
      <c r="BC347" s="240"/>
      <c r="BD347" s="240"/>
      <c r="BE347" s="240"/>
      <c r="BF347" s="241"/>
      <c r="BG347" s="233"/>
      <c r="BH347" s="234"/>
      <c r="BI347" s="234"/>
      <c r="BJ347" s="234"/>
      <c r="BK347" s="234"/>
      <c r="BL347" s="235"/>
    </row>
    <row r="348" spans="1:65">
      <c r="A348" s="4" t="s">
        <v>137</v>
      </c>
      <c r="B348" s="218" t="s">
        <v>2</v>
      </c>
      <c r="C348" s="220"/>
      <c r="D348" s="54" t="s">
        <v>2</v>
      </c>
      <c r="E348" s="218" t="s">
        <v>96</v>
      </c>
      <c r="F348" s="219"/>
      <c r="G348" s="220"/>
      <c r="H348" s="221"/>
      <c r="I348" s="222"/>
      <c r="J348" s="222"/>
      <c r="K348" s="222"/>
      <c r="L348" s="223"/>
      <c r="M348" s="260"/>
      <c r="N348" s="260"/>
      <c r="O348" s="260"/>
      <c r="P348" s="260"/>
      <c r="Q348" s="260"/>
      <c r="R348" s="260"/>
      <c r="S348" s="260"/>
      <c r="T348" s="261"/>
      <c r="U348" s="261"/>
      <c r="V348" s="261"/>
      <c r="W348" s="261"/>
      <c r="X348" s="261"/>
      <c r="Y348" s="244"/>
      <c r="Z348" s="244"/>
      <c r="AA348" s="244"/>
      <c r="AB348" s="244"/>
      <c r="AC348" s="245"/>
      <c r="AD348" s="221" t="s">
        <v>77</v>
      </c>
      <c r="AE348" s="222"/>
      <c r="AF348" s="222"/>
      <c r="AG348" s="223"/>
      <c r="AH348" s="222" t="s">
        <v>2</v>
      </c>
      <c r="AI348" s="222"/>
      <c r="AJ348" s="218" t="s">
        <v>78</v>
      </c>
      <c r="AK348" s="219"/>
      <c r="AL348" s="219"/>
      <c r="AM348" s="219"/>
      <c r="AN348" s="220"/>
      <c r="AO348" s="218" t="s">
        <v>79</v>
      </c>
      <c r="AP348" s="219"/>
      <c r="AQ348" s="220"/>
      <c r="AR348" s="222" t="s">
        <v>80</v>
      </c>
      <c r="AS348" s="222"/>
      <c r="AT348" s="222"/>
      <c r="AU348" s="222"/>
      <c r="AV348" s="222"/>
      <c r="AW348" s="221" t="s">
        <v>81</v>
      </c>
      <c r="AX348" s="222"/>
      <c r="AY348" s="222"/>
      <c r="AZ348" s="222"/>
      <c r="BA348" s="223"/>
      <c r="BB348" s="234" t="s">
        <v>82</v>
      </c>
      <c r="BC348" s="234"/>
      <c r="BD348" s="234"/>
      <c r="BE348" s="234"/>
      <c r="BF348" s="234"/>
      <c r="BG348" s="233" t="s">
        <v>83</v>
      </c>
      <c r="BH348" s="234"/>
      <c r="BI348" s="234"/>
      <c r="BJ348" s="234"/>
      <c r="BK348" s="234"/>
      <c r="BL348" s="235"/>
    </row>
    <row r="349" spans="1:65">
      <c r="A349" s="34">
        <v>261</v>
      </c>
      <c r="B349" s="213"/>
      <c r="C349" s="214"/>
      <c r="D349" s="56"/>
      <c r="E349" s="213"/>
      <c r="F349" s="214"/>
      <c r="G349" s="215"/>
      <c r="H349" s="213"/>
      <c r="I349" s="214"/>
      <c r="J349" s="214"/>
      <c r="K349" s="214"/>
      <c r="L349" s="215"/>
      <c r="M349" s="212"/>
      <c r="N349" s="212"/>
      <c r="O349" s="21" t="s">
        <v>10</v>
      </c>
      <c r="P349" s="22"/>
      <c r="Q349" s="21" t="s">
        <v>11</v>
      </c>
      <c r="R349" s="22"/>
      <c r="S349" s="21" t="s">
        <v>12</v>
      </c>
      <c r="T349" s="26"/>
      <c r="U349" s="21" t="s">
        <v>12</v>
      </c>
      <c r="V349" s="25" t="s">
        <v>62</v>
      </c>
      <c r="W349" s="22"/>
      <c r="X349" s="24" t="s">
        <v>12</v>
      </c>
      <c r="Y349" s="217"/>
      <c r="Z349" s="212"/>
      <c r="AA349" s="21" t="s">
        <v>62</v>
      </c>
      <c r="AB349" s="217"/>
      <c r="AC349" s="206"/>
      <c r="AD349" s="209"/>
      <c r="AE349" s="211"/>
      <c r="AF349" s="211"/>
      <c r="AG349" s="23" t="s">
        <v>13</v>
      </c>
      <c r="AH349" s="210"/>
      <c r="AI349" s="206"/>
      <c r="AJ349" s="211"/>
      <c r="AK349" s="211"/>
      <c r="AL349" s="211"/>
      <c r="AM349" s="211"/>
      <c r="AN349" s="21" t="s">
        <v>13</v>
      </c>
      <c r="AO349" s="210"/>
      <c r="AP349" s="212"/>
      <c r="AQ349" s="24" t="s">
        <v>14</v>
      </c>
      <c r="AR349" s="204">
        <f t="shared" ref="AR349:AR368" si="39">IFERROR(ROUNDDOWN(AJ349/AO349,0),0)</f>
        <v>0</v>
      </c>
      <c r="AS349" s="204"/>
      <c r="AT349" s="204"/>
      <c r="AU349" s="204"/>
      <c r="AV349" s="40" t="s">
        <v>13</v>
      </c>
      <c r="AW349" s="203">
        <f t="shared" ref="AW349:AW368" si="40">IFERROR(AD349+AR349,0)</f>
        <v>0</v>
      </c>
      <c r="AX349" s="204"/>
      <c r="AY349" s="204"/>
      <c r="AZ349" s="204"/>
      <c r="BA349" s="41" t="s">
        <v>13</v>
      </c>
      <c r="BB349" s="203">
        <v>25700</v>
      </c>
      <c r="BC349" s="204"/>
      <c r="BD349" s="204"/>
      <c r="BE349" s="204"/>
      <c r="BF349" s="40" t="s">
        <v>13</v>
      </c>
      <c r="BG349" s="203">
        <f t="shared" ref="BG349:BG368" si="41">IF(AW349&lt;BB349,AW349,25700)</f>
        <v>0</v>
      </c>
      <c r="BH349" s="204"/>
      <c r="BI349" s="204"/>
      <c r="BJ349" s="204"/>
      <c r="BK349" s="204"/>
      <c r="BL349" s="41" t="s">
        <v>13</v>
      </c>
      <c r="BM349" s="34">
        <v>261</v>
      </c>
    </row>
    <row r="350" spans="1:65">
      <c r="A350" s="34">
        <v>262</v>
      </c>
      <c r="B350" s="213"/>
      <c r="C350" s="214"/>
      <c r="D350" s="56"/>
      <c r="E350" s="213"/>
      <c r="F350" s="214"/>
      <c r="G350" s="215"/>
      <c r="H350" s="213"/>
      <c r="I350" s="214"/>
      <c r="J350" s="214"/>
      <c r="K350" s="214"/>
      <c r="L350" s="215"/>
      <c r="M350" s="212"/>
      <c r="N350" s="212"/>
      <c r="O350" s="21" t="s">
        <v>10</v>
      </c>
      <c r="P350" s="22"/>
      <c r="Q350" s="21" t="s">
        <v>11</v>
      </c>
      <c r="R350" s="22"/>
      <c r="S350" s="21" t="s">
        <v>12</v>
      </c>
      <c r="T350" s="26"/>
      <c r="U350" s="21" t="s">
        <v>12</v>
      </c>
      <c r="V350" s="25" t="s">
        <v>62</v>
      </c>
      <c r="W350" s="22"/>
      <c r="X350" s="24" t="s">
        <v>12</v>
      </c>
      <c r="Y350" s="212"/>
      <c r="Z350" s="212"/>
      <c r="AA350" s="21" t="s">
        <v>62</v>
      </c>
      <c r="AB350" s="212"/>
      <c r="AC350" s="206"/>
      <c r="AD350" s="209"/>
      <c r="AE350" s="211"/>
      <c r="AF350" s="211"/>
      <c r="AG350" s="23" t="s">
        <v>13</v>
      </c>
      <c r="AH350" s="210"/>
      <c r="AI350" s="206"/>
      <c r="AJ350" s="211"/>
      <c r="AK350" s="211"/>
      <c r="AL350" s="211"/>
      <c r="AM350" s="211"/>
      <c r="AN350" s="21" t="s">
        <v>13</v>
      </c>
      <c r="AO350" s="210"/>
      <c r="AP350" s="212"/>
      <c r="AQ350" s="24" t="s">
        <v>14</v>
      </c>
      <c r="AR350" s="204">
        <f t="shared" si="39"/>
        <v>0</v>
      </c>
      <c r="AS350" s="204"/>
      <c r="AT350" s="204"/>
      <c r="AU350" s="204"/>
      <c r="AV350" s="40" t="s">
        <v>13</v>
      </c>
      <c r="AW350" s="203">
        <f t="shared" si="40"/>
        <v>0</v>
      </c>
      <c r="AX350" s="204"/>
      <c r="AY350" s="204"/>
      <c r="AZ350" s="204"/>
      <c r="BA350" s="41" t="s">
        <v>13</v>
      </c>
      <c r="BB350" s="203">
        <v>25700</v>
      </c>
      <c r="BC350" s="204"/>
      <c r="BD350" s="204"/>
      <c r="BE350" s="204"/>
      <c r="BF350" s="40" t="s">
        <v>13</v>
      </c>
      <c r="BG350" s="203">
        <f t="shared" si="41"/>
        <v>0</v>
      </c>
      <c r="BH350" s="204"/>
      <c r="BI350" s="204"/>
      <c r="BJ350" s="204"/>
      <c r="BK350" s="204"/>
      <c r="BL350" s="41" t="s">
        <v>13</v>
      </c>
      <c r="BM350" s="34">
        <v>262</v>
      </c>
    </row>
    <row r="351" spans="1:65">
      <c r="A351" s="34">
        <v>263</v>
      </c>
      <c r="B351" s="213"/>
      <c r="C351" s="214"/>
      <c r="D351" s="56"/>
      <c r="E351" s="213"/>
      <c r="F351" s="214"/>
      <c r="G351" s="215"/>
      <c r="H351" s="213"/>
      <c r="I351" s="214"/>
      <c r="J351" s="214"/>
      <c r="K351" s="214"/>
      <c r="L351" s="215"/>
      <c r="M351" s="212"/>
      <c r="N351" s="212"/>
      <c r="O351" s="21" t="s">
        <v>10</v>
      </c>
      <c r="P351" s="22"/>
      <c r="Q351" s="21" t="s">
        <v>11</v>
      </c>
      <c r="R351" s="22"/>
      <c r="S351" s="21" t="s">
        <v>12</v>
      </c>
      <c r="T351" s="26"/>
      <c r="U351" s="21" t="s">
        <v>12</v>
      </c>
      <c r="V351" s="25" t="s">
        <v>62</v>
      </c>
      <c r="W351" s="22"/>
      <c r="X351" s="24" t="s">
        <v>12</v>
      </c>
      <c r="Y351" s="212"/>
      <c r="Z351" s="212"/>
      <c r="AA351" s="21" t="s">
        <v>62</v>
      </c>
      <c r="AB351" s="212"/>
      <c r="AC351" s="206"/>
      <c r="AD351" s="209"/>
      <c r="AE351" s="211"/>
      <c r="AF351" s="211"/>
      <c r="AG351" s="23" t="s">
        <v>13</v>
      </c>
      <c r="AH351" s="210"/>
      <c r="AI351" s="206"/>
      <c r="AJ351" s="211"/>
      <c r="AK351" s="211"/>
      <c r="AL351" s="211"/>
      <c r="AM351" s="211"/>
      <c r="AN351" s="21" t="s">
        <v>13</v>
      </c>
      <c r="AO351" s="210"/>
      <c r="AP351" s="212"/>
      <c r="AQ351" s="24" t="s">
        <v>14</v>
      </c>
      <c r="AR351" s="204">
        <f t="shared" si="39"/>
        <v>0</v>
      </c>
      <c r="AS351" s="204"/>
      <c r="AT351" s="204"/>
      <c r="AU351" s="204"/>
      <c r="AV351" s="40" t="s">
        <v>13</v>
      </c>
      <c r="AW351" s="203">
        <f t="shared" si="40"/>
        <v>0</v>
      </c>
      <c r="AX351" s="204"/>
      <c r="AY351" s="204"/>
      <c r="AZ351" s="204"/>
      <c r="BA351" s="41" t="s">
        <v>13</v>
      </c>
      <c r="BB351" s="203">
        <v>25700</v>
      </c>
      <c r="BC351" s="204"/>
      <c r="BD351" s="204"/>
      <c r="BE351" s="204"/>
      <c r="BF351" s="40" t="s">
        <v>13</v>
      </c>
      <c r="BG351" s="203">
        <f t="shared" si="41"/>
        <v>0</v>
      </c>
      <c r="BH351" s="204"/>
      <c r="BI351" s="204"/>
      <c r="BJ351" s="204"/>
      <c r="BK351" s="204"/>
      <c r="BL351" s="41" t="s">
        <v>13</v>
      </c>
      <c r="BM351" s="34">
        <v>263</v>
      </c>
    </row>
    <row r="352" spans="1:65">
      <c r="A352" s="34">
        <v>264</v>
      </c>
      <c r="B352" s="213"/>
      <c r="C352" s="214"/>
      <c r="D352" s="56"/>
      <c r="E352" s="213"/>
      <c r="F352" s="214"/>
      <c r="G352" s="215"/>
      <c r="H352" s="213"/>
      <c r="I352" s="214"/>
      <c r="J352" s="214"/>
      <c r="K352" s="214"/>
      <c r="L352" s="215"/>
      <c r="M352" s="212"/>
      <c r="N352" s="212"/>
      <c r="O352" s="21" t="s">
        <v>10</v>
      </c>
      <c r="P352" s="22"/>
      <c r="Q352" s="21" t="s">
        <v>11</v>
      </c>
      <c r="R352" s="22"/>
      <c r="S352" s="21" t="s">
        <v>12</v>
      </c>
      <c r="T352" s="26"/>
      <c r="U352" s="21" t="s">
        <v>12</v>
      </c>
      <c r="V352" s="25" t="s">
        <v>62</v>
      </c>
      <c r="W352" s="22"/>
      <c r="X352" s="24" t="s">
        <v>12</v>
      </c>
      <c r="Y352" s="212"/>
      <c r="Z352" s="212"/>
      <c r="AA352" s="21" t="s">
        <v>62</v>
      </c>
      <c r="AB352" s="212"/>
      <c r="AC352" s="206"/>
      <c r="AD352" s="209"/>
      <c r="AE352" s="211"/>
      <c r="AF352" s="211"/>
      <c r="AG352" s="23" t="s">
        <v>13</v>
      </c>
      <c r="AH352" s="210"/>
      <c r="AI352" s="206"/>
      <c r="AJ352" s="211"/>
      <c r="AK352" s="211"/>
      <c r="AL352" s="211"/>
      <c r="AM352" s="211"/>
      <c r="AN352" s="21" t="s">
        <v>13</v>
      </c>
      <c r="AO352" s="210"/>
      <c r="AP352" s="212"/>
      <c r="AQ352" s="24" t="s">
        <v>14</v>
      </c>
      <c r="AR352" s="204">
        <f t="shared" si="39"/>
        <v>0</v>
      </c>
      <c r="AS352" s="204"/>
      <c r="AT352" s="204"/>
      <c r="AU352" s="204"/>
      <c r="AV352" s="40" t="s">
        <v>13</v>
      </c>
      <c r="AW352" s="203">
        <f t="shared" si="40"/>
        <v>0</v>
      </c>
      <c r="AX352" s="204"/>
      <c r="AY352" s="204"/>
      <c r="AZ352" s="204"/>
      <c r="BA352" s="41" t="s">
        <v>13</v>
      </c>
      <c r="BB352" s="203">
        <v>25700</v>
      </c>
      <c r="BC352" s="204"/>
      <c r="BD352" s="204"/>
      <c r="BE352" s="204"/>
      <c r="BF352" s="40" t="s">
        <v>13</v>
      </c>
      <c r="BG352" s="203">
        <f t="shared" si="41"/>
        <v>0</v>
      </c>
      <c r="BH352" s="204"/>
      <c r="BI352" s="204"/>
      <c r="BJ352" s="204"/>
      <c r="BK352" s="204"/>
      <c r="BL352" s="41" t="s">
        <v>13</v>
      </c>
      <c r="BM352" s="34">
        <v>264</v>
      </c>
    </row>
    <row r="353" spans="1:65">
      <c r="A353" s="34">
        <v>265</v>
      </c>
      <c r="B353" s="213"/>
      <c r="C353" s="214"/>
      <c r="D353" s="56"/>
      <c r="E353" s="213"/>
      <c r="F353" s="214"/>
      <c r="G353" s="215"/>
      <c r="H353" s="213"/>
      <c r="I353" s="214"/>
      <c r="J353" s="214"/>
      <c r="K353" s="214"/>
      <c r="L353" s="215"/>
      <c r="M353" s="212"/>
      <c r="N353" s="212"/>
      <c r="O353" s="21" t="s">
        <v>10</v>
      </c>
      <c r="P353" s="22"/>
      <c r="Q353" s="21" t="s">
        <v>11</v>
      </c>
      <c r="R353" s="22"/>
      <c r="S353" s="21" t="s">
        <v>12</v>
      </c>
      <c r="T353" s="26"/>
      <c r="U353" s="21" t="s">
        <v>12</v>
      </c>
      <c r="V353" s="25" t="s">
        <v>62</v>
      </c>
      <c r="W353" s="22"/>
      <c r="X353" s="24" t="s">
        <v>12</v>
      </c>
      <c r="Y353" s="217"/>
      <c r="Z353" s="212"/>
      <c r="AA353" s="21" t="s">
        <v>62</v>
      </c>
      <c r="AB353" s="217"/>
      <c r="AC353" s="206"/>
      <c r="AD353" s="209"/>
      <c r="AE353" s="211"/>
      <c r="AF353" s="211"/>
      <c r="AG353" s="23" t="s">
        <v>13</v>
      </c>
      <c r="AH353" s="210"/>
      <c r="AI353" s="206"/>
      <c r="AJ353" s="211"/>
      <c r="AK353" s="211"/>
      <c r="AL353" s="211"/>
      <c r="AM353" s="211"/>
      <c r="AN353" s="21" t="s">
        <v>13</v>
      </c>
      <c r="AO353" s="210"/>
      <c r="AP353" s="212"/>
      <c r="AQ353" s="24" t="s">
        <v>14</v>
      </c>
      <c r="AR353" s="204">
        <f t="shared" si="39"/>
        <v>0</v>
      </c>
      <c r="AS353" s="204"/>
      <c r="AT353" s="204"/>
      <c r="AU353" s="204"/>
      <c r="AV353" s="40" t="s">
        <v>13</v>
      </c>
      <c r="AW353" s="203">
        <f t="shared" si="40"/>
        <v>0</v>
      </c>
      <c r="AX353" s="204"/>
      <c r="AY353" s="204"/>
      <c r="AZ353" s="204"/>
      <c r="BA353" s="41" t="s">
        <v>13</v>
      </c>
      <c r="BB353" s="203">
        <v>25700</v>
      </c>
      <c r="BC353" s="204"/>
      <c r="BD353" s="204"/>
      <c r="BE353" s="204"/>
      <c r="BF353" s="40" t="s">
        <v>13</v>
      </c>
      <c r="BG353" s="203">
        <f t="shared" si="41"/>
        <v>0</v>
      </c>
      <c r="BH353" s="204"/>
      <c r="BI353" s="204"/>
      <c r="BJ353" s="204"/>
      <c r="BK353" s="204"/>
      <c r="BL353" s="41" t="s">
        <v>13</v>
      </c>
      <c r="BM353" s="34">
        <v>265</v>
      </c>
    </row>
    <row r="354" spans="1:65">
      <c r="A354" s="34">
        <v>266</v>
      </c>
      <c r="B354" s="213"/>
      <c r="C354" s="214"/>
      <c r="D354" s="56"/>
      <c r="E354" s="213"/>
      <c r="F354" s="214"/>
      <c r="G354" s="215"/>
      <c r="H354" s="213"/>
      <c r="I354" s="214"/>
      <c r="J354" s="214"/>
      <c r="K354" s="214"/>
      <c r="L354" s="215"/>
      <c r="M354" s="212"/>
      <c r="N354" s="212"/>
      <c r="O354" s="21" t="s">
        <v>10</v>
      </c>
      <c r="P354" s="22"/>
      <c r="Q354" s="21" t="s">
        <v>11</v>
      </c>
      <c r="R354" s="22"/>
      <c r="S354" s="21" t="s">
        <v>12</v>
      </c>
      <c r="T354" s="26"/>
      <c r="U354" s="21" t="s">
        <v>12</v>
      </c>
      <c r="V354" s="25" t="s">
        <v>62</v>
      </c>
      <c r="W354" s="22"/>
      <c r="X354" s="24" t="s">
        <v>12</v>
      </c>
      <c r="Y354" s="212"/>
      <c r="Z354" s="212"/>
      <c r="AA354" s="21" t="s">
        <v>62</v>
      </c>
      <c r="AB354" s="212"/>
      <c r="AC354" s="206"/>
      <c r="AD354" s="209"/>
      <c r="AE354" s="211"/>
      <c r="AF354" s="211"/>
      <c r="AG354" s="23" t="s">
        <v>13</v>
      </c>
      <c r="AH354" s="210"/>
      <c r="AI354" s="206"/>
      <c r="AJ354" s="211"/>
      <c r="AK354" s="211"/>
      <c r="AL354" s="211"/>
      <c r="AM354" s="211"/>
      <c r="AN354" s="21" t="s">
        <v>13</v>
      </c>
      <c r="AO354" s="210"/>
      <c r="AP354" s="212"/>
      <c r="AQ354" s="24" t="s">
        <v>14</v>
      </c>
      <c r="AR354" s="204">
        <f t="shared" si="39"/>
        <v>0</v>
      </c>
      <c r="AS354" s="204"/>
      <c r="AT354" s="204"/>
      <c r="AU354" s="204"/>
      <c r="AV354" s="40" t="s">
        <v>13</v>
      </c>
      <c r="AW354" s="203">
        <f t="shared" si="40"/>
        <v>0</v>
      </c>
      <c r="AX354" s="204"/>
      <c r="AY354" s="204"/>
      <c r="AZ354" s="204"/>
      <c r="BA354" s="41" t="s">
        <v>13</v>
      </c>
      <c r="BB354" s="203">
        <v>25700</v>
      </c>
      <c r="BC354" s="204"/>
      <c r="BD354" s="204"/>
      <c r="BE354" s="204"/>
      <c r="BF354" s="40" t="s">
        <v>13</v>
      </c>
      <c r="BG354" s="203">
        <f t="shared" si="41"/>
        <v>0</v>
      </c>
      <c r="BH354" s="204"/>
      <c r="BI354" s="204"/>
      <c r="BJ354" s="204"/>
      <c r="BK354" s="204"/>
      <c r="BL354" s="41" t="s">
        <v>13</v>
      </c>
      <c r="BM354" s="34">
        <v>266</v>
      </c>
    </row>
    <row r="355" spans="1:65">
      <c r="A355" s="34">
        <v>267</v>
      </c>
      <c r="B355" s="213"/>
      <c r="C355" s="214"/>
      <c r="D355" s="56"/>
      <c r="E355" s="213"/>
      <c r="F355" s="214"/>
      <c r="G355" s="215"/>
      <c r="H355" s="213"/>
      <c r="I355" s="214"/>
      <c r="J355" s="214"/>
      <c r="K355" s="214"/>
      <c r="L355" s="215"/>
      <c r="M355" s="212"/>
      <c r="N355" s="212"/>
      <c r="O355" s="21" t="s">
        <v>10</v>
      </c>
      <c r="P355" s="22"/>
      <c r="Q355" s="21" t="s">
        <v>11</v>
      </c>
      <c r="R355" s="22"/>
      <c r="S355" s="21" t="s">
        <v>12</v>
      </c>
      <c r="T355" s="26"/>
      <c r="U355" s="21" t="s">
        <v>12</v>
      </c>
      <c r="V355" s="25" t="s">
        <v>62</v>
      </c>
      <c r="W355" s="22"/>
      <c r="X355" s="24" t="s">
        <v>12</v>
      </c>
      <c r="Y355" s="212"/>
      <c r="Z355" s="212"/>
      <c r="AA355" s="21" t="s">
        <v>62</v>
      </c>
      <c r="AB355" s="212"/>
      <c r="AC355" s="206"/>
      <c r="AD355" s="209"/>
      <c r="AE355" s="211"/>
      <c r="AF355" s="211"/>
      <c r="AG355" s="23" t="s">
        <v>13</v>
      </c>
      <c r="AH355" s="210"/>
      <c r="AI355" s="206"/>
      <c r="AJ355" s="211"/>
      <c r="AK355" s="211"/>
      <c r="AL355" s="211"/>
      <c r="AM355" s="211"/>
      <c r="AN355" s="21" t="s">
        <v>13</v>
      </c>
      <c r="AO355" s="210"/>
      <c r="AP355" s="212"/>
      <c r="AQ355" s="24" t="s">
        <v>14</v>
      </c>
      <c r="AR355" s="204">
        <f t="shared" si="39"/>
        <v>0</v>
      </c>
      <c r="AS355" s="204"/>
      <c r="AT355" s="204"/>
      <c r="AU355" s="204"/>
      <c r="AV355" s="40" t="s">
        <v>13</v>
      </c>
      <c r="AW355" s="203">
        <f t="shared" si="40"/>
        <v>0</v>
      </c>
      <c r="AX355" s="204"/>
      <c r="AY355" s="204"/>
      <c r="AZ355" s="204"/>
      <c r="BA355" s="41" t="s">
        <v>13</v>
      </c>
      <c r="BB355" s="203">
        <v>25700</v>
      </c>
      <c r="BC355" s="204"/>
      <c r="BD355" s="204"/>
      <c r="BE355" s="204"/>
      <c r="BF355" s="40" t="s">
        <v>13</v>
      </c>
      <c r="BG355" s="203">
        <f t="shared" si="41"/>
        <v>0</v>
      </c>
      <c r="BH355" s="204"/>
      <c r="BI355" s="204"/>
      <c r="BJ355" s="204"/>
      <c r="BK355" s="204"/>
      <c r="BL355" s="41" t="s">
        <v>13</v>
      </c>
      <c r="BM355" s="34">
        <v>267</v>
      </c>
    </row>
    <row r="356" spans="1:65">
      <c r="A356" s="34">
        <v>268</v>
      </c>
      <c r="B356" s="213"/>
      <c r="C356" s="214"/>
      <c r="D356" s="56"/>
      <c r="E356" s="213"/>
      <c r="F356" s="214"/>
      <c r="G356" s="215"/>
      <c r="H356" s="213"/>
      <c r="I356" s="214"/>
      <c r="J356" s="214"/>
      <c r="K356" s="214"/>
      <c r="L356" s="215"/>
      <c r="M356" s="212"/>
      <c r="N356" s="212"/>
      <c r="O356" s="21" t="s">
        <v>10</v>
      </c>
      <c r="P356" s="22"/>
      <c r="Q356" s="21" t="s">
        <v>11</v>
      </c>
      <c r="R356" s="22"/>
      <c r="S356" s="21" t="s">
        <v>12</v>
      </c>
      <c r="T356" s="26"/>
      <c r="U356" s="21" t="s">
        <v>12</v>
      </c>
      <c r="V356" s="25" t="s">
        <v>62</v>
      </c>
      <c r="W356" s="22"/>
      <c r="X356" s="24" t="s">
        <v>12</v>
      </c>
      <c r="Y356" s="212"/>
      <c r="Z356" s="212"/>
      <c r="AA356" s="21" t="s">
        <v>62</v>
      </c>
      <c r="AB356" s="212"/>
      <c r="AC356" s="206"/>
      <c r="AD356" s="209"/>
      <c r="AE356" s="211"/>
      <c r="AF356" s="211"/>
      <c r="AG356" s="23" t="s">
        <v>13</v>
      </c>
      <c r="AH356" s="210"/>
      <c r="AI356" s="206"/>
      <c r="AJ356" s="211"/>
      <c r="AK356" s="211"/>
      <c r="AL356" s="211"/>
      <c r="AM356" s="211"/>
      <c r="AN356" s="21" t="s">
        <v>13</v>
      </c>
      <c r="AO356" s="210"/>
      <c r="AP356" s="212"/>
      <c r="AQ356" s="24" t="s">
        <v>14</v>
      </c>
      <c r="AR356" s="204">
        <f t="shared" si="39"/>
        <v>0</v>
      </c>
      <c r="AS356" s="204"/>
      <c r="AT356" s="204"/>
      <c r="AU356" s="204"/>
      <c r="AV356" s="40" t="s">
        <v>13</v>
      </c>
      <c r="AW356" s="203">
        <f t="shared" si="40"/>
        <v>0</v>
      </c>
      <c r="AX356" s="204"/>
      <c r="AY356" s="204"/>
      <c r="AZ356" s="204"/>
      <c r="BA356" s="41" t="s">
        <v>13</v>
      </c>
      <c r="BB356" s="203">
        <v>25700</v>
      </c>
      <c r="BC356" s="204"/>
      <c r="BD356" s="204"/>
      <c r="BE356" s="204"/>
      <c r="BF356" s="40" t="s">
        <v>13</v>
      </c>
      <c r="BG356" s="203">
        <f t="shared" si="41"/>
        <v>0</v>
      </c>
      <c r="BH356" s="204"/>
      <c r="BI356" s="204"/>
      <c r="BJ356" s="204"/>
      <c r="BK356" s="204"/>
      <c r="BL356" s="41" t="s">
        <v>13</v>
      </c>
      <c r="BM356" s="34">
        <v>268</v>
      </c>
    </row>
    <row r="357" spans="1:65">
      <c r="A357" s="34">
        <v>269</v>
      </c>
      <c r="B357" s="213"/>
      <c r="C357" s="214"/>
      <c r="D357" s="56"/>
      <c r="E357" s="213"/>
      <c r="F357" s="214"/>
      <c r="G357" s="215"/>
      <c r="H357" s="213"/>
      <c r="I357" s="214"/>
      <c r="J357" s="214"/>
      <c r="K357" s="214"/>
      <c r="L357" s="215"/>
      <c r="M357" s="212"/>
      <c r="N357" s="212"/>
      <c r="O357" s="21" t="s">
        <v>10</v>
      </c>
      <c r="P357" s="22"/>
      <c r="Q357" s="21" t="s">
        <v>11</v>
      </c>
      <c r="R357" s="22"/>
      <c r="S357" s="21" t="s">
        <v>12</v>
      </c>
      <c r="T357" s="26"/>
      <c r="U357" s="21" t="s">
        <v>12</v>
      </c>
      <c r="V357" s="25" t="s">
        <v>62</v>
      </c>
      <c r="W357" s="22"/>
      <c r="X357" s="24" t="s">
        <v>12</v>
      </c>
      <c r="Y357" s="212"/>
      <c r="Z357" s="212"/>
      <c r="AA357" s="21" t="s">
        <v>62</v>
      </c>
      <c r="AB357" s="212"/>
      <c r="AC357" s="206"/>
      <c r="AD357" s="209"/>
      <c r="AE357" s="211"/>
      <c r="AF357" s="211"/>
      <c r="AG357" s="23" t="s">
        <v>13</v>
      </c>
      <c r="AH357" s="210"/>
      <c r="AI357" s="206"/>
      <c r="AJ357" s="211"/>
      <c r="AK357" s="211"/>
      <c r="AL357" s="211"/>
      <c r="AM357" s="211"/>
      <c r="AN357" s="21" t="s">
        <v>13</v>
      </c>
      <c r="AO357" s="210"/>
      <c r="AP357" s="212"/>
      <c r="AQ357" s="24" t="s">
        <v>14</v>
      </c>
      <c r="AR357" s="204">
        <f t="shared" si="39"/>
        <v>0</v>
      </c>
      <c r="AS357" s="204"/>
      <c r="AT357" s="204"/>
      <c r="AU357" s="204"/>
      <c r="AV357" s="40" t="s">
        <v>13</v>
      </c>
      <c r="AW357" s="203">
        <f t="shared" si="40"/>
        <v>0</v>
      </c>
      <c r="AX357" s="204"/>
      <c r="AY357" s="204"/>
      <c r="AZ357" s="204"/>
      <c r="BA357" s="41" t="s">
        <v>13</v>
      </c>
      <c r="BB357" s="203">
        <v>25700</v>
      </c>
      <c r="BC357" s="204"/>
      <c r="BD357" s="204"/>
      <c r="BE357" s="204"/>
      <c r="BF357" s="40" t="s">
        <v>13</v>
      </c>
      <c r="BG357" s="203">
        <f t="shared" si="41"/>
        <v>0</v>
      </c>
      <c r="BH357" s="204"/>
      <c r="BI357" s="204"/>
      <c r="BJ357" s="204"/>
      <c r="BK357" s="204"/>
      <c r="BL357" s="41" t="s">
        <v>13</v>
      </c>
      <c r="BM357" s="34">
        <v>269</v>
      </c>
    </row>
    <row r="358" spans="1:65">
      <c r="A358" s="34">
        <v>270</v>
      </c>
      <c r="B358" s="213"/>
      <c r="C358" s="214"/>
      <c r="D358" s="51"/>
      <c r="E358" s="213"/>
      <c r="F358" s="214"/>
      <c r="G358" s="215"/>
      <c r="H358" s="213"/>
      <c r="I358" s="214"/>
      <c r="J358" s="214"/>
      <c r="K358" s="214"/>
      <c r="L358" s="215"/>
      <c r="M358" s="212"/>
      <c r="N358" s="212"/>
      <c r="O358" s="21" t="s">
        <v>10</v>
      </c>
      <c r="P358" s="22"/>
      <c r="Q358" s="21" t="s">
        <v>11</v>
      </c>
      <c r="R358" s="22"/>
      <c r="S358" s="21" t="s">
        <v>12</v>
      </c>
      <c r="T358" s="26"/>
      <c r="U358" s="21" t="s">
        <v>12</v>
      </c>
      <c r="V358" s="25" t="s">
        <v>62</v>
      </c>
      <c r="W358" s="22"/>
      <c r="X358" s="24" t="s">
        <v>12</v>
      </c>
      <c r="Y358" s="212"/>
      <c r="Z358" s="212"/>
      <c r="AA358" s="21" t="s">
        <v>62</v>
      </c>
      <c r="AB358" s="212"/>
      <c r="AC358" s="206"/>
      <c r="AD358" s="209"/>
      <c r="AE358" s="211"/>
      <c r="AF358" s="211"/>
      <c r="AG358" s="23" t="s">
        <v>13</v>
      </c>
      <c r="AH358" s="210"/>
      <c r="AI358" s="206"/>
      <c r="AJ358" s="211"/>
      <c r="AK358" s="211"/>
      <c r="AL358" s="211"/>
      <c r="AM358" s="211"/>
      <c r="AN358" s="21" t="s">
        <v>13</v>
      </c>
      <c r="AO358" s="210"/>
      <c r="AP358" s="212"/>
      <c r="AQ358" s="24" t="s">
        <v>14</v>
      </c>
      <c r="AR358" s="204">
        <f t="shared" si="39"/>
        <v>0</v>
      </c>
      <c r="AS358" s="204"/>
      <c r="AT358" s="204"/>
      <c r="AU358" s="204"/>
      <c r="AV358" s="40" t="s">
        <v>13</v>
      </c>
      <c r="AW358" s="203">
        <f t="shared" si="40"/>
        <v>0</v>
      </c>
      <c r="AX358" s="204"/>
      <c r="AY358" s="204"/>
      <c r="AZ358" s="204"/>
      <c r="BA358" s="41" t="s">
        <v>13</v>
      </c>
      <c r="BB358" s="203">
        <v>25700</v>
      </c>
      <c r="BC358" s="204"/>
      <c r="BD358" s="204"/>
      <c r="BE358" s="204"/>
      <c r="BF358" s="40" t="s">
        <v>13</v>
      </c>
      <c r="BG358" s="203">
        <f t="shared" si="41"/>
        <v>0</v>
      </c>
      <c r="BH358" s="204"/>
      <c r="BI358" s="204"/>
      <c r="BJ358" s="204"/>
      <c r="BK358" s="204"/>
      <c r="BL358" s="41" t="s">
        <v>13</v>
      </c>
      <c r="BM358" s="34">
        <v>270</v>
      </c>
    </row>
    <row r="359" spans="1:65">
      <c r="A359" s="34">
        <v>271</v>
      </c>
      <c r="B359" s="213"/>
      <c r="C359" s="214"/>
      <c r="D359" s="51"/>
      <c r="E359" s="213"/>
      <c r="F359" s="214"/>
      <c r="G359" s="215"/>
      <c r="H359" s="213"/>
      <c r="I359" s="214"/>
      <c r="J359" s="214"/>
      <c r="K359" s="214"/>
      <c r="L359" s="215"/>
      <c r="M359" s="212"/>
      <c r="N359" s="212"/>
      <c r="O359" s="21" t="s">
        <v>10</v>
      </c>
      <c r="P359" s="22"/>
      <c r="Q359" s="21" t="s">
        <v>11</v>
      </c>
      <c r="R359" s="22"/>
      <c r="S359" s="21" t="s">
        <v>12</v>
      </c>
      <c r="T359" s="26"/>
      <c r="U359" s="21" t="s">
        <v>12</v>
      </c>
      <c r="V359" s="25" t="s">
        <v>62</v>
      </c>
      <c r="W359" s="22"/>
      <c r="X359" s="24" t="s">
        <v>12</v>
      </c>
      <c r="Y359" s="212"/>
      <c r="Z359" s="212"/>
      <c r="AA359" s="21" t="s">
        <v>62</v>
      </c>
      <c r="AB359" s="212"/>
      <c r="AC359" s="206"/>
      <c r="AD359" s="209"/>
      <c r="AE359" s="211"/>
      <c r="AF359" s="211"/>
      <c r="AG359" s="23" t="s">
        <v>13</v>
      </c>
      <c r="AH359" s="210"/>
      <c r="AI359" s="206"/>
      <c r="AJ359" s="211"/>
      <c r="AK359" s="211"/>
      <c r="AL359" s="211"/>
      <c r="AM359" s="211"/>
      <c r="AN359" s="21" t="s">
        <v>13</v>
      </c>
      <c r="AO359" s="210"/>
      <c r="AP359" s="212"/>
      <c r="AQ359" s="24" t="s">
        <v>14</v>
      </c>
      <c r="AR359" s="204">
        <f t="shared" si="39"/>
        <v>0</v>
      </c>
      <c r="AS359" s="204"/>
      <c r="AT359" s="204"/>
      <c r="AU359" s="204"/>
      <c r="AV359" s="40" t="s">
        <v>13</v>
      </c>
      <c r="AW359" s="203">
        <f t="shared" si="40"/>
        <v>0</v>
      </c>
      <c r="AX359" s="204"/>
      <c r="AY359" s="204"/>
      <c r="AZ359" s="204"/>
      <c r="BA359" s="41" t="s">
        <v>13</v>
      </c>
      <c r="BB359" s="203">
        <v>25700</v>
      </c>
      <c r="BC359" s="204"/>
      <c r="BD359" s="204"/>
      <c r="BE359" s="204"/>
      <c r="BF359" s="40" t="s">
        <v>13</v>
      </c>
      <c r="BG359" s="203">
        <f t="shared" si="41"/>
        <v>0</v>
      </c>
      <c r="BH359" s="204"/>
      <c r="BI359" s="204"/>
      <c r="BJ359" s="204"/>
      <c r="BK359" s="204"/>
      <c r="BL359" s="41" t="s">
        <v>13</v>
      </c>
      <c r="BM359" s="34">
        <v>271</v>
      </c>
    </row>
    <row r="360" spans="1:65">
      <c r="A360" s="34">
        <v>272</v>
      </c>
      <c r="B360" s="213"/>
      <c r="C360" s="214"/>
      <c r="D360" s="51"/>
      <c r="E360" s="213"/>
      <c r="F360" s="214"/>
      <c r="G360" s="215"/>
      <c r="H360" s="213"/>
      <c r="I360" s="214"/>
      <c r="J360" s="214"/>
      <c r="K360" s="214"/>
      <c r="L360" s="215"/>
      <c r="M360" s="212"/>
      <c r="N360" s="212"/>
      <c r="O360" s="21" t="s">
        <v>10</v>
      </c>
      <c r="P360" s="22"/>
      <c r="Q360" s="21" t="s">
        <v>11</v>
      </c>
      <c r="R360" s="22"/>
      <c r="S360" s="21" t="s">
        <v>12</v>
      </c>
      <c r="T360" s="26"/>
      <c r="U360" s="21" t="s">
        <v>12</v>
      </c>
      <c r="V360" s="25" t="s">
        <v>62</v>
      </c>
      <c r="W360" s="22"/>
      <c r="X360" s="24" t="s">
        <v>12</v>
      </c>
      <c r="Y360" s="212"/>
      <c r="Z360" s="212"/>
      <c r="AA360" s="21" t="s">
        <v>62</v>
      </c>
      <c r="AB360" s="212"/>
      <c r="AC360" s="206"/>
      <c r="AD360" s="209"/>
      <c r="AE360" s="211"/>
      <c r="AF360" s="211"/>
      <c r="AG360" s="23" t="s">
        <v>13</v>
      </c>
      <c r="AH360" s="210"/>
      <c r="AI360" s="206"/>
      <c r="AJ360" s="211"/>
      <c r="AK360" s="211"/>
      <c r="AL360" s="211"/>
      <c r="AM360" s="211"/>
      <c r="AN360" s="21" t="s">
        <v>13</v>
      </c>
      <c r="AO360" s="210"/>
      <c r="AP360" s="212"/>
      <c r="AQ360" s="24" t="s">
        <v>14</v>
      </c>
      <c r="AR360" s="204">
        <f t="shared" si="39"/>
        <v>0</v>
      </c>
      <c r="AS360" s="204"/>
      <c r="AT360" s="204"/>
      <c r="AU360" s="204"/>
      <c r="AV360" s="40" t="s">
        <v>13</v>
      </c>
      <c r="AW360" s="203">
        <f t="shared" si="40"/>
        <v>0</v>
      </c>
      <c r="AX360" s="204"/>
      <c r="AY360" s="204"/>
      <c r="AZ360" s="204"/>
      <c r="BA360" s="41" t="s">
        <v>13</v>
      </c>
      <c r="BB360" s="203">
        <v>25700</v>
      </c>
      <c r="BC360" s="204"/>
      <c r="BD360" s="204"/>
      <c r="BE360" s="204"/>
      <c r="BF360" s="40" t="s">
        <v>13</v>
      </c>
      <c r="BG360" s="203">
        <f t="shared" si="41"/>
        <v>0</v>
      </c>
      <c r="BH360" s="204"/>
      <c r="BI360" s="204"/>
      <c r="BJ360" s="204"/>
      <c r="BK360" s="204"/>
      <c r="BL360" s="41" t="s">
        <v>13</v>
      </c>
      <c r="BM360" s="34">
        <v>272</v>
      </c>
    </row>
    <row r="361" spans="1:65">
      <c r="A361" s="34">
        <v>273</v>
      </c>
      <c r="B361" s="213"/>
      <c r="C361" s="214"/>
      <c r="D361" s="51"/>
      <c r="E361" s="213"/>
      <c r="F361" s="214"/>
      <c r="G361" s="215"/>
      <c r="H361" s="213"/>
      <c r="I361" s="214"/>
      <c r="J361" s="214"/>
      <c r="K361" s="214"/>
      <c r="L361" s="215"/>
      <c r="M361" s="212"/>
      <c r="N361" s="212"/>
      <c r="O361" s="21" t="s">
        <v>10</v>
      </c>
      <c r="P361" s="22"/>
      <c r="Q361" s="21" t="s">
        <v>11</v>
      </c>
      <c r="R361" s="22"/>
      <c r="S361" s="21" t="s">
        <v>12</v>
      </c>
      <c r="T361" s="26"/>
      <c r="U361" s="21" t="s">
        <v>12</v>
      </c>
      <c r="V361" s="25" t="s">
        <v>62</v>
      </c>
      <c r="W361" s="22"/>
      <c r="X361" s="24" t="s">
        <v>12</v>
      </c>
      <c r="Y361" s="212"/>
      <c r="Z361" s="212"/>
      <c r="AA361" s="21" t="s">
        <v>62</v>
      </c>
      <c r="AB361" s="212"/>
      <c r="AC361" s="206"/>
      <c r="AD361" s="209"/>
      <c r="AE361" s="211"/>
      <c r="AF361" s="211"/>
      <c r="AG361" s="23" t="s">
        <v>13</v>
      </c>
      <c r="AH361" s="210"/>
      <c r="AI361" s="206"/>
      <c r="AJ361" s="211"/>
      <c r="AK361" s="211"/>
      <c r="AL361" s="211"/>
      <c r="AM361" s="211"/>
      <c r="AN361" s="21" t="s">
        <v>13</v>
      </c>
      <c r="AO361" s="210"/>
      <c r="AP361" s="212"/>
      <c r="AQ361" s="24" t="s">
        <v>14</v>
      </c>
      <c r="AR361" s="204">
        <f t="shared" si="39"/>
        <v>0</v>
      </c>
      <c r="AS361" s="204"/>
      <c r="AT361" s="204"/>
      <c r="AU361" s="204"/>
      <c r="AV361" s="40" t="s">
        <v>13</v>
      </c>
      <c r="AW361" s="203">
        <f t="shared" si="40"/>
        <v>0</v>
      </c>
      <c r="AX361" s="204"/>
      <c r="AY361" s="204"/>
      <c r="AZ361" s="204"/>
      <c r="BA361" s="41" t="s">
        <v>13</v>
      </c>
      <c r="BB361" s="203">
        <v>25700</v>
      </c>
      <c r="BC361" s="204"/>
      <c r="BD361" s="204"/>
      <c r="BE361" s="204"/>
      <c r="BF361" s="40" t="s">
        <v>13</v>
      </c>
      <c r="BG361" s="203">
        <f t="shared" si="41"/>
        <v>0</v>
      </c>
      <c r="BH361" s="204"/>
      <c r="BI361" s="204"/>
      <c r="BJ361" s="204"/>
      <c r="BK361" s="204"/>
      <c r="BL361" s="41" t="s">
        <v>13</v>
      </c>
      <c r="BM361" s="34">
        <v>273</v>
      </c>
    </row>
    <row r="362" spans="1:65">
      <c r="A362" s="34">
        <v>274</v>
      </c>
      <c r="B362" s="213"/>
      <c r="C362" s="214"/>
      <c r="D362" s="51"/>
      <c r="E362" s="213"/>
      <c r="F362" s="214"/>
      <c r="G362" s="215"/>
      <c r="H362" s="213"/>
      <c r="I362" s="214"/>
      <c r="J362" s="214"/>
      <c r="K362" s="214"/>
      <c r="L362" s="215"/>
      <c r="M362" s="212"/>
      <c r="N362" s="212"/>
      <c r="O362" s="21" t="s">
        <v>10</v>
      </c>
      <c r="P362" s="22"/>
      <c r="Q362" s="21" t="s">
        <v>11</v>
      </c>
      <c r="R362" s="22"/>
      <c r="S362" s="21" t="s">
        <v>12</v>
      </c>
      <c r="T362" s="26"/>
      <c r="U362" s="21" t="s">
        <v>12</v>
      </c>
      <c r="V362" s="25" t="s">
        <v>62</v>
      </c>
      <c r="W362" s="22"/>
      <c r="X362" s="24" t="s">
        <v>12</v>
      </c>
      <c r="Y362" s="212"/>
      <c r="Z362" s="212"/>
      <c r="AA362" s="21" t="s">
        <v>62</v>
      </c>
      <c r="AB362" s="212"/>
      <c r="AC362" s="206"/>
      <c r="AD362" s="209"/>
      <c r="AE362" s="211"/>
      <c r="AF362" s="211"/>
      <c r="AG362" s="23" t="s">
        <v>13</v>
      </c>
      <c r="AH362" s="210"/>
      <c r="AI362" s="206"/>
      <c r="AJ362" s="211"/>
      <c r="AK362" s="211"/>
      <c r="AL362" s="211"/>
      <c r="AM362" s="211"/>
      <c r="AN362" s="21" t="s">
        <v>13</v>
      </c>
      <c r="AO362" s="210"/>
      <c r="AP362" s="212"/>
      <c r="AQ362" s="24" t="s">
        <v>14</v>
      </c>
      <c r="AR362" s="204">
        <f t="shared" si="39"/>
        <v>0</v>
      </c>
      <c r="AS362" s="204"/>
      <c r="AT362" s="204"/>
      <c r="AU362" s="204"/>
      <c r="AV362" s="40" t="s">
        <v>13</v>
      </c>
      <c r="AW362" s="203">
        <f t="shared" si="40"/>
        <v>0</v>
      </c>
      <c r="AX362" s="204"/>
      <c r="AY362" s="204"/>
      <c r="AZ362" s="204"/>
      <c r="BA362" s="41" t="s">
        <v>13</v>
      </c>
      <c r="BB362" s="203">
        <v>25700</v>
      </c>
      <c r="BC362" s="204"/>
      <c r="BD362" s="204"/>
      <c r="BE362" s="204"/>
      <c r="BF362" s="40" t="s">
        <v>13</v>
      </c>
      <c r="BG362" s="203">
        <f t="shared" si="41"/>
        <v>0</v>
      </c>
      <c r="BH362" s="204"/>
      <c r="BI362" s="204"/>
      <c r="BJ362" s="204"/>
      <c r="BK362" s="204"/>
      <c r="BL362" s="41" t="s">
        <v>13</v>
      </c>
      <c r="BM362" s="34">
        <v>274</v>
      </c>
    </row>
    <row r="363" spans="1:65">
      <c r="A363" s="34">
        <v>275</v>
      </c>
      <c r="B363" s="213"/>
      <c r="C363" s="214"/>
      <c r="D363" s="51"/>
      <c r="E363" s="213"/>
      <c r="F363" s="214"/>
      <c r="G363" s="215"/>
      <c r="H363" s="213"/>
      <c r="I363" s="214"/>
      <c r="J363" s="214"/>
      <c r="K363" s="214"/>
      <c r="L363" s="215"/>
      <c r="M363" s="212"/>
      <c r="N363" s="212"/>
      <c r="O363" s="21" t="s">
        <v>10</v>
      </c>
      <c r="P363" s="22"/>
      <c r="Q363" s="21" t="s">
        <v>11</v>
      </c>
      <c r="R363" s="22"/>
      <c r="S363" s="21" t="s">
        <v>12</v>
      </c>
      <c r="T363" s="26"/>
      <c r="U363" s="21" t="s">
        <v>12</v>
      </c>
      <c r="V363" s="25" t="s">
        <v>62</v>
      </c>
      <c r="W363" s="22"/>
      <c r="X363" s="24" t="s">
        <v>12</v>
      </c>
      <c r="Y363" s="212"/>
      <c r="Z363" s="212"/>
      <c r="AA363" s="21" t="s">
        <v>62</v>
      </c>
      <c r="AB363" s="212"/>
      <c r="AC363" s="206"/>
      <c r="AD363" s="209"/>
      <c r="AE363" s="211"/>
      <c r="AF363" s="211"/>
      <c r="AG363" s="23" t="s">
        <v>13</v>
      </c>
      <c r="AH363" s="210"/>
      <c r="AI363" s="206"/>
      <c r="AJ363" s="211"/>
      <c r="AK363" s="211"/>
      <c r="AL363" s="211"/>
      <c r="AM363" s="211"/>
      <c r="AN363" s="21" t="s">
        <v>13</v>
      </c>
      <c r="AO363" s="210"/>
      <c r="AP363" s="212"/>
      <c r="AQ363" s="24" t="s">
        <v>14</v>
      </c>
      <c r="AR363" s="204">
        <f t="shared" si="39"/>
        <v>0</v>
      </c>
      <c r="AS363" s="204"/>
      <c r="AT363" s="204"/>
      <c r="AU363" s="204"/>
      <c r="AV363" s="40" t="s">
        <v>13</v>
      </c>
      <c r="AW363" s="203">
        <f t="shared" si="40"/>
        <v>0</v>
      </c>
      <c r="AX363" s="204"/>
      <c r="AY363" s="204"/>
      <c r="AZ363" s="204"/>
      <c r="BA363" s="41" t="s">
        <v>13</v>
      </c>
      <c r="BB363" s="203">
        <v>25700</v>
      </c>
      <c r="BC363" s="204"/>
      <c r="BD363" s="204"/>
      <c r="BE363" s="204"/>
      <c r="BF363" s="40" t="s">
        <v>13</v>
      </c>
      <c r="BG363" s="203">
        <f t="shared" si="41"/>
        <v>0</v>
      </c>
      <c r="BH363" s="204"/>
      <c r="BI363" s="204"/>
      <c r="BJ363" s="204"/>
      <c r="BK363" s="204"/>
      <c r="BL363" s="41" t="s">
        <v>13</v>
      </c>
      <c r="BM363" s="34">
        <v>275</v>
      </c>
    </row>
    <row r="364" spans="1:65">
      <c r="A364" s="34">
        <v>276</v>
      </c>
      <c r="B364" s="213"/>
      <c r="C364" s="214"/>
      <c r="D364" s="51"/>
      <c r="E364" s="213"/>
      <c r="F364" s="214"/>
      <c r="G364" s="215"/>
      <c r="H364" s="213"/>
      <c r="I364" s="214"/>
      <c r="J364" s="214"/>
      <c r="K364" s="214"/>
      <c r="L364" s="215"/>
      <c r="M364" s="212"/>
      <c r="N364" s="212"/>
      <c r="O364" s="21" t="s">
        <v>10</v>
      </c>
      <c r="P364" s="22"/>
      <c r="Q364" s="21" t="s">
        <v>11</v>
      </c>
      <c r="R364" s="22"/>
      <c r="S364" s="21" t="s">
        <v>12</v>
      </c>
      <c r="T364" s="26"/>
      <c r="U364" s="21" t="s">
        <v>12</v>
      </c>
      <c r="V364" s="25" t="s">
        <v>62</v>
      </c>
      <c r="W364" s="22"/>
      <c r="X364" s="24" t="s">
        <v>12</v>
      </c>
      <c r="Y364" s="212"/>
      <c r="Z364" s="212"/>
      <c r="AA364" s="21" t="s">
        <v>62</v>
      </c>
      <c r="AB364" s="212"/>
      <c r="AC364" s="206"/>
      <c r="AD364" s="209"/>
      <c r="AE364" s="211"/>
      <c r="AF364" s="211"/>
      <c r="AG364" s="23" t="s">
        <v>13</v>
      </c>
      <c r="AH364" s="210"/>
      <c r="AI364" s="206"/>
      <c r="AJ364" s="211"/>
      <c r="AK364" s="211"/>
      <c r="AL364" s="211"/>
      <c r="AM364" s="211"/>
      <c r="AN364" s="21" t="s">
        <v>13</v>
      </c>
      <c r="AO364" s="210"/>
      <c r="AP364" s="212"/>
      <c r="AQ364" s="24" t="s">
        <v>14</v>
      </c>
      <c r="AR364" s="204">
        <f t="shared" si="39"/>
        <v>0</v>
      </c>
      <c r="AS364" s="204"/>
      <c r="AT364" s="204"/>
      <c r="AU364" s="204"/>
      <c r="AV364" s="40" t="s">
        <v>13</v>
      </c>
      <c r="AW364" s="203">
        <f t="shared" si="40"/>
        <v>0</v>
      </c>
      <c r="AX364" s="204"/>
      <c r="AY364" s="204"/>
      <c r="AZ364" s="204"/>
      <c r="BA364" s="41" t="s">
        <v>13</v>
      </c>
      <c r="BB364" s="203">
        <v>25700</v>
      </c>
      <c r="BC364" s="204"/>
      <c r="BD364" s="204"/>
      <c r="BE364" s="204"/>
      <c r="BF364" s="40" t="s">
        <v>13</v>
      </c>
      <c r="BG364" s="203">
        <f t="shared" si="41"/>
        <v>0</v>
      </c>
      <c r="BH364" s="204"/>
      <c r="BI364" s="204"/>
      <c r="BJ364" s="204"/>
      <c r="BK364" s="204"/>
      <c r="BL364" s="41" t="s">
        <v>13</v>
      </c>
      <c r="BM364" s="34">
        <v>276</v>
      </c>
    </row>
    <row r="365" spans="1:65">
      <c r="A365" s="34">
        <v>277</v>
      </c>
      <c r="B365" s="213"/>
      <c r="C365" s="214"/>
      <c r="D365" s="51"/>
      <c r="E365" s="213"/>
      <c r="F365" s="214"/>
      <c r="G365" s="215"/>
      <c r="H365" s="213"/>
      <c r="I365" s="214"/>
      <c r="J365" s="214"/>
      <c r="K365" s="214"/>
      <c r="L365" s="215"/>
      <c r="M365" s="212"/>
      <c r="N365" s="212"/>
      <c r="O365" s="21" t="s">
        <v>10</v>
      </c>
      <c r="P365" s="22"/>
      <c r="Q365" s="21" t="s">
        <v>11</v>
      </c>
      <c r="R365" s="22"/>
      <c r="S365" s="21" t="s">
        <v>12</v>
      </c>
      <c r="T365" s="26"/>
      <c r="U365" s="21" t="s">
        <v>12</v>
      </c>
      <c r="V365" s="25" t="s">
        <v>62</v>
      </c>
      <c r="W365" s="22"/>
      <c r="X365" s="24" t="s">
        <v>12</v>
      </c>
      <c r="Y365" s="212"/>
      <c r="Z365" s="212"/>
      <c r="AA365" s="21" t="s">
        <v>62</v>
      </c>
      <c r="AB365" s="212"/>
      <c r="AC365" s="206"/>
      <c r="AD365" s="209"/>
      <c r="AE365" s="211"/>
      <c r="AF365" s="211"/>
      <c r="AG365" s="23" t="s">
        <v>13</v>
      </c>
      <c r="AH365" s="210"/>
      <c r="AI365" s="206"/>
      <c r="AJ365" s="211"/>
      <c r="AK365" s="211"/>
      <c r="AL365" s="211"/>
      <c r="AM365" s="211"/>
      <c r="AN365" s="21" t="s">
        <v>13</v>
      </c>
      <c r="AO365" s="210"/>
      <c r="AP365" s="212"/>
      <c r="AQ365" s="24" t="s">
        <v>14</v>
      </c>
      <c r="AR365" s="204">
        <f t="shared" si="39"/>
        <v>0</v>
      </c>
      <c r="AS365" s="204"/>
      <c r="AT365" s="204"/>
      <c r="AU365" s="204"/>
      <c r="AV365" s="40" t="s">
        <v>13</v>
      </c>
      <c r="AW365" s="203">
        <f t="shared" si="40"/>
        <v>0</v>
      </c>
      <c r="AX365" s="204"/>
      <c r="AY365" s="204"/>
      <c r="AZ365" s="204"/>
      <c r="BA365" s="41" t="s">
        <v>13</v>
      </c>
      <c r="BB365" s="203">
        <v>25700</v>
      </c>
      <c r="BC365" s="204"/>
      <c r="BD365" s="204"/>
      <c r="BE365" s="204"/>
      <c r="BF365" s="40" t="s">
        <v>13</v>
      </c>
      <c r="BG365" s="203">
        <f t="shared" si="41"/>
        <v>0</v>
      </c>
      <c r="BH365" s="204"/>
      <c r="BI365" s="204"/>
      <c r="BJ365" s="204"/>
      <c r="BK365" s="204"/>
      <c r="BL365" s="41" t="s">
        <v>13</v>
      </c>
      <c r="BM365" s="34">
        <v>277</v>
      </c>
    </row>
    <row r="366" spans="1:65">
      <c r="A366" s="34">
        <v>278</v>
      </c>
      <c r="B366" s="213"/>
      <c r="C366" s="214"/>
      <c r="D366" s="51"/>
      <c r="E366" s="213"/>
      <c r="F366" s="214"/>
      <c r="G366" s="215"/>
      <c r="H366" s="213"/>
      <c r="I366" s="214"/>
      <c r="J366" s="214"/>
      <c r="K366" s="214"/>
      <c r="L366" s="215"/>
      <c r="M366" s="212"/>
      <c r="N366" s="212"/>
      <c r="O366" s="21" t="s">
        <v>10</v>
      </c>
      <c r="P366" s="22"/>
      <c r="Q366" s="21" t="s">
        <v>11</v>
      </c>
      <c r="R366" s="22"/>
      <c r="S366" s="21" t="s">
        <v>12</v>
      </c>
      <c r="T366" s="26"/>
      <c r="U366" s="21" t="s">
        <v>12</v>
      </c>
      <c r="V366" s="25" t="s">
        <v>62</v>
      </c>
      <c r="W366" s="22"/>
      <c r="X366" s="24" t="s">
        <v>12</v>
      </c>
      <c r="Y366" s="212"/>
      <c r="Z366" s="212"/>
      <c r="AA366" s="21" t="s">
        <v>62</v>
      </c>
      <c r="AB366" s="212"/>
      <c r="AC366" s="206"/>
      <c r="AD366" s="209"/>
      <c r="AE366" s="211"/>
      <c r="AF366" s="211"/>
      <c r="AG366" s="23" t="s">
        <v>13</v>
      </c>
      <c r="AH366" s="210"/>
      <c r="AI366" s="206"/>
      <c r="AJ366" s="211"/>
      <c r="AK366" s="211"/>
      <c r="AL366" s="211"/>
      <c r="AM366" s="211"/>
      <c r="AN366" s="21" t="s">
        <v>13</v>
      </c>
      <c r="AO366" s="210"/>
      <c r="AP366" s="212"/>
      <c r="AQ366" s="24" t="s">
        <v>14</v>
      </c>
      <c r="AR366" s="204">
        <f t="shared" si="39"/>
        <v>0</v>
      </c>
      <c r="AS366" s="204"/>
      <c r="AT366" s="204"/>
      <c r="AU366" s="204"/>
      <c r="AV366" s="40" t="s">
        <v>13</v>
      </c>
      <c r="AW366" s="203">
        <f t="shared" si="40"/>
        <v>0</v>
      </c>
      <c r="AX366" s="204"/>
      <c r="AY366" s="204"/>
      <c r="AZ366" s="204"/>
      <c r="BA366" s="41" t="s">
        <v>13</v>
      </c>
      <c r="BB366" s="203">
        <v>25700</v>
      </c>
      <c r="BC366" s="204"/>
      <c r="BD366" s="204"/>
      <c r="BE366" s="204"/>
      <c r="BF366" s="40" t="s">
        <v>13</v>
      </c>
      <c r="BG366" s="203">
        <f t="shared" si="41"/>
        <v>0</v>
      </c>
      <c r="BH366" s="204"/>
      <c r="BI366" s="204"/>
      <c r="BJ366" s="204"/>
      <c r="BK366" s="204"/>
      <c r="BL366" s="41" t="s">
        <v>13</v>
      </c>
      <c r="BM366" s="34">
        <v>278</v>
      </c>
    </row>
    <row r="367" spans="1:65">
      <c r="A367" s="34">
        <v>279</v>
      </c>
      <c r="B367" s="213"/>
      <c r="C367" s="214"/>
      <c r="D367" s="51"/>
      <c r="E367" s="213"/>
      <c r="F367" s="214"/>
      <c r="G367" s="215"/>
      <c r="H367" s="213"/>
      <c r="I367" s="214"/>
      <c r="J367" s="214"/>
      <c r="K367" s="214"/>
      <c r="L367" s="215"/>
      <c r="M367" s="212"/>
      <c r="N367" s="212"/>
      <c r="O367" s="21" t="s">
        <v>10</v>
      </c>
      <c r="P367" s="22"/>
      <c r="Q367" s="21" t="s">
        <v>11</v>
      </c>
      <c r="R367" s="22"/>
      <c r="S367" s="21" t="s">
        <v>12</v>
      </c>
      <c r="T367" s="26"/>
      <c r="U367" s="21" t="s">
        <v>12</v>
      </c>
      <c r="V367" s="25" t="s">
        <v>62</v>
      </c>
      <c r="W367" s="22"/>
      <c r="X367" s="24" t="s">
        <v>12</v>
      </c>
      <c r="Y367" s="212"/>
      <c r="Z367" s="212"/>
      <c r="AA367" s="21" t="s">
        <v>62</v>
      </c>
      <c r="AB367" s="212"/>
      <c r="AC367" s="206"/>
      <c r="AD367" s="209"/>
      <c r="AE367" s="211"/>
      <c r="AF367" s="211"/>
      <c r="AG367" s="23" t="s">
        <v>13</v>
      </c>
      <c r="AH367" s="210"/>
      <c r="AI367" s="206"/>
      <c r="AJ367" s="211"/>
      <c r="AK367" s="211"/>
      <c r="AL367" s="211"/>
      <c r="AM367" s="211"/>
      <c r="AN367" s="21" t="s">
        <v>13</v>
      </c>
      <c r="AO367" s="210"/>
      <c r="AP367" s="212"/>
      <c r="AQ367" s="24" t="s">
        <v>14</v>
      </c>
      <c r="AR367" s="204">
        <f t="shared" si="39"/>
        <v>0</v>
      </c>
      <c r="AS367" s="204"/>
      <c r="AT367" s="204"/>
      <c r="AU367" s="204"/>
      <c r="AV367" s="40" t="s">
        <v>13</v>
      </c>
      <c r="AW367" s="203">
        <f t="shared" si="40"/>
        <v>0</v>
      </c>
      <c r="AX367" s="204"/>
      <c r="AY367" s="204"/>
      <c r="AZ367" s="204"/>
      <c r="BA367" s="41" t="s">
        <v>13</v>
      </c>
      <c r="BB367" s="203">
        <v>25700</v>
      </c>
      <c r="BC367" s="204"/>
      <c r="BD367" s="204"/>
      <c r="BE367" s="204"/>
      <c r="BF367" s="40" t="s">
        <v>13</v>
      </c>
      <c r="BG367" s="203">
        <f t="shared" si="41"/>
        <v>0</v>
      </c>
      <c r="BH367" s="204"/>
      <c r="BI367" s="204"/>
      <c r="BJ367" s="204"/>
      <c r="BK367" s="204"/>
      <c r="BL367" s="41" t="s">
        <v>13</v>
      </c>
      <c r="BM367" s="34">
        <v>279</v>
      </c>
    </row>
    <row r="368" spans="1:65" ht="18.600000000000001" thickBot="1">
      <c r="A368" s="34">
        <v>280</v>
      </c>
      <c r="B368" s="213"/>
      <c r="C368" s="215"/>
      <c r="D368" s="51"/>
      <c r="E368" s="213"/>
      <c r="F368" s="214"/>
      <c r="G368" s="215"/>
      <c r="H368" s="216"/>
      <c r="I368" s="216"/>
      <c r="J368" s="216"/>
      <c r="K368" s="216"/>
      <c r="L368" s="216"/>
      <c r="M368" s="207"/>
      <c r="N368" s="210"/>
      <c r="O368" s="21" t="s">
        <v>10</v>
      </c>
      <c r="P368" s="22"/>
      <c r="Q368" s="21" t="s">
        <v>11</v>
      </c>
      <c r="R368" s="22"/>
      <c r="S368" s="24" t="s">
        <v>12</v>
      </c>
      <c r="T368" s="26"/>
      <c r="U368" s="21" t="s">
        <v>12</v>
      </c>
      <c r="V368" s="25" t="s">
        <v>62</v>
      </c>
      <c r="W368" s="22"/>
      <c r="X368" s="24" t="s">
        <v>12</v>
      </c>
      <c r="Y368" s="207"/>
      <c r="Z368" s="210"/>
      <c r="AA368" s="21" t="s">
        <v>62</v>
      </c>
      <c r="AB368" s="206"/>
      <c r="AC368" s="207"/>
      <c r="AD368" s="208"/>
      <c r="AE368" s="208"/>
      <c r="AF368" s="209"/>
      <c r="AG368" s="23" t="s">
        <v>13</v>
      </c>
      <c r="AH368" s="210"/>
      <c r="AI368" s="206"/>
      <c r="AJ368" s="211"/>
      <c r="AK368" s="211"/>
      <c r="AL368" s="211"/>
      <c r="AM368" s="211"/>
      <c r="AN368" s="21" t="s">
        <v>13</v>
      </c>
      <c r="AO368" s="210"/>
      <c r="AP368" s="212"/>
      <c r="AQ368" s="24" t="s">
        <v>14</v>
      </c>
      <c r="AR368" s="204">
        <f t="shared" si="39"/>
        <v>0</v>
      </c>
      <c r="AS368" s="204"/>
      <c r="AT368" s="204"/>
      <c r="AU368" s="204"/>
      <c r="AV368" s="40" t="s">
        <v>13</v>
      </c>
      <c r="AW368" s="203">
        <f t="shared" si="40"/>
        <v>0</v>
      </c>
      <c r="AX368" s="204"/>
      <c r="AY368" s="204"/>
      <c r="AZ368" s="204"/>
      <c r="BA368" s="41" t="s">
        <v>13</v>
      </c>
      <c r="BB368" s="203">
        <v>25700</v>
      </c>
      <c r="BC368" s="204"/>
      <c r="BD368" s="204"/>
      <c r="BE368" s="204"/>
      <c r="BF368" s="41" t="s">
        <v>13</v>
      </c>
      <c r="BG368" s="203">
        <f t="shared" si="41"/>
        <v>0</v>
      </c>
      <c r="BH368" s="204"/>
      <c r="BI368" s="204"/>
      <c r="BJ368" s="204"/>
      <c r="BK368" s="204"/>
      <c r="BL368" s="41" t="s">
        <v>13</v>
      </c>
      <c r="BM368" s="34">
        <v>280</v>
      </c>
    </row>
    <row r="369" spans="1:65" ht="18.600000000000001" thickBot="1">
      <c r="BD369" s="200" t="s">
        <v>15</v>
      </c>
      <c r="BE369" s="200"/>
      <c r="BF369" s="201"/>
      <c r="BG369" s="315">
        <f>SUM(BG349:BK368)</f>
        <v>0</v>
      </c>
      <c r="BH369" s="316"/>
      <c r="BI369" s="316"/>
      <c r="BJ369" s="316"/>
      <c r="BK369" s="316"/>
      <c r="BL369" s="132" t="s">
        <v>13</v>
      </c>
      <c r="BM369" s="5"/>
    </row>
    <row r="370" spans="1:65" ht="22.2">
      <c r="A370" s="1" t="s">
        <v>61</v>
      </c>
      <c r="BC370" s="194" t="s">
        <v>24</v>
      </c>
      <c r="BD370" s="195"/>
      <c r="BE370" s="275"/>
      <c r="BF370" s="276"/>
      <c r="BG370" s="2" t="s">
        <v>10</v>
      </c>
      <c r="BI370" s="275"/>
      <c r="BJ370" s="276"/>
      <c r="BK370" s="277" t="s">
        <v>25</v>
      </c>
      <c r="BL370" s="194"/>
    </row>
    <row r="371" spans="1:65">
      <c r="X371" s="2" t="s">
        <v>85</v>
      </c>
      <c r="AU371" s="2" t="s">
        <v>103</v>
      </c>
      <c r="AX371" s="151"/>
      <c r="AY371" s="151"/>
      <c r="AZ371" s="151"/>
      <c r="BA371" s="151"/>
      <c r="BB371" s="151"/>
      <c r="BC371" s="151"/>
      <c r="BD371" s="151"/>
      <c r="BE371" s="151"/>
      <c r="BF371" s="151"/>
      <c r="BG371" s="151"/>
      <c r="BH371" s="151"/>
      <c r="BI371" s="151"/>
      <c r="BJ371" s="151"/>
      <c r="BK371" s="151"/>
      <c r="BL371" s="151"/>
    </row>
    <row r="372" spans="1:65" ht="18" customHeight="1">
      <c r="A372" s="4"/>
      <c r="B372" s="278" t="s">
        <v>94</v>
      </c>
      <c r="C372" s="278"/>
      <c r="D372" s="279" t="s">
        <v>121</v>
      </c>
      <c r="E372" s="246" t="s">
        <v>95</v>
      </c>
      <c r="F372" s="247"/>
      <c r="G372" s="248"/>
      <c r="H372" s="252" t="s">
        <v>3</v>
      </c>
      <c r="I372" s="253"/>
      <c r="J372" s="253"/>
      <c r="K372" s="253"/>
      <c r="L372" s="254"/>
      <c r="M372" s="258" t="s">
        <v>93</v>
      </c>
      <c r="N372" s="258"/>
      <c r="O372" s="258"/>
      <c r="P372" s="258"/>
      <c r="Q372" s="258"/>
      <c r="R372" s="258"/>
      <c r="S372" s="258"/>
      <c r="T372" s="261" t="s">
        <v>63</v>
      </c>
      <c r="U372" s="261"/>
      <c r="V372" s="261"/>
      <c r="W372" s="261"/>
      <c r="X372" s="261"/>
      <c r="Y372" s="262" t="s">
        <v>64</v>
      </c>
      <c r="Z372" s="263"/>
      <c r="AA372" s="263"/>
      <c r="AB372" s="263"/>
      <c r="AC372" s="264"/>
      <c r="AD372" s="265" t="s">
        <v>6</v>
      </c>
      <c r="AE372" s="266"/>
      <c r="AF372" s="266"/>
      <c r="AG372" s="267"/>
      <c r="AH372" s="271" t="s">
        <v>84</v>
      </c>
      <c r="AI372" s="272"/>
      <c r="AJ372" s="272"/>
      <c r="AK372" s="272"/>
      <c r="AL372" s="272"/>
      <c r="AM372" s="272"/>
      <c r="AN372" s="273"/>
      <c r="AO372" s="274" t="s">
        <v>7</v>
      </c>
      <c r="AP372" s="253"/>
      <c r="AQ372" s="254"/>
      <c r="AR372" s="224" t="s">
        <v>26</v>
      </c>
      <c r="AS372" s="225"/>
      <c r="AT372" s="225"/>
      <c r="AU372" s="225"/>
      <c r="AV372" s="226"/>
      <c r="AW372" s="230" t="s">
        <v>8</v>
      </c>
      <c r="AX372" s="231"/>
      <c r="AY372" s="231"/>
      <c r="AZ372" s="231"/>
      <c r="BA372" s="232"/>
      <c r="BB372" s="236" t="s">
        <v>27</v>
      </c>
      <c r="BC372" s="237"/>
      <c r="BD372" s="237"/>
      <c r="BE372" s="237"/>
      <c r="BF372" s="238"/>
      <c r="BG372" s="230" t="s">
        <v>9</v>
      </c>
      <c r="BH372" s="231"/>
      <c r="BI372" s="231"/>
      <c r="BJ372" s="231"/>
      <c r="BK372" s="231"/>
      <c r="BL372" s="232"/>
    </row>
    <row r="373" spans="1:65" ht="18" customHeight="1">
      <c r="A373" s="4"/>
      <c r="B373" s="278"/>
      <c r="C373" s="278"/>
      <c r="D373" s="278"/>
      <c r="E373" s="249"/>
      <c r="F373" s="250"/>
      <c r="G373" s="251"/>
      <c r="H373" s="255"/>
      <c r="I373" s="256"/>
      <c r="J373" s="256"/>
      <c r="K373" s="256"/>
      <c r="L373" s="257"/>
      <c r="M373" s="259"/>
      <c r="N373" s="259"/>
      <c r="O373" s="259"/>
      <c r="P373" s="259"/>
      <c r="Q373" s="259"/>
      <c r="R373" s="259"/>
      <c r="S373" s="259"/>
      <c r="T373" s="261"/>
      <c r="U373" s="261"/>
      <c r="V373" s="261"/>
      <c r="W373" s="261"/>
      <c r="X373" s="261"/>
      <c r="Y373" s="242" t="s">
        <v>91</v>
      </c>
      <c r="Z373" s="242"/>
      <c r="AA373" s="242"/>
      <c r="AB373" s="242"/>
      <c r="AC373" s="243"/>
      <c r="AD373" s="268"/>
      <c r="AE373" s="269"/>
      <c r="AF373" s="269"/>
      <c r="AG373" s="270"/>
      <c r="AH373" s="218" t="s">
        <v>4</v>
      </c>
      <c r="AI373" s="220"/>
      <c r="AJ373" s="218" t="s">
        <v>5</v>
      </c>
      <c r="AK373" s="219"/>
      <c r="AL373" s="219"/>
      <c r="AM373" s="219"/>
      <c r="AN373" s="220"/>
      <c r="AO373" s="255"/>
      <c r="AP373" s="256"/>
      <c r="AQ373" s="257"/>
      <c r="AR373" s="227"/>
      <c r="AS373" s="228"/>
      <c r="AT373" s="228"/>
      <c r="AU373" s="228"/>
      <c r="AV373" s="229"/>
      <c r="AW373" s="233"/>
      <c r="AX373" s="234"/>
      <c r="AY373" s="234"/>
      <c r="AZ373" s="234"/>
      <c r="BA373" s="235"/>
      <c r="BB373" s="239"/>
      <c r="BC373" s="240"/>
      <c r="BD373" s="240"/>
      <c r="BE373" s="240"/>
      <c r="BF373" s="241"/>
      <c r="BG373" s="233"/>
      <c r="BH373" s="234"/>
      <c r="BI373" s="234"/>
      <c r="BJ373" s="234"/>
      <c r="BK373" s="234"/>
      <c r="BL373" s="235"/>
    </row>
    <row r="374" spans="1:65">
      <c r="A374" s="4" t="s">
        <v>137</v>
      </c>
      <c r="B374" s="218" t="s">
        <v>2</v>
      </c>
      <c r="C374" s="220"/>
      <c r="D374" s="54" t="s">
        <v>2</v>
      </c>
      <c r="E374" s="218" t="s">
        <v>96</v>
      </c>
      <c r="F374" s="219"/>
      <c r="G374" s="220"/>
      <c r="H374" s="221"/>
      <c r="I374" s="222"/>
      <c r="J374" s="222"/>
      <c r="K374" s="222"/>
      <c r="L374" s="223"/>
      <c r="M374" s="260"/>
      <c r="N374" s="260"/>
      <c r="O374" s="260"/>
      <c r="P374" s="260"/>
      <c r="Q374" s="260"/>
      <c r="R374" s="260"/>
      <c r="S374" s="260"/>
      <c r="T374" s="261"/>
      <c r="U374" s="261"/>
      <c r="V374" s="261"/>
      <c r="W374" s="261"/>
      <c r="X374" s="261"/>
      <c r="Y374" s="244"/>
      <c r="Z374" s="244"/>
      <c r="AA374" s="244"/>
      <c r="AB374" s="244"/>
      <c r="AC374" s="245"/>
      <c r="AD374" s="221" t="s">
        <v>77</v>
      </c>
      <c r="AE374" s="222"/>
      <c r="AF374" s="222"/>
      <c r="AG374" s="223"/>
      <c r="AH374" s="222" t="s">
        <v>2</v>
      </c>
      <c r="AI374" s="222"/>
      <c r="AJ374" s="218" t="s">
        <v>78</v>
      </c>
      <c r="AK374" s="219"/>
      <c r="AL374" s="219"/>
      <c r="AM374" s="219"/>
      <c r="AN374" s="220"/>
      <c r="AO374" s="218" t="s">
        <v>79</v>
      </c>
      <c r="AP374" s="219"/>
      <c r="AQ374" s="220"/>
      <c r="AR374" s="222" t="s">
        <v>80</v>
      </c>
      <c r="AS374" s="222"/>
      <c r="AT374" s="222"/>
      <c r="AU374" s="222"/>
      <c r="AV374" s="222"/>
      <c r="AW374" s="221" t="s">
        <v>81</v>
      </c>
      <c r="AX374" s="222"/>
      <c r="AY374" s="222"/>
      <c r="AZ374" s="222"/>
      <c r="BA374" s="223"/>
      <c r="BB374" s="234" t="s">
        <v>82</v>
      </c>
      <c r="BC374" s="234"/>
      <c r="BD374" s="234"/>
      <c r="BE374" s="234"/>
      <c r="BF374" s="234"/>
      <c r="BG374" s="233" t="s">
        <v>83</v>
      </c>
      <c r="BH374" s="234"/>
      <c r="BI374" s="234"/>
      <c r="BJ374" s="234"/>
      <c r="BK374" s="234"/>
      <c r="BL374" s="235"/>
    </row>
    <row r="375" spans="1:65">
      <c r="A375" s="34">
        <v>281</v>
      </c>
      <c r="B375" s="213"/>
      <c r="C375" s="214"/>
      <c r="D375" s="56"/>
      <c r="E375" s="213"/>
      <c r="F375" s="214"/>
      <c r="G375" s="215"/>
      <c r="H375" s="213"/>
      <c r="I375" s="214"/>
      <c r="J375" s="214"/>
      <c r="K375" s="214"/>
      <c r="L375" s="215"/>
      <c r="M375" s="212"/>
      <c r="N375" s="212"/>
      <c r="O375" s="21" t="s">
        <v>10</v>
      </c>
      <c r="P375" s="22"/>
      <c r="Q375" s="21" t="s">
        <v>11</v>
      </c>
      <c r="R375" s="22"/>
      <c r="S375" s="21" t="s">
        <v>12</v>
      </c>
      <c r="T375" s="26"/>
      <c r="U375" s="21" t="s">
        <v>12</v>
      </c>
      <c r="V375" s="25" t="s">
        <v>62</v>
      </c>
      <c r="W375" s="22"/>
      <c r="X375" s="24" t="s">
        <v>12</v>
      </c>
      <c r="Y375" s="217"/>
      <c r="Z375" s="212"/>
      <c r="AA375" s="21" t="s">
        <v>62</v>
      </c>
      <c r="AB375" s="217"/>
      <c r="AC375" s="206"/>
      <c r="AD375" s="209"/>
      <c r="AE375" s="211"/>
      <c r="AF375" s="211"/>
      <c r="AG375" s="23" t="s">
        <v>13</v>
      </c>
      <c r="AH375" s="210"/>
      <c r="AI375" s="206"/>
      <c r="AJ375" s="211"/>
      <c r="AK375" s="211"/>
      <c r="AL375" s="211"/>
      <c r="AM375" s="211"/>
      <c r="AN375" s="21" t="s">
        <v>13</v>
      </c>
      <c r="AO375" s="210"/>
      <c r="AP375" s="212"/>
      <c r="AQ375" s="24" t="s">
        <v>14</v>
      </c>
      <c r="AR375" s="204">
        <f t="shared" ref="AR375:AR394" si="42">IFERROR(ROUNDDOWN(AJ375/AO375,0),0)</f>
        <v>0</v>
      </c>
      <c r="AS375" s="204"/>
      <c r="AT375" s="204"/>
      <c r="AU375" s="204"/>
      <c r="AV375" s="40" t="s">
        <v>13</v>
      </c>
      <c r="AW375" s="203">
        <f t="shared" ref="AW375:AW394" si="43">IFERROR(AD375+AR375,0)</f>
        <v>0</v>
      </c>
      <c r="AX375" s="204"/>
      <c r="AY375" s="204"/>
      <c r="AZ375" s="204"/>
      <c r="BA375" s="41" t="s">
        <v>13</v>
      </c>
      <c r="BB375" s="203">
        <v>25700</v>
      </c>
      <c r="BC375" s="204"/>
      <c r="BD375" s="204"/>
      <c r="BE375" s="204"/>
      <c r="BF375" s="40" t="s">
        <v>13</v>
      </c>
      <c r="BG375" s="203">
        <f t="shared" ref="BG375:BG394" si="44">IF(AW375&lt;BB375,AW375,25700)</f>
        <v>0</v>
      </c>
      <c r="BH375" s="204"/>
      <c r="BI375" s="204"/>
      <c r="BJ375" s="204"/>
      <c r="BK375" s="204"/>
      <c r="BL375" s="41" t="s">
        <v>13</v>
      </c>
      <c r="BM375" s="34">
        <v>281</v>
      </c>
    </row>
    <row r="376" spans="1:65">
      <c r="A376" s="34">
        <v>282</v>
      </c>
      <c r="B376" s="213"/>
      <c r="C376" s="214"/>
      <c r="D376" s="56"/>
      <c r="E376" s="213"/>
      <c r="F376" s="214"/>
      <c r="G376" s="215"/>
      <c r="H376" s="213"/>
      <c r="I376" s="214"/>
      <c r="J376" s="214"/>
      <c r="K376" s="214"/>
      <c r="L376" s="215"/>
      <c r="M376" s="212"/>
      <c r="N376" s="212"/>
      <c r="O376" s="21" t="s">
        <v>10</v>
      </c>
      <c r="P376" s="22"/>
      <c r="Q376" s="21" t="s">
        <v>11</v>
      </c>
      <c r="R376" s="22"/>
      <c r="S376" s="21" t="s">
        <v>12</v>
      </c>
      <c r="T376" s="26"/>
      <c r="U376" s="21" t="s">
        <v>12</v>
      </c>
      <c r="V376" s="25" t="s">
        <v>62</v>
      </c>
      <c r="W376" s="22"/>
      <c r="X376" s="24" t="s">
        <v>12</v>
      </c>
      <c r="Y376" s="212"/>
      <c r="Z376" s="212"/>
      <c r="AA376" s="21" t="s">
        <v>62</v>
      </c>
      <c r="AB376" s="212"/>
      <c r="AC376" s="206"/>
      <c r="AD376" s="209"/>
      <c r="AE376" s="211"/>
      <c r="AF376" s="211"/>
      <c r="AG376" s="23" t="s">
        <v>13</v>
      </c>
      <c r="AH376" s="210"/>
      <c r="AI376" s="206"/>
      <c r="AJ376" s="211"/>
      <c r="AK376" s="211"/>
      <c r="AL376" s="211"/>
      <c r="AM376" s="211"/>
      <c r="AN376" s="21" t="s">
        <v>13</v>
      </c>
      <c r="AO376" s="210"/>
      <c r="AP376" s="212"/>
      <c r="AQ376" s="24" t="s">
        <v>14</v>
      </c>
      <c r="AR376" s="204">
        <f t="shared" si="42"/>
        <v>0</v>
      </c>
      <c r="AS376" s="204"/>
      <c r="AT376" s="204"/>
      <c r="AU376" s="204"/>
      <c r="AV376" s="40" t="s">
        <v>13</v>
      </c>
      <c r="AW376" s="203">
        <f t="shared" si="43"/>
        <v>0</v>
      </c>
      <c r="AX376" s="204"/>
      <c r="AY376" s="204"/>
      <c r="AZ376" s="204"/>
      <c r="BA376" s="41" t="s">
        <v>13</v>
      </c>
      <c r="BB376" s="203">
        <v>25700</v>
      </c>
      <c r="BC376" s="204"/>
      <c r="BD376" s="204"/>
      <c r="BE376" s="204"/>
      <c r="BF376" s="40" t="s">
        <v>13</v>
      </c>
      <c r="BG376" s="203">
        <f t="shared" si="44"/>
        <v>0</v>
      </c>
      <c r="BH376" s="204"/>
      <c r="BI376" s="204"/>
      <c r="BJ376" s="204"/>
      <c r="BK376" s="204"/>
      <c r="BL376" s="41" t="s">
        <v>13</v>
      </c>
      <c r="BM376" s="34">
        <v>282</v>
      </c>
    </row>
    <row r="377" spans="1:65">
      <c r="A377" s="34">
        <v>283</v>
      </c>
      <c r="B377" s="213"/>
      <c r="C377" s="214"/>
      <c r="D377" s="56"/>
      <c r="E377" s="213"/>
      <c r="F377" s="214"/>
      <c r="G377" s="215"/>
      <c r="H377" s="213"/>
      <c r="I377" s="214"/>
      <c r="J377" s="214"/>
      <c r="K377" s="214"/>
      <c r="L377" s="215"/>
      <c r="M377" s="212"/>
      <c r="N377" s="212"/>
      <c r="O377" s="21" t="s">
        <v>10</v>
      </c>
      <c r="P377" s="22"/>
      <c r="Q377" s="21" t="s">
        <v>11</v>
      </c>
      <c r="R377" s="22"/>
      <c r="S377" s="21" t="s">
        <v>12</v>
      </c>
      <c r="T377" s="26"/>
      <c r="U377" s="21" t="s">
        <v>12</v>
      </c>
      <c r="V377" s="25" t="s">
        <v>62</v>
      </c>
      <c r="W377" s="22"/>
      <c r="X377" s="24" t="s">
        <v>12</v>
      </c>
      <c r="Y377" s="212"/>
      <c r="Z377" s="212"/>
      <c r="AA377" s="21" t="s">
        <v>62</v>
      </c>
      <c r="AB377" s="212"/>
      <c r="AC377" s="206"/>
      <c r="AD377" s="209"/>
      <c r="AE377" s="211"/>
      <c r="AF377" s="211"/>
      <c r="AG377" s="23" t="s">
        <v>13</v>
      </c>
      <c r="AH377" s="210"/>
      <c r="AI377" s="206"/>
      <c r="AJ377" s="211"/>
      <c r="AK377" s="211"/>
      <c r="AL377" s="211"/>
      <c r="AM377" s="211"/>
      <c r="AN377" s="21" t="s">
        <v>13</v>
      </c>
      <c r="AO377" s="210"/>
      <c r="AP377" s="212"/>
      <c r="AQ377" s="24" t="s">
        <v>14</v>
      </c>
      <c r="AR377" s="204">
        <f t="shared" si="42"/>
        <v>0</v>
      </c>
      <c r="AS377" s="204"/>
      <c r="AT377" s="204"/>
      <c r="AU377" s="204"/>
      <c r="AV377" s="40" t="s">
        <v>13</v>
      </c>
      <c r="AW377" s="203">
        <f t="shared" si="43"/>
        <v>0</v>
      </c>
      <c r="AX377" s="204"/>
      <c r="AY377" s="204"/>
      <c r="AZ377" s="204"/>
      <c r="BA377" s="41" t="s">
        <v>13</v>
      </c>
      <c r="BB377" s="203">
        <v>25700</v>
      </c>
      <c r="BC377" s="204"/>
      <c r="BD377" s="204"/>
      <c r="BE377" s="204"/>
      <c r="BF377" s="40" t="s">
        <v>13</v>
      </c>
      <c r="BG377" s="203">
        <f t="shared" si="44"/>
        <v>0</v>
      </c>
      <c r="BH377" s="204"/>
      <c r="BI377" s="204"/>
      <c r="BJ377" s="204"/>
      <c r="BK377" s="204"/>
      <c r="BL377" s="41" t="s">
        <v>13</v>
      </c>
      <c r="BM377" s="34">
        <v>283</v>
      </c>
    </row>
    <row r="378" spans="1:65">
      <c r="A378" s="34">
        <v>284</v>
      </c>
      <c r="B378" s="213"/>
      <c r="C378" s="214"/>
      <c r="D378" s="56"/>
      <c r="E378" s="213"/>
      <c r="F378" s="214"/>
      <c r="G378" s="215"/>
      <c r="H378" s="213"/>
      <c r="I378" s="214"/>
      <c r="J378" s="214"/>
      <c r="K378" s="214"/>
      <c r="L378" s="215"/>
      <c r="M378" s="212"/>
      <c r="N378" s="212"/>
      <c r="O378" s="21" t="s">
        <v>10</v>
      </c>
      <c r="P378" s="22"/>
      <c r="Q378" s="21" t="s">
        <v>11</v>
      </c>
      <c r="R378" s="22"/>
      <c r="S378" s="21" t="s">
        <v>12</v>
      </c>
      <c r="T378" s="26"/>
      <c r="U378" s="21" t="s">
        <v>12</v>
      </c>
      <c r="V378" s="25" t="s">
        <v>62</v>
      </c>
      <c r="W378" s="22"/>
      <c r="X378" s="24" t="s">
        <v>12</v>
      </c>
      <c r="Y378" s="212"/>
      <c r="Z378" s="212"/>
      <c r="AA378" s="21" t="s">
        <v>62</v>
      </c>
      <c r="AB378" s="212"/>
      <c r="AC378" s="206"/>
      <c r="AD378" s="209"/>
      <c r="AE378" s="211"/>
      <c r="AF378" s="211"/>
      <c r="AG378" s="23" t="s">
        <v>13</v>
      </c>
      <c r="AH378" s="210"/>
      <c r="AI378" s="206"/>
      <c r="AJ378" s="211"/>
      <c r="AK378" s="211"/>
      <c r="AL378" s="211"/>
      <c r="AM378" s="211"/>
      <c r="AN378" s="21" t="s">
        <v>13</v>
      </c>
      <c r="AO378" s="210"/>
      <c r="AP378" s="212"/>
      <c r="AQ378" s="24" t="s">
        <v>14</v>
      </c>
      <c r="AR378" s="204">
        <f t="shared" si="42"/>
        <v>0</v>
      </c>
      <c r="AS378" s="204"/>
      <c r="AT378" s="204"/>
      <c r="AU378" s="204"/>
      <c r="AV378" s="40" t="s">
        <v>13</v>
      </c>
      <c r="AW378" s="203">
        <f t="shared" si="43"/>
        <v>0</v>
      </c>
      <c r="AX378" s="204"/>
      <c r="AY378" s="204"/>
      <c r="AZ378" s="204"/>
      <c r="BA378" s="41" t="s">
        <v>13</v>
      </c>
      <c r="BB378" s="203">
        <v>25700</v>
      </c>
      <c r="BC378" s="204"/>
      <c r="BD378" s="204"/>
      <c r="BE378" s="204"/>
      <c r="BF378" s="40" t="s">
        <v>13</v>
      </c>
      <c r="BG378" s="203">
        <f t="shared" si="44"/>
        <v>0</v>
      </c>
      <c r="BH378" s="204"/>
      <c r="BI378" s="204"/>
      <c r="BJ378" s="204"/>
      <c r="BK378" s="204"/>
      <c r="BL378" s="41" t="s">
        <v>13</v>
      </c>
      <c r="BM378" s="34">
        <v>284</v>
      </c>
    </row>
    <row r="379" spans="1:65">
      <c r="A379" s="34">
        <v>285</v>
      </c>
      <c r="B379" s="213"/>
      <c r="C379" s="214"/>
      <c r="D379" s="56"/>
      <c r="E379" s="213"/>
      <c r="F379" s="214"/>
      <c r="G379" s="215"/>
      <c r="H379" s="213"/>
      <c r="I379" s="214"/>
      <c r="J379" s="214"/>
      <c r="K379" s="214"/>
      <c r="L379" s="215"/>
      <c r="M379" s="212"/>
      <c r="N379" s="212"/>
      <c r="O379" s="21" t="s">
        <v>10</v>
      </c>
      <c r="P379" s="22"/>
      <c r="Q379" s="21" t="s">
        <v>11</v>
      </c>
      <c r="R379" s="22"/>
      <c r="S379" s="21" t="s">
        <v>12</v>
      </c>
      <c r="T379" s="26"/>
      <c r="U379" s="21" t="s">
        <v>12</v>
      </c>
      <c r="V379" s="25" t="s">
        <v>62</v>
      </c>
      <c r="W379" s="22"/>
      <c r="X379" s="24" t="s">
        <v>12</v>
      </c>
      <c r="Y379" s="217"/>
      <c r="Z379" s="212"/>
      <c r="AA379" s="21" t="s">
        <v>62</v>
      </c>
      <c r="AB379" s="217"/>
      <c r="AC379" s="206"/>
      <c r="AD379" s="209"/>
      <c r="AE379" s="211"/>
      <c r="AF379" s="211"/>
      <c r="AG379" s="23" t="s">
        <v>13</v>
      </c>
      <c r="AH379" s="210"/>
      <c r="AI379" s="206"/>
      <c r="AJ379" s="211"/>
      <c r="AK379" s="211"/>
      <c r="AL379" s="211"/>
      <c r="AM379" s="211"/>
      <c r="AN379" s="21" t="s">
        <v>13</v>
      </c>
      <c r="AO379" s="210"/>
      <c r="AP379" s="212"/>
      <c r="AQ379" s="24" t="s">
        <v>14</v>
      </c>
      <c r="AR379" s="204">
        <f t="shared" si="42"/>
        <v>0</v>
      </c>
      <c r="AS379" s="204"/>
      <c r="AT379" s="204"/>
      <c r="AU379" s="204"/>
      <c r="AV379" s="40" t="s">
        <v>13</v>
      </c>
      <c r="AW379" s="203">
        <f t="shared" si="43"/>
        <v>0</v>
      </c>
      <c r="AX379" s="204"/>
      <c r="AY379" s="204"/>
      <c r="AZ379" s="204"/>
      <c r="BA379" s="41" t="s">
        <v>13</v>
      </c>
      <c r="BB379" s="203">
        <v>25700</v>
      </c>
      <c r="BC379" s="204"/>
      <c r="BD379" s="204"/>
      <c r="BE379" s="204"/>
      <c r="BF379" s="40" t="s">
        <v>13</v>
      </c>
      <c r="BG379" s="203">
        <f t="shared" si="44"/>
        <v>0</v>
      </c>
      <c r="BH379" s="204"/>
      <c r="BI379" s="204"/>
      <c r="BJ379" s="204"/>
      <c r="BK379" s="204"/>
      <c r="BL379" s="41" t="s">
        <v>13</v>
      </c>
      <c r="BM379" s="34">
        <v>285</v>
      </c>
    </row>
    <row r="380" spans="1:65">
      <c r="A380" s="34">
        <v>286</v>
      </c>
      <c r="B380" s="213"/>
      <c r="C380" s="214"/>
      <c r="D380" s="56"/>
      <c r="E380" s="213"/>
      <c r="F380" s="214"/>
      <c r="G380" s="215"/>
      <c r="H380" s="213"/>
      <c r="I380" s="214"/>
      <c r="J380" s="214"/>
      <c r="K380" s="214"/>
      <c r="L380" s="215"/>
      <c r="M380" s="212"/>
      <c r="N380" s="212"/>
      <c r="O380" s="21" t="s">
        <v>10</v>
      </c>
      <c r="P380" s="22"/>
      <c r="Q380" s="21" t="s">
        <v>11</v>
      </c>
      <c r="R380" s="22"/>
      <c r="S380" s="21" t="s">
        <v>12</v>
      </c>
      <c r="T380" s="26"/>
      <c r="U380" s="21" t="s">
        <v>12</v>
      </c>
      <c r="V380" s="25" t="s">
        <v>62</v>
      </c>
      <c r="W380" s="22"/>
      <c r="X380" s="24" t="s">
        <v>12</v>
      </c>
      <c r="Y380" s="212"/>
      <c r="Z380" s="212"/>
      <c r="AA380" s="21" t="s">
        <v>62</v>
      </c>
      <c r="AB380" s="212"/>
      <c r="AC380" s="206"/>
      <c r="AD380" s="209"/>
      <c r="AE380" s="211"/>
      <c r="AF380" s="211"/>
      <c r="AG380" s="23" t="s">
        <v>13</v>
      </c>
      <c r="AH380" s="210"/>
      <c r="AI380" s="206"/>
      <c r="AJ380" s="211"/>
      <c r="AK380" s="211"/>
      <c r="AL380" s="211"/>
      <c r="AM380" s="211"/>
      <c r="AN380" s="21" t="s">
        <v>13</v>
      </c>
      <c r="AO380" s="210"/>
      <c r="AP380" s="212"/>
      <c r="AQ380" s="24" t="s">
        <v>14</v>
      </c>
      <c r="AR380" s="204">
        <f t="shared" si="42"/>
        <v>0</v>
      </c>
      <c r="AS380" s="204"/>
      <c r="AT380" s="204"/>
      <c r="AU380" s="204"/>
      <c r="AV380" s="40" t="s">
        <v>13</v>
      </c>
      <c r="AW380" s="203">
        <f t="shared" si="43"/>
        <v>0</v>
      </c>
      <c r="AX380" s="204"/>
      <c r="AY380" s="204"/>
      <c r="AZ380" s="204"/>
      <c r="BA380" s="41" t="s">
        <v>13</v>
      </c>
      <c r="BB380" s="203">
        <v>25700</v>
      </c>
      <c r="BC380" s="204"/>
      <c r="BD380" s="204"/>
      <c r="BE380" s="204"/>
      <c r="BF380" s="40" t="s">
        <v>13</v>
      </c>
      <c r="BG380" s="203">
        <f t="shared" si="44"/>
        <v>0</v>
      </c>
      <c r="BH380" s="204"/>
      <c r="BI380" s="204"/>
      <c r="BJ380" s="204"/>
      <c r="BK380" s="204"/>
      <c r="BL380" s="41" t="s">
        <v>13</v>
      </c>
      <c r="BM380" s="34">
        <v>286</v>
      </c>
    </row>
    <row r="381" spans="1:65">
      <c r="A381" s="34">
        <v>287</v>
      </c>
      <c r="B381" s="213"/>
      <c r="C381" s="214"/>
      <c r="D381" s="56"/>
      <c r="E381" s="213"/>
      <c r="F381" s="214"/>
      <c r="G381" s="215"/>
      <c r="H381" s="213"/>
      <c r="I381" s="214"/>
      <c r="J381" s="214"/>
      <c r="K381" s="214"/>
      <c r="L381" s="215"/>
      <c r="M381" s="212"/>
      <c r="N381" s="212"/>
      <c r="O381" s="21" t="s">
        <v>10</v>
      </c>
      <c r="P381" s="22"/>
      <c r="Q381" s="21" t="s">
        <v>11</v>
      </c>
      <c r="R381" s="22"/>
      <c r="S381" s="21" t="s">
        <v>12</v>
      </c>
      <c r="T381" s="26"/>
      <c r="U381" s="21" t="s">
        <v>12</v>
      </c>
      <c r="V381" s="25" t="s">
        <v>62</v>
      </c>
      <c r="W381" s="22"/>
      <c r="X381" s="24" t="s">
        <v>12</v>
      </c>
      <c r="Y381" s="212"/>
      <c r="Z381" s="212"/>
      <c r="AA381" s="21" t="s">
        <v>62</v>
      </c>
      <c r="AB381" s="212"/>
      <c r="AC381" s="206"/>
      <c r="AD381" s="209"/>
      <c r="AE381" s="211"/>
      <c r="AF381" s="211"/>
      <c r="AG381" s="23" t="s">
        <v>13</v>
      </c>
      <c r="AH381" s="210"/>
      <c r="AI381" s="206"/>
      <c r="AJ381" s="211"/>
      <c r="AK381" s="211"/>
      <c r="AL381" s="211"/>
      <c r="AM381" s="211"/>
      <c r="AN381" s="21" t="s">
        <v>13</v>
      </c>
      <c r="AO381" s="210"/>
      <c r="AP381" s="212"/>
      <c r="AQ381" s="24" t="s">
        <v>14</v>
      </c>
      <c r="AR381" s="204">
        <f t="shared" si="42"/>
        <v>0</v>
      </c>
      <c r="AS381" s="204"/>
      <c r="AT381" s="204"/>
      <c r="AU381" s="204"/>
      <c r="AV381" s="40" t="s">
        <v>13</v>
      </c>
      <c r="AW381" s="203">
        <f t="shared" si="43"/>
        <v>0</v>
      </c>
      <c r="AX381" s="204"/>
      <c r="AY381" s="204"/>
      <c r="AZ381" s="204"/>
      <c r="BA381" s="41" t="s">
        <v>13</v>
      </c>
      <c r="BB381" s="203">
        <v>25700</v>
      </c>
      <c r="BC381" s="204"/>
      <c r="BD381" s="204"/>
      <c r="BE381" s="204"/>
      <c r="BF381" s="40" t="s">
        <v>13</v>
      </c>
      <c r="BG381" s="203">
        <f t="shared" si="44"/>
        <v>0</v>
      </c>
      <c r="BH381" s="204"/>
      <c r="BI381" s="204"/>
      <c r="BJ381" s="204"/>
      <c r="BK381" s="204"/>
      <c r="BL381" s="41" t="s">
        <v>13</v>
      </c>
      <c r="BM381" s="34">
        <v>287</v>
      </c>
    </row>
    <row r="382" spans="1:65">
      <c r="A382" s="34">
        <v>288</v>
      </c>
      <c r="B382" s="213"/>
      <c r="C382" s="214"/>
      <c r="D382" s="56"/>
      <c r="E382" s="213"/>
      <c r="F382" s="214"/>
      <c r="G382" s="215"/>
      <c r="H382" s="213"/>
      <c r="I382" s="214"/>
      <c r="J382" s="214"/>
      <c r="K382" s="214"/>
      <c r="L382" s="215"/>
      <c r="M382" s="212"/>
      <c r="N382" s="212"/>
      <c r="O382" s="21" t="s">
        <v>10</v>
      </c>
      <c r="P382" s="22"/>
      <c r="Q382" s="21" t="s">
        <v>11</v>
      </c>
      <c r="R382" s="22"/>
      <c r="S382" s="21" t="s">
        <v>12</v>
      </c>
      <c r="T382" s="26"/>
      <c r="U382" s="21" t="s">
        <v>12</v>
      </c>
      <c r="V382" s="25" t="s">
        <v>62</v>
      </c>
      <c r="W382" s="22"/>
      <c r="X382" s="24" t="s">
        <v>12</v>
      </c>
      <c r="Y382" s="212"/>
      <c r="Z382" s="212"/>
      <c r="AA382" s="21" t="s">
        <v>62</v>
      </c>
      <c r="AB382" s="212"/>
      <c r="AC382" s="206"/>
      <c r="AD382" s="209"/>
      <c r="AE382" s="211"/>
      <c r="AF382" s="211"/>
      <c r="AG382" s="23" t="s">
        <v>13</v>
      </c>
      <c r="AH382" s="210"/>
      <c r="AI382" s="206"/>
      <c r="AJ382" s="211"/>
      <c r="AK382" s="211"/>
      <c r="AL382" s="211"/>
      <c r="AM382" s="211"/>
      <c r="AN382" s="21" t="s">
        <v>13</v>
      </c>
      <c r="AO382" s="210"/>
      <c r="AP382" s="212"/>
      <c r="AQ382" s="24" t="s">
        <v>14</v>
      </c>
      <c r="AR382" s="204">
        <f t="shared" si="42"/>
        <v>0</v>
      </c>
      <c r="AS382" s="204"/>
      <c r="AT382" s="204"/>
      <c r="AU382" s="204"/>
      <c r="AV382" s="40" t="s">
        <v>13</v>
      </c>
      <c r="AW382" s="203">
        <f t="shared" si="43"/>
        <v>0</v>
      </c>
      <c r="AX382" s="204"/>
      <c r="AY382" s="204"/>
      <c r="AZ382" s="204"/>
      <c r="BA382" s="41" t="s">
        <v>13</v>
      </c>
      <c r="BB382" s="203">
        <v>25700</v>
      </c>
      <c r="BC382" s="204"/>
      <c r="BD382" s="204"/>
      <c r="BE382" s="204"/>
      <c r="BF382" s="40" t="s">
        <v>13</v>
      </c>
      <c r="BG382" s="203">
        <f t="shared" si="44"/>
        <v>0</v>
      </c>
      <c r="BH382" s="204"/>
      <c r="BI382" s="204"/>
      <c r="BJ382" s="204"/>
      <c r="BK382" s="204"/>
      <c r="BL382" s="41" t="s">
        <v>13</v>
      </c>
      <c r="BM382" s="34">
        <v>288</v>
      </c>
    </row>
    <row r="383" spans="1:65">
      <c r="A383" s="34">
        <v>289</v>
      </c>
      <c r="B383" s="213"/>
      <c r="C383" s="214"/>
      <c r="D383" s="56"/>
      <c r="E383" s="213"/>
      <c r="F383" s="214"/>
      <c r="G383" s="215"/>
      <c r="H383" s="213"/>
      <c r="I383" s="214"/>
      <c r="J383" s="214"/>
      <c r="K383" s="214"/>
      <c r="L383" s="215"/>
      <c r="M383" s="212"/>
      <c r="N383" s="212"/>
      <c r="O383" s="21" t="s">
        <v>10</v>
      </c>
      <c r="P383" s="22"/>
      <c r="Q383" s="21" t="s">
        <v>11</v>
      </c>
      <c r="R383" s="22"/>
      <c r="S383" s="21" t="s">
        <v>12</v>
      </c>
      <c r="T383" s="26"/>
      <c r="U383" s="21" t="s">
        <v>12</v>
      </c>
      <c r="V383" s="25" t="s">
        <v>62</v>
      </c>
      <c r="W383" s="22"/>
      <c r="X383" s="24" t="s">
        <v>12</v>
      </c>
      <c r="Y383" s="212"/>
      <c r="Z383" s="212"/>
      <c r="AA383" s="21" t="s">
        <v>62</v>
      </c>
      <c r="AB383" s="212"/>
      <c r="AC383" s="206"/>
      <c r="AD383" s="209"/>
      <c r="AE383" s="211"/>
      <c r="AF383" s="211"/>
      <c r="AG383" s="23" t="s">
        <v>13</v>
      </c>
      <c r="AH383" s="210"/>
      <c r="AI383" s="206"/>
      <c r="AJ383" s="211"/>
      <c r="AK383" s="211"/>
      <c r="AL383" s="211"/>
      <c r="AM383" s="211"/>
      <c r="AN383" s="21" t="s">
        <v>13</v>
      </c>
      <c r="AO383" s="210"/>
      <c r="AP383" s="212"/>
      <c r="AQ383" s="24" t="s">
        <v>14</v>
      </c>
      <c r="AR383" s="204">
        <f t="shared" si="42"/>
        <v>0</v>
      </c>
      <c r="AS383" s="204"/>
      <c r="AT383" s="204"/>
      <c r="AU383" s="204"/>
      <c r="AV383" s="40" t="s">
        <v>13</v>
      </c>
      <c r="AW383" s="203">
        <f t="shared" si="43"/>
        <v>0</v>
      </c>
      <c r="AX383" s="204"/>
      <c r="AY383" s="204"/>
      <c r="AZ383" s="204"/>
      <c r="BA383" s="41" t="s">
        <v>13</v>
      </c>
      <c r="BB383" s="203">
        <v>25700</v>
      </c>
      <c r="BC383" s="204"/>
      <c r="BD383" s="204"/>
      <c r="BE383" s="204"/>
      <c r="BF383" s="40" t="s">
        <v>13</v>
      </c>
      <c r="BG383" s="203">
        <f t="shared" si="44"/>
        <v>0</v>
      </c>
      <c r="BH383" s="204"/>
      <c r="BI383" s="204"/>
      <c r="BJ383" s="204"/>
      <c r="BK383" s="204"/>
      <c r="BL383" s="41" t="s">
        <v>13</v>
      </c>
      <c r="BM383" s="34">
        <v>289</v>
      </c>
    </row>
    <row r="384" spans="1:65">
      <c r="A384" s="34">
        <v>290</v>
      </c>
      <c r="B384" s="213"/>
      <c r="C384" s="214"/>
      <c r="D384" s="51"/>
      <c r="E384" s="213"/>
      <c r="F384" s="214"/>
      <c r="G384" s="215"/>
      <c r="H384" s="213"/>
      <c r="I384" s="214"/>
      <c r="J384" s="214"/>
      <c r="K384" s="214"/>
      <c r="L384" s="215"/>
      <c r="M384" s="212"/>
      <c r="N384" s="212"/>
      <c r="O384" s="21" t="s">
        <v>10</v>
      </c>
      <c r="P384" s="22"/>
      <c r="Q384" s="21" t="s">
        <v>11</v>
      </c>
      <c r="R384" s="22"/>
      <c r="S384" s="21" t="s">
        <v>12</v>
      </c>
      <c r="T384" s="26"/>
      <c r="U384" s="21" t="s">
        <v>12</v>
      </c>
      <c r="V384" s="25" t="s">
        <v>62</v>
      </c>
      <c r="W384" s="22"/>
      <c r="X384" s="24" t="s">
        <v>12</v>
      </c>
      <c r="Y384" s="212"/>
      <c r="Z384" s="212"/>
      <c r="AA384" s="21" t="s">
        <v>62</v>
      </c>
      <c r="AB384" s="212"/>
      <c r="AC384" s="206"/>
      <c r="AD384" s="209"/>
      <c r="AE384" s="211"/>
      <c r="AF384" s="211"/>
      <c r="AG384" s="23" t="s">
        <v>13</v>
      </c>
      <c r="AH384" s="210"/>
      <c r="AI384" s="206"/>
      <c r="AJ384" s="211"/>
      <c r="AK384" s="211"/>
      <c r="AL384" s="211"/>
      <c r="AM384" s="211"/>
      <c r="AN384" s="21" t="s">
        <v>13</v>
      </c>
      <c r="AO384" s="210"/>
      <c r="AP384" s="212"/>
      <c r="AQ384" s="24" t="s">
        <v>14</v>
      </c>
      <c r="AR384" s="204">
        <f t="shared" si="42"/>
        <v>0</v>
      </c>
      <c r="AS384" s="204"/>
      <c r="AT384" s="204"/>
      <c r="AU384" s="204"/>
      <c r="AV384" s="40" t="s">
        <v>13</v>
      </c>
      <c r="AW384" s="203">
        <f t="shared" si="43"/>
        <v>0</v>
      </c>
      <c r="AX384" s="204"/>
      <c r="AY384" s="204"/>
      <c r="AZ384" s="204"/>
      <c r="BA384" s="41" t="s">
        <v>13</v>
      </c>
      <c r="BB384" s="203">
        <v>25700</v>
      </c>
      <c r="BC384" s="204"/>
      <c r="BD384" s="204"/>
      <c r="BE384" s="204"/>
      <c r="BF384" s="40" t="s">
        <v>13</v>
      </c>
      <c r="BG384" s="203">
        <f t="shared" si="44"/>
        <v>0</v>
      </c>
      <c r="BH384" s="204"/>
      <c r="BI384" s="204"/>
      <c r="BJ384" s="204"/>
      <c r="BK384" s="204"/>
      <c r="BL384" s="41" t="s">
        <v>13</v>
      </c>
      <c r="BM384" s="34">
        <v>290</v>
      </c>
    </row>
    <row r="385" spans="1:65">
      <c r="A385" s="34">
        <v>291</v>
      </c>
      <c r="B385" s="213"/>
      <c r="C385" s="214"/>
      <c r="D385" s="51"/>
      <c r="E385" s="213"/>
      <c r="F385" s="214"/>
      <c r="G385" s="215"/>
      <c r="H385" s="213"/>
      <c r="I385" s="214"/>
      <c r="J385" s="214"/>
      <c r="K385" s="214"/>
      <c r="L385" s="215"/>
      <c r="M385" s="212"/>
      <c r="N385" s="212"/>
      <c r="O385" s="21" t="s">
        <v>10</v>
      </c>
      <c r="P385" s="22"/>
      <c r="Q385" s="21" t="s">
        <v>11</v>
      </c>
      <c r="R385" s="22"/>
      <c r="S385" s="21" t="s">
        <v>12</v>
      </c>
      <c r="T385" s="26"/>
      <c r="U385" s="21" t="s">
        <v>12</v>
      </c>
      <c r="V385" s="25" t="s">
        <v>62</v>
      </c>
      <c r="W385" s="22"/>
      <c r="X385" s="24" t="s">
        <v>12</v>
      </c>
      <c r="Y385" s="212"/>
      <c r="Z385" s="212"/>
      <c r="AA385" s="21" t="s">
        <v>62</v>
      </c>
      <c r="AB385" s="212"/>
      <c r="AC385" s="206"/>
      <c r="AD385" s="209"/>
      <c r="AE385" s="211"/>
      <c r="AF385" s="211"/>
      <c r="AG385" s="23" t="s">
        <v>13</v>
      </c>
      <c r="AH385" s="210"/>
      <c r="AI385" s="206"/>
      <c r="AJ385" s="211"/>
      <c r="AK385" s="211"/>
      <c r="AL385" s="211"/>
      <c r="AM385" s="211"/>
      <c r="AN385" s="21" t="s">
        <v>13</v>
      </c>
      <c r="AO385" s="210"/>
      <c r="AP385" s="212"/>
      <c r="AQ385" s="24" t="s">
        <v>14</v>
      </c>
      <c r="AR385" s="204">
        <f t="shared" si="42"/>
        <v>0</v>
      </c>
      <c r="AS385" s="204"/>
      <c r="AT385" s="204"/>
      <c r="AU385" s="204"/>
      <c r="AV385" s="40" t="s">
        <v>13</v>
      </c>
      <c r="AW385" s="203">
        <f t="shared" si="43"/>
        <v>0</v>
      </c>
      <c r="AX385" s="204"/>
      <c r="AY385" s="204"/>
      <c r="AZ385" s="204"/>
      <c r="BA385" s="41" t="s">
        <v>13</v>
      </c>
      <c r="BB385" s="203">
        <v>25700</v>
      </c>
      <c r="BC385" s="204"/>
      <c r="BD385" s="204"/>
      <c r="BE385" s="204"/>
      <c r="BF385" s="40" t="s">
        <v>13</v>
      </c>
      <c r="BG385" s="203">
        <f t="shared" si="44"/>
        <v>0</v>
      </c>
      <c r="BH385" s="204"/>
      <c r="BI385" s="204"/>
      <c r="BJ385" s="204"/>
      <c r="BK385" s="204"/>
      <c r="BL385" s="41" t="s">
        <v>13</v>
      </c>
      <c r="BM385" s="34">
        <v>291</v>
      </c>
    </row>
    <row r="386" spans="1:65">
      <c r="A386" s="34">
        <v>292</v>
      </c>
      <c r="B386" s="213"/>
      <c r="C386" s="214"/>
      <c r="D386" s="51"/>
      <c r="E386" s="213"/>
      <c r="F386" s="214"/>
      <c r="G386" s="215"/>
      <c r="H386" s="213"/>
      <c r="I386" s="214"/>
      <c r="J386" s="214"/>
      <c r="K386" s="214"/>
      <c r="L386" s="215"/>
      <c r="M386" s="212"/>
      <c r="N386" s="212"/>
      <c r="O386" s="21" t="s">
        <v>10</v>
      </c>
      <c r="P386" s="22"/>
      <c r="Q386" s="21" t="s">
        <v>11</v>
      </c>
      <c r="R386" s="22"/>
      <c r="S386" s="21" t="s">
        <v>12</v>
      </c>
      <c r="T386" s="26"/>
      <c r="U386" s="21" t="s">
        <v>12</v>
      </c>
      <c r="V386" s="25" t="s">
        <v>62</v>
      </c>
      <c r="W386" s="22"/>
      <c r="X386" s="24" t="s">
        <v>12</v>
      </c>
      <c r="Y386" s="212"/>
      <c r="Z386" s="212"/>
      <c r="AA386" s="21" t="s">
        <v>62</v>
      </c>
      <c r="AB386" s="212"/>
      <c r="AC386" s="206"/>
      <c r="AD386" s="209"/>
      <c r="AE386" s="211"/>
      <c r="AF386" s="211"/>
      <c r="AG386" s="23" t="s">
        <v>13</v>
      </c>
      <c r="AH386" s="210"/>
      <c r="AI386" s="206"/>
      <c r="AJ386" s="211"/>
      <c r="AK386" s="211"/>
      <c r="AL386" s="211"/>
      <c r="AM386" s="211"/>
      <c r="AN386" s="21" t="s">
        <v>13</v>
      </c>
      <c r="AO386" s="210"/>
      <c r="AP386" s="212"/>
      <c r="AQ386" s="24" t="s">
        <v>14</v>
      </c>
      <c r="AR386" s="204">
        <f t="shared" si="42"/>
        <v>0</v>
      </c>
      <c r="AS386" s="204"/>
      <c r="AT386" s="204"/>
      <c r="AU386" s="204"/>
      <c r="AV386" s="40" t="s">
        <v>13</v>
      </c>
      <c r="AW386" s="203">
        <f t="shared" si="43"/>
        <v>0</v>
      </c>
      <c r="AX386" s="204"/>
      <c r="AY386" s="204"/>
      <c r="AZ386" s="204"/>
      <c r="BA386" s="41" t="s">
        <v>13</v>
      </c>
      <c r="BB386" s="203">
        <v>25700</v>
      </c>
      <c r="BC386" s="204"/>
      <c r="BD386" s="204"/>
      <c r="BE386" s="204"/>
      <c r="BF386" s="40" t="s">
        <v>13</v>
      </c>
      <c r="BG386" s="203">
        <f t="shared" si="44"/>
        <v>0</v>
      </c>
      <c r="BH386" s="204"/>
      <c r="BI386" s="204"/>
      <c r="BJ386" s="204"/>
      <c r="BK386" s="204"/>
      <c r="BL386" s="41" t="s">
        <v>13</v>
      </c>
      <c r="BM386" s="34">
        <v>292</v>
      </c>
    </row>
    <row r="387" spans="1:65">
      <c r="A387" s="34">
        <v>293</v>
      </c>
      <c r="B387" s="213"/>
      <c r="C387" s="214"/>
      <c r="D387" s="51"/>
      <c r="E387" s="213"/>
      <c r="F387" s="214"/>
      <c r="G387" s="215"/>
      <c r="H387" s="213"/>
      <c r="I387" s="214"/>
      <c r="J387" s="214"/>
      <c r="K387" s="214"/>
      <c r="L387" s="215"/>
      <c r="M387" s="212"/>
      <c r="N387" s="212"/>
      <c r="O387" s="21" t="s">
        <v>10</v>
      </c>
      <c r="P387" s="22"/>
      <c r="Q387" s="21" t="s">
        <v>11</v>
      </c>
      <c r="R387" s="22"/>
      <c r="S387" s="21" t="s">
        <v>12</v>
      </c>
      <c r="T387" s="26"/>
      <c r="U387" s="21" t="s">
        <v>12</v>
      </c>
      <c r="V387" s="25" t="s">
        <v>62</v>
      </c>
      <c r="W387" s="22"/>
      <c r="X387" s="24" t="s">
        <v>12</v>
      </c>
      <c r="Y387" s="212"/>
      <c r="Z387" s="212"/>
      <c r="AA387" s="21" t="s">
        <v>62</v>
      </c>
      <c r="AB387" s="212"/>
      <c r="AC387" s="206"/>
      <c r="AD387" s="209"/>
      <c r="AE387" s="211"/>
      <c r="AF387" s="211"/>
      <c r="AG387" s="23" t="s">
        <v>13</v>
      </c>
      <c r="AH387" s="210"/>
      <c r="AI387" s="206"/>
      <c r="AJ387" s="211"/>
      <c r="AK387" s="211"/>
      <c r="AL387" s="211"/>
      <c r="AM387" s="211"/>
      <c r="AN387" s="21" t="s">
        <v>13</v>
      </c>
      <c r="AO387" s="210"/>
      <c r="AP387" s="212"/>
      <c r="AQ387" s="24" t="s">
        <v>14</v>
      </c>
      <c r="AR387" s="204">
        <f t="shared" si="42"/>
        <v>0</v>
      </c>
      <c r="AS387" s="204"/>
      <c r="AT387" s="204"/>
      <c r="AU387" s="204"/>
      <c r="AV387" s="40" t="s">
        <v>13</v>
      </c>
      <c r="AW387" s="203">
        <f t="shared" si="43"/>
        <v>0</v>
      </c>
      <c r="AX387" s="204"/>
      <c r="AY387" s="204"/>
      <c r="AZ387" s="204"/>
      <c r="BA387" s="41" t="s">
        <v>13</v>
      </c>
      <c r="BB387" s="203">
        <v>25700</v>
      </c>
      <c r="BC387" s="204"/>
      <c r="BD387" s="204"/>
      <c r="BE387" s="204"/>
      <c r="BF387" s="40" t="s">
        <v>13</v>
      </c>
      <c r="BG387" s="203">
        <f t="shared" si="44"/>
        <v>0</v>
      </c>
      <c r="BH387" s="204"/>
      <c r="BI387" s="204"/>
      <c r="BJ387" s="204"/>
      <c r="BK387" s="204"/>
      <c r="BL387" s="41" t="s">
        <v>13</v>
      </c>
      <c r="BM387" s="34">
        <v>293</v>
      </c>
    </row>
    <row r="388" spans="1:65">
      <c r="A388" s="34">
        <v>294</v>
      </c>
      <c r="B388" s="213"/>
      <c r="C388" s="214"/>
      <c r="D388" s="51"/>
      <c r="E388" s="213"/>
      <c r="F388" s="214"/>
      <c r="G388" s="215"/>
      <c r="H388" s="213"/>
      <c r="I388" s="214"/>
      <c r="J388" s="214"/>
      <c r="K388" s="214"/>
      <c r="L388" s="215"/>
      <c r="M388" s="212"/>
      <c r="N388" s="212"/>
      <c r="O388" s="21" t="s">
        <v>10</v>
      </c>
      <c r="P388" s="22"/>
      <c r="Q388" s="21" t="s">
        <v>11</v>
      </c>
      <c r="R388" s="22"/>
      <c r="S388" s="21" t="s">
        <v>12</v>
      </c>
      <c r="T388" s="26"/>
      <c r="U388" s="21" t="s">
        <v>12</v>
      </c>
      <c r="V388" s="25" t="s">
        <v>62</v>
      </c>
      <c r="W388" s="22"/>
      <c r="X388" s="24" t="s">
        <v>12</v>
      </c>
      <c r="Y388" s="212"/>
      <c r="Z388" s="212"/>
      <c r="AA388" s="21" t="s">
        <v>62</v>
      </c>
      <c r="AB388" s="212"/>
      <c r="AC388" s="206"/>
      <c r="AD388" s="209"/>
      <c r="AE388" s="211"/>
      <c r="AF388" s="211"/>
      <c r="AG388" s="23" t="s">
        <v>13</v>
      </c>
      <c r="AH388" s="210"/>
      <c r="AI388" s="206"/>
      <c r="AJ388" s="211"/>
      <c r="AK388" s="211"/>
      <c r="AL388" s="211"/>
      <c r="AM388" s="211"/>
      <c r="AN388" s="21" t="s">
        <v>13</v>
      </c>
      <c r="AO388" s="210"/>
      <c r="AP388" s="212"/>
      <c r="AQ388" s="24" t="s">
        <v>14</v>
      </c>
      <c r="AR388" s="204">
        <f t="shared" si="42"/>
        <v>0</v>
      </c>
      <c r="AS388" s="204"/>
      <c r="AT388" s="204"/>
      <c r="AU388" s="204"/>
      <c r="AV388" s="40" t="s">
        <v>13</v>
      </c>
      <c r="AW388" s="203">
        <f t="shared" si="43"/>
        <v>0</v>
      </c>
      <c r="AX388" s="204"/>
      <c r="AY388" s="204"/>
      <c r="AZ388" s="204"/>
      <c r="BA388" s="41" t="s">
        <v>13</v>
      </c>
      <c r="BB388" s="203">
        <v>25700</v>
      </c>
      <c r="BC388" s="204"/>
      <c r="BD388" s="204"/>
      <c r="BE388" s="204"/>
      <c r="BF388" s="40" t="s">
        <v>13</v>
      </c>
      <c r="BG388" s="203">
        <f t="shared" si="44"/>
        <v>0</v>
      </c>
      <c r="BH388" s="204"/>
      <c r="BI388" s="204"/>
      <c r="BJ388" s="204"/>
      <c r="BK388" s="204"/>
      <c r="BL388" s="41" t="s">
        <v>13</v>
      </c>
      <c r="BM388" s="34">
        <v>294</v>
      </c>
    </row>
    <row r="389" spans="1:65">
      <c r="A389" s="34">
        <v>295</v>
      </c>
      <c r="B389" s="213"/>
      <c r="C389" s="214"/>
      <c r="D389" s="51"/>
      <c r="E389" s="213"/>
      <c r="F389" s="214"/>
      <c r="G389" s="215"/>
      <c r="H389" s="213"/>
      <c r="I389" s="214"/>
      <c r="J389" s="214"/>
      <c r="K389" s="214"/>
      <c r="L389" s="215"/>
      <c r="M389" s="212"/>
      <c r="N389" s="212"/>
      <c r="O389" s="21" t="s">
        <v>10</v>
      </c>
      <c r="P389" s="22"/>
      <c r="Q389" s="21" t="s">
        <v>11</v>
      </c>
      <c r="R389" s="22"/>
      <c r="S389" s="21" t="s">
        <v>12</v>
      </c>
      <c r="T389" s="26"/>
      <c r="U389" s="21" t="s">
        <v>12</v>
      </c>
      <c r="V389" s="25" t="s">
        <v>62</v>
      </c>
      <c r="W389" s="22"/>
      <c r="X389" s="24" t="s">
        <v>12</v>
      </c>
      <c r="Y389" s="212"/>
      <c r="Z389" s="212"/>
      <c r="AA389" s="21" t="s">
        <v>62</v>
      </c>
      <c r="AB389" s="212"/>
      <c r="AC389" s="206"/>
      <c r="AD389" s="209"/>
      <c r="AE389" s="211"/>
      <c r="AF389" s="211"/>
      <c r="AG389" s="23" t="s">
        <v>13</v>
      </c>
      <c r="AH389" s="210"/>
      <c r="AI389" s="206"/>
      <c r="AJ389" s="211"/>
      <c r="AK389" s="211"/>
      <c r="AL389" s="211"/>
      <c r="AM389" s="211"/>
      <c r="AN389" s="21" t="s">
        <v>13</v>
      </c>
      <c r="AO389" s="210"/>
      <c r="AP389" s="212"/>
      <c r="AQ389" s="24" t="s">
        <v>14</v>
      </c>
      <c r="AR389" s="204">
        <f t="shared" si="42"/>
        <v>0</v>
      </c>
      <c r="AS389" s="204"/>
      <c r="AT389" s="204"/>
      <c r="AU389" s="204"/>
      <c r="AV389" s="40" t="s">
        <v>13</v>
      </c>
      <c r="AW389" s="203">
        <f t="shared" si="43"/>
        <v>0</v>
      </c>
      <c r="AX389" s="204"/>
      <c r="AY389" s="204"/>
      <c r="AZ389" s="204"/>
      <c r="BA389" s="41" t="s">
        <v>13</v>
      </c>
      <c r="BB389" s="203">
        <v>25700</v>
      </c>
      <c r="BC389" s="204"/>
      <c r="BD389" s="204"/>
      <c r="BE389" s="204"/>
      <c r="BF389" s="40" t="s">
        <v>13</v>
      </c>
      <c r="BG389" s="203">
        <f t="shared" si="44"/>
        <v>0</v>
      </c>
      <c r="BH389" s="204"/>
      <c r="BI389" s="204"/>
      <c r="BJ389" s="204"/>
      <c r="BK389" s="204"/>
      <c r="BL389" s="41" t="s">
        <v>13</v>
      </c>
      <c r="BM389" s="34">
        <v>295</v>
      </c>
    </row>
    <row r="390" spans="1:65">
      <c r="A390" s="34">
        <v>296</v>
      </c>
      <c r="B390" s="213"/>
      <c r="C390" s="214"/>
      <c r="D390" s="51"/>
      <c r="E390" s="213"/>
      <c r="F390" s="214"/>
      <c r="G390" s="215"/>
      <c r="H390" s="213"/>
      <c r="I390" s="214"/>
      <c r="J390" s="214"/>
      <c r="K390" s="214"/>
      <c r="L390" s="215"/>
      <c r="M390" s="212"/>
      <c r="N390" s="212"/>
      <c r="O390" s="21" t="s">
        <v>10</v>
      </c>
      <c r="P390" s="22"/>
      <c r="Q390" s="21" t="s">
        <v>11</v>
      </c>
      <c r="R390" s="22"/>
      <c r="S390" s="21" t="s">
        <v>12</v>
      </c>
      <c r="T390" s="26"/>
      <c r="U390" s="21" t="s">
        <v>12</v>
      </c>
      <c r="V390" s="25" t="s">
        <v>62</v>
      </c>
      <c r="W390" s="22"/>
      <c r="X390" s="24" t="s">
        <v>12</v>
      </c>
      <c r="Y390" s="212"/>
      <c r="Z390" s="212"/>
      <c r="AA390" s="21" t="s">
        <v>62</v>
      </c>
      <c r="AB390" s="212"/>
      <c r="AC390" s="206"/>
      <c r="AD390" s="209"/>
      <c r="AE390" s="211"/>
      <c r="AF390" s="211"/>
      <c r="AG390" s="23" t="s">
        <v>13</v>
      </c>
      <c r="AH390" s="210"/>
      <c r="AI390" s="206"/>
      <c r="AJ390" s="211"/>
      <c r="AK390" s="211"/>
      <c r="AL390" s="211"/>
      <c r="AM390" s="211"/>
      <c r="AN390" s="21" t="s">
        <v>13</v>
      </c>
      <c r="AO390" s="210"/>
      <c r="AP390" s="212"/>
      <c r="AQ390" s="24" t="s">
        <v>14</v>
      </c>
      <c r="AR390" s="204">
        <f t="shared" si="42"/>
        <v>0</v>
      </c>
      <c r="AS390" s="204"/>
      <c r="AT390" s="204"/>
      <c r="AU390" s="204"/>
      <c r="AV390" s="40" t="s">
        <v>13</v>
      </c>
      <c r="AW390" s="203">
        <f t="shared" si="43"/>
        <v>0</v>
      </c>
      <c r="AX390" s="204"/>
      <c r="AY390" s="204"/>
      <c r="AZ390" s="204"/>
      <c r="BA390" s="41" t="s">
        <v>13</v>
      </c>
      <c r="BB390" s="203">
        <v>25700</v>
      </c>
      <c r="BC390" s="204"/>
      <c r="BD390" s="204"/>
      <c r="BE390" s="204"/>
      <c r="BF390" s="40" t="s">
        <v>13</v>
      </c>
      <c r="BG390" s="203">
        <f t="shared" si="44"/>
        <v>0</v>
      </c>
      <c r="BH390" s="204"/>
      <c r="BI390" s="204"/>
      <c r="BJ390" s="204"/>
      <c r="BK390" s="204"/>
      <c r="BL390" s="41" t="s">
        <v>13</v>
      </c>
      <c r="BM390" s="34">
        <v>296</v>
      </c>
    </row>
    <row r="391" spans="1:65">
      <c r="A391" s="34">
        <v>297</v>
      </c>
      <c r="B391" s="213"/>
      <c r="C391" s="214"/>
      <c r="D391" s="51"/>
      <c r="E391" s="213"/>
      <c r="F391" s="214"/>
      <c r="G391" s="215"/>
      <c r="H391" s="213"/>
      <c r="I391" s="214"/>
      <c r="J391" s="214"/>
      <c r="K391" s="214"/>
      <c r="L391" s="215"/>
      <c r="M391" s="212"/>
      <c r="N391" s="212"/>
      <c r="O391" s="21" t="s">
        <v>10</v>
      </c>
      <c r="P391" s="22"/>
      <c r="Q391" s="21" t="s">
        <v>11</v>
      </c>
      <c r="R391" s="22"/>
      <c r="S391" s="21" t="s">
        <v>12</v>
      </c>
      <c r="T391" s="26"/>
      <c r="U391" s="21" t="s">
        <v>12</v>
      </c>
      <c r="V391" s="25" t="s">
        <v>62</v>
      </c>
      <c r="W391" s="22"/>
      <c r="X391" s="24" t="s">
        <v>12</v>
      </c>
      <c r="Y391" s="212"/>
      <c r="Z391" s="212"/>
      <c r="AA391" s="21" t="s">
        <v>62</v>
      </c>
      <c r="AB391" s="212"/>
      <c r="AC391" s="206"/>
      <c r="AD391" s="209"/>
      <c r="AE391" s="211"/>
      <c r="AF391" s="211"/>
      <c r="AG391" s="23" t="s">
        <v>13</v>
      </c>
      <c r="AH391" s="210"/>
      <c r="AI391" s="206"/>
      <c r="AJ391" s="211"/>
      <c r="AK391" s="211"/>
      <c r="AL391" s="211"/>
      <c r="AM391" s="211"/>
      <c r="AN391" s="21" t="s">
        <v>13</v>
      </c>
      <c r="AO391" s="210"/>
      <c r="AP391" s="212"/>
      <c r="AQ391" s="24" t="s">
        <v>14</v>
      </c>
      <c r="AR391" s="204">
        <f t="shared" si="42"/>
        <v>0</v>
      </c>
      <c r="AS391" s="204"/>
      <c r="AT391" s="204"/>
      <c r="AU391" s="204"/>
      <c r="AV391" s="40" t="s">
        <v>13</v>
      </c>
      <c r="AW391" s="203">
        <f t="shared" si="43"/>
        <v>0</v>
      </c>
      <c r="AX391" s="204"/>
      <c r="AY391" s="204"/>
      <c r="AZ391" s="204"/>
      <c r="BA391" s="41" t="s">
        <v>13</v>
      </c>
      <c r="BB391" s="203">
        <v>25700</v>
      </c>
      <c r="BC391" s="204"/>
      <c r="BD391" s="204"/>
      <c r="BE391" s="204"/>
      <c r="BF391" s="40" t="s">
        <v>13</v>
      </c>
      <c r="BG391" s="203">
        <f t="shared" si="44"/>
        <v>0</v>
      </c>
      <c r="BH391" s="204"/>
      <c r="BI391" s="204"/>
      <c r="BJ391" s="204"/>
      <c r="BK391" s="204"/>
      <c r="BL391" s="41" t="s">
        <v>13</v>
      </c>
      <c r="BM391" s="34">
        <v>297</v>
      </c>
    </row>
    <row r="392" spans="1:65">
      <c r="A392" s="34">
        <v>298</v>
      </c>
      <c r="B392" s="213"/>
      <c r="C392" s="214"/>
      <c r="D392" s="51"/>
      <c r="E392" s="213"/>
      <c r="F392" s="214"/>
      <c r="G392" s="215"/>
      <c r="H392" s="213"/>
      <c r="I392" s="214"/>
      <c r="J392" s="214"/>
      <c r="K392" s="214"/>
      <c r="L392" s="215"/>
      <c r="M392" s="212"/>
      <c r="N392" s="212"/>
      <c r="O392" s="21" t="s">
        <v>10</v>
      </c>
      <c r="P392" s="22"/>
      <c r="Q392" s="21" t="s">
        <v>11</v>
      </c>
      <c r="R392" s="22"/>
      <c r="S392" s="21" t="s">
        <v>12</v>
      </c>
      <c r="T392" s="26"/>
      <c r="U392" s="21" t="s">
        <v>12</v>
      </c>
      <c r="V392" s="25" t="s">
        <v>62</v>
      </c>
      <c r="W392" s="22"/>
      <c r="X392" s="24" t="s">
        <v>12</v>
      </c>
      <c r="Y392" s="212"/>
      <c r="Z392" s="212"/>
      <c r="AA392" s="21" t="s">
        <v>62</v>
      </c>
      <c r="AB392" s="212"/>
      <c r="AC392" s="206"/>
      <c r="AD392" s="209"/>
      <c r="AE392" s="211"/>
      <c r="AF392" s="211"/>
      <c r="AG392" s="23" t="s">
        <v>13</v>
      </c>
      <c r="AH392" s="210"/>
      <c r="AI392" s="206"/>
      <c r="AJ392" s="211"/>
      <c r="AK392" s="211"/>
      <c r="AL392" s="211"/>
      <c r="AM392" s="211"/>
      <c r="AN392" s="21" t="s">
        <v>13</v>
      </c>
      <c r="AO392" s="210"/>
      <c r="AP392" s="212"/>
      <c r="AQ392" s="24" t="s">
        <v>14</v>
      </c>
      <c r="AR392" s="204">
        <f t="shared" si="42"/>
        <v>0</v>
      </c>
      <c r="AS392" s="204"/>
      <c r="AT392" s="204"/>
      <c r="AU392" s="204"/>
      <c r="AV392" s="40" t="s">
        <v>13</v>
      </c>
      <c r="AW392" s="203">
        <f t="shared" si="43"/>
        <v>0</v>
      </c>
      <c r="AX392" s="204"/>
      <c r="AY392" s="204"/>
      <c r="AZ392" s="204"/>
      <c r="BA392" s="41" t="s">
        <v>13</v>
      </c>
      <c r="BB392" s="203">
        <v>25700</v>
      </c>
      <c r="BC392" s="204"/>
      <c r="BD392" s="204"/>
      <c r="BE392" s="204"/>
      <c r="BF392" s="40" t="s">
        <v>13</v>
      </c>
      <c r="BG392" s="203">
        <f t="shared" si="44"/>
        <v>0</v>
      </c>
      <c r="BH392" s="204"/>
      <c r="BI392" s="204"/>
      <c r="BJ392" s="204"/>
      <c r="BK392" s="204"/>
      <c r="BL392" s="41" t="s">
        <v>13</v>
      </c>
      <c r="BM392" s="34">
        <v>298</v>
      </c>
    </row>
    <row r="393" spans="1:65">
      <c r="A393" s="34">
        <v>299</v>
      </c>
      <c r="B393" s="213"/>
      <c r="C393" s="214"/>
      <c r="D393" s="51"/>
      <c r="E393" s="213"/>
      <c r="F393" s="214"/>
      <c r="G393" s="215"/>
      <c r="H393" s="213"/>
      <c r="I393" s="214"/>
      <c r="J393" s="214"/>
      <c r="K393" s="214"/>
      <c r="L393" s="215"/>
      <c r="M393" s="212"/>
      <c r="N393" s="212"/>
      <c r="O393" s="21" t="s">
        <v>10</v>
      </c>
      <c r="P393" s="22"/>
      <c r="Q393" s="21" t="s">
        <v>11</v>
      </c>
      <c r="R393" s="22"/>
      <c r="S393" s="21" t="s">
        <v>12</v>
      </c>
      <c r="T393" s="26"/>
      <c r="U393" s="21" t="s">
        <v>12</v>
      </c>
      <c r="V393" s="25" t="s">
        <v>62</v>
      </c>
      <c r="W393" s="22"/>
      <c r="X393" s="24" t="s">
        <v>12</v>
      </c>
      <c r="Y393" s="212"/>
      <c r="Z393" s="212"/>
      <c r="AA393" s="21" t="s">
        <v>62</v>
      </c>
      <c r="AB393" s="212"/>
      <c r="AC393" s="206"/>
      <c r="AD393" s="209"/>
      <c r="AE393" s="211"/>
      <c r="AF393" s="211"/>
      <c r="AG393" s="23" t="s">
        <v>13</v>
      </c>
      <c r="AH393" s="210"/>
      <c r="AI393" s="206"/>
      <c r="AJ393" s="211"/>
      <c r="AK393" s="211"/>
      <c r="AL393" s="211"/>
      <c r="AM393" s="211"/>
      <c r="AN393" s="21" t="s">
        <v>13</v>
      </c>
      <c r="AO393" s="210"/>
      <c r="AP393" s="212"/>
      <c r="AQ393" s="24" t="s">
        <v>14</v>
      </c>
      <c r="AR393" s="204">
        <f t="shared" si="42"/>
        <v>0</v>
      </c>
      <c r="AS393" s="204"/>
      <c r="AT393" s="204"/>
      <c r="AU393" s="204"/>
      <c r="AV393" s="40" t="s">
        <v>13</v>
      </c>
      <c r="AW393" s="203">
        <f t="shared" si="43"/>
        <v>0</v>
      </c>
      <c r="AX393" s="204"/>
      <c r="AY393" s="204"/>
      <c r="AZ393" s="204"/>
      <c r="BA393" s="41" t="s">
        <v>13</v>
      </c>
      <c r="BB393" s="203">
        <v>25700</v>
      </c>
      <c r="BC393" s="204"/>
      <c r="BD393" s="204"/>
      <c r="BE393" s="204"/>
      <c r="BF393" s="40" t="s">
        <v>13</v>
      </c>
      <c r="BG393" s="203">
        <f t="shared" si="44"/>
        <v>0</v>
      </c>
      <c r="BH393" s="204"/>
      <c r="BI393" s="204"/>
      <c r="BJ393" s="204"/>
      <c r="BK393" s="204"/>
      <c r="BL393" s="41" t="s">
        <v>13</v>
      </c>
      <c r="BM393" s="34">
        <v>299</v>
      </c>
    </row>
    <row r="394" spans="1:65" ht="18.600000000000001" thickBot="1">
      <c r="A394" s="34">
        <v>300</v>
      </c>
      <c r="B394" s="213"/>
      <c r="C394" s="215"/>
      <c r="D394" s="51"/>
      <c r="E394" s="213"/>
      <c r="F394" s="214"/>
      <c r="G394" s="215"/>
      <c r="H394" s="216"/>
      <c r="I394" s="216"/>
      <c r="J394" s="216"/>
      <c r="K394" s="216"/>
      <c r="L394" s="216"/>
      <c r="M394" s="207"/>
      <c r="N394" s="210"/>
      <c r="O394" s="21" t="s">
        <v>10</v>
      </c>
      <c r="P394" s="22"/>
      <c r="Q394" s="21" t="s">
        <v>11</v>
      </c>
      <c r="R394" s="22"/>
      <c r="S394" s="24" t="s">
        <v>12</v>
      </c>
      <c r="T394" s="26"/>
      <c r="U394" s="21" t="s">
        <v>12</v>
      </c>
      <c r="V394" s="25" t="s">
        <v>62</v>
      </c>
      <c r="W394" s="22"/>
      <c r="X394" s="24" t="s">
        <v>12</v>
      </c>
      <c r="Y394" s="207"/>
      <c r="Z394" s="210"/>
      <c r="AA394" s="21" t="s">
        <v>62</v>
      </c>
      <c r="AB394" s="206"/>
      <c r="AC394" s="207"/>
      <c r="AD394" s="208"/>
      <c r="AE394" s="208"/>
      <c r="AF394" s="209"/>
      <c r="AG394" s="23" t="s">
        <v>13</v>
      </c>
      <c r="AH394" s="210"/>
      <c r="AI394" s="206"/>
      <c r="AJ394" s="211"/>
      <c r="AK394" s="211"/>
      <c r="AL394" s="211"/>
      <c r="AM394" s="211"/>
      <c r="AN394" s="21" t="s">
        <v>13</v>
      </c>
      <c r="AO394" s="210"/>
      <c r="AP394" s="212"/>
      <c r="AQ394" s="24" t="s">
        <v>14</v>
      </c>
      <c r="AR394" s="204">
        <f t="shared" si="42"/>
        <v>0</v>
      </c>
      <c r="AS394" s="204"/>
      <c r="AT394" s="204"/>
      <c r="AU394" s="204"/>
      <c r="AV394" s="40" t="s">
        <v>13</v>
      </c>
      <c r="AW394" s="203">
        <f t="shared" si="43"/>
        <v>0</v>
      </c>
      <c r="AX394" s="204"/>
      <c r="AY394" s="204"/>
      <c r="AZ394" s="204"/>
      <c r="BA394" s="41" t="s">
        <v>13</v>
      </c>
      <c r="BB394" s="203">
        <v>25700</v>
      </c>
      <c r="BC394" s="204"/>
      <c r="BD394" s="204"/>
      <c r="BE394" s="204"/>
      <c r="BF394" s="41" t="s">
        <v>13</v>
      </c>
      <c r="BG394" s="203">
        <f t="shared" si="44"/>
        <v>0</v>
      </c>
      <c r="BH394" s="204"/>
      <c r="BI394" s="204"/>
      <c r="BJ394" s="204"/>
      <c r="BK394" s="204"/>
      <c r="BL394" s="41" t="s">
        <v>13</v>
      </c>
      <c r="BM394" s="34">
        <v>300</v>
      </c>
    </row>
    <row r="395" spans="1:65" ht="18.600000000000001" thickBot="1">
      <c r="BD395" s="200" t="s">
        <v>15</v>
      </c>
      <c r="BE395" s="200"/>
      <c r="BF395" s="201"/>
      <c r="BG395" s="315">
        <f>SUM(BG375:BK394)</f>
        <v>0</v>
      </c>
      <c r="BH395" s="316"/>
      <c r="BI395" s="316"/>
      <c r="BJ395" s="316"/>
      <c r="BK395" s="316"/>
      <c r="BL395" s="132" t="s">
        <v>13</v>
      </c>
      <c r="BM395" s="5"/>
    </row>
    <row r="396" spans="1:65" ht="22.2">
      <c r="A396" s="1" t="s">
        <v>61</v>
      </c>
      <c r="BC396" s="194" t="s">
        <v>24</v>
      </c>
      <c r="BD396" s="195"/>
      <c r="BE396" s="275"/>
      <c r="BF396" s="276"/>
      <c r="BG396" s="2" t="s">
        <v>10</v>
      </c>
      <c r="BI396" s="146"/>
      <c r="BJ396" s="280"/>
      <c r="BK396" s="277" t="s">
        <v>25</v>
      </c>
      <c r="BL396" s="194"/>
    </row>
    <row r="397" spans="1:65">
      <c r="X397" s="2" t="s">
        <v>85</v>
      </c>
      <c r="AU397" s="2" t="s">
        <v>103</v>
      </c>
      <c r="AX397" s="151"/>
      <c r="AY397" s="151"/>
      <c r="AZ397" s="151"/>
      <c r="BA397" s="151"/>
      <c r="BB397" s="151"/>
      <c r="BC397" s="151"/>
      <c r="BD397" s="151"/>
      <c r="BE397" s="151"/>
      <c r="BF397" s="151"/>
      <c r="BG397" s="151"/>
      <c r="BH397" s="151"/>
      <c r="BI397" s="151"/>
      <c r="BJ397" s="151"/>
      <c r="BK397" s="151"/>
      <c r="BL397" s="151"/>
    </row>
    <row r="398" spans="1:65" ht="18" customHeight="1">
      <c r="A398" s="4"/>
      <c r="B398" s="278" t="s">
        <v>94</v>
      </c>
      <c r="C398" s="278"/>
      <c r="D398" s="279" t="s">
        <v>121</v>
      </c>
      <c r="E398" s="246" t="s">
        <v>95</v>
      </c>
      <c r="F398" s="247"/>
      <c r="G398" s="248"/>
      <c r="H398" s="252" t="s">
        <v>3</v>
      </c>
      <c r="I398" s="253"/>
      <c r="J398" s="253"/>
      <c r="K398" s="253"/>
      <c r="L398" s="254"/>
      <c r="M398" s="258" t="s">
        <v>93</v>
      </c>
      <c r="N398" s="258"/>
      <c r="O398" s="258"/>
      <c r="P398" s="258"/>
      <c r="Q398" s="258"/>
      <c r="R398" s="258"/>
      <c r="S398" s="258"/>
      <c r="T398" s="261" t="s">
        <v>63</v>
      </c>
      <c r="U398" s="261"/>
      <c r="V398" s="261"/>
      <c r="W398" s="261"/>
      <c r="X398" s="261"/>
      <c r="Y398" s="262" t="s">
        <v>64</v>
      </c>
      <c r="Z398" s="263"/>
      <c r="AA398" s="263"/>
      <c r="AB398" s="263"/>
      <c r="AC398" s="264"/>
      <c r="AD398" s="265" t="s">
        <v>6</v>
      </c>
      <c r="AE398" s="266"/>
      <c r="AF398" s="266"/>
      <c r="AG398" s="267"/>
      <c r="AH398" s="271" t="s">
        <v>84</v>
      </c>
      <c r="AI398" s="272"/>
      <c r="AJ398" s="272"/>
      <c r="AK398" s="272"/>
      <c r="AL398" s="272"/>
      <c r="AM398" s="272"/>
      <c r="AN398" s="273"/>
      <c r="AO398" s="274" t="s">
        <v>7</v>
      </c>
      <c r="AP398" s="253"/>
      <c r="AQ398" s="254"/>
      <c r="AR398" s="224" t="s">
        <v>26</v>
      </c>
      <c r="AS398" s="225"/>
      <c r="AT398" s="225"/>
      <c r="AU398" s="225"/>
      <c r="AV398" s="226"/>
      <c r="AW398" s="230" t="s">
        <v>8</v>
      </c>
      <c r="AX398" s="231"/>
      <c r="AY398" s="231"/>
      <c r="AZ398" s="231"/>
      <c r="BA398" s="232"/>
      <c r="BB398" s="236" t="s">
        <v>27</v>
      </c>
      <c r="BC398" s="237"/>
      <c r="BD398" s="237"/>
      <c r="BE398" s="237"/>
      <c r="BF398" s="238"/>
      <c r="BG398" s="230" t="s">
        <v>9</v>
      </c>
      <c r="BH398" s="231"/>
      <c r="BI398" s="231"/>
      <c r="BJ398" s="231"/>
      <c r="BK398" s="231"/>
      <c r="BL398" s="232"/>
    </row>
    <row r="399" spans="1:65" ht="18" customHeight="1">
      <c r="A399" s="4"/>
      <c r="B399" s="278"/>
      <c r="C399" s="278"/>
      <c r="D399" s="278"/>
      <c r="E399" s="249"/>
      <c r="F399" s="250"/>
      <c r="G399" s="251"/>
      <c r="H399" s="255"/>
      <c r="I399" s="256"/>
      <c r="J399" s="256"/>
      <c r="K399" s="256"/>
      <c r="L399" s="257"/>
      <c r="M399" s="259"/>
      <c r="N399" s="259"/>
      <c r="O399" s="259"/>
      <c r="P399" s="259"/>
      <c r="Q399" s="259"/>
      <c r="R399" s="259"/>
      <c r="S399" s="259"/>
      <c r="T399" s="261"/>
      <c r="U399" s="261"/>
      <c r="V399" s="261"/>
      <c r="W399" s="261"/>
      <c r="X399" s="261"/>
      <c r="Y399" s="242" t="s">
        <v>91</v>
      </c>
      <c r="Z399" s="242"/>
      <c r="AA399" s="242"/>
      <c r="AB399" s="242"/>
      <c r="AC399" s="243"/>
      <c r="AD399" s="268"/>
      <c r="AE399" s="269"/>
      <c r="AF399" s="269"/>
      <c r="AG399" s="270"/>
      <c r="AH399" s="218" t="s">
        <v>4</v>
      </c>
      <c r="AI399" s="220"/>
      <c r="AJ399" s="218" t="s">
        <v>5</v>
      </c>
      <c r="AK399" s="219"/>
      <c r="AL399" s="219"/>
      <c r="AM399" s="219"/>
      <c r="AN399" s="220"/>
      <c r="AO399" s="255"/>
      <c r="AP399" s="256"/>
      <c r="AQ399" s="257"/>
      <c r="AR399" s="227"/>
      <c r="AS399" s="228"/>
      <c r="AT399" s="228"/>
      <c r="AU399" s="228"/>
      <c r="AV399" s="229"/>
      <c r="AW399" s="233"/>
      <c r="AX399" s="234"/>
      <c r="AY399" s="234"/>
      <c r="AZ399" s="234"/>
      <c r="BA399" s="235"/>
      <c r="BB399" s="239"/>
      <c r="BC399" s="240"/>
      <c r="BD399" s="240"/>
      <c r="BE399" s="240"/>
      <c r="BF399" s="241"/>
      <c r="BG399" s="233"/>
      <c r="BH399" s="234"/>
      <c r="BI399" s="234"/>
      <c r="BJ399" s="234"/>
      <c r="BK399" s="234"/>
      <c r="BL399" s="235"/>
    </row>
    <row r="400" spans="1:65">
      <c r="A400" s="4" t="s">
        <v>137</v>
      </c>
      <c r="B400" s="218" t="s">
        <v>2</v>
      </c>
      <c r="C400" s="220"/>
      <c r="D400" s="54" t="s">
        <v>2</v>
      </c>
      <c r="E400" s="218" t="s">
        <v>96</v>
      </c>
      <c r="F400" s="219"/>
      <c r="G400" s="220"/>
      <c r="H400" s="221"/>
      <c r="I400" s="222"/>
      <c r="J400" s="222"/>
      <c r="K400" s="222"/>
      <c r="L400" s="223"/>
      <c r="M400" s="260"/>
      <c r="N400" s="260"/>
      <c r="O400" s="260"/>
      <c r="P400" s="260"/>
      <c r="Q400" s="260"/>
      <c r="R400" s="260"/>
      <c r="S400" s="260"/>
      <c r="T400" s="261"/>
      <c r="U400" s="261"/>
      <c r="V400" s="261"/>
      <c r="W400" s="261"/>
      <c r="X400" s="261"/>
      <c r="Y400" s="244"/>
      <c r="Z400" s="244"/>
      <c r="AA400" s="244"/>
      <c r="AB400" s="244"/>
      <c r="AC400" s="245"/>
      <c r="AD400" s="221" t="s">
        <v>77</v>
      </c>
      <c r="AE400" s="222"/>
      <c r="AF400" s="222"/>
      <c r="AG400" s="223"/>
      <c r="AH400" s="222" t="s">
        <v>2</v>
      </c>
      <c r="AI400" s="222"/>
      <c r="AJ400" s="218" t="s">
        <v>78</v>
      </c>
      <c r="AK400" s="219"/>
      <c r="AL400" s="219"/>
      <c r="AM400" s="219"/>
      <c r="AN400" s="220"/>
      <c r="AO400" s="218" t="s">
        <v>79</v>
      </c>
      <c r="AP400" s="219"/>
      <c r="AQ400" s="220"/>
      <c r="AR400" s="222" t="s">
        <v>80</v>
      </c>
      <c r="AS400" s="222"/>
      <c r="AT400" s="222"/>
      <c r="AU400" s="222"/>
      <c r="AV400" s="222"/>
      <c r="AW400" s="221" t="s">
        <v>81</v>
      </c>
      <c r="AX400" s="222"/>
      <c r="AY400" s="222"/>
      <c r="AZ400" s="222"/>
      <c r="BA400" s="223"/>
      <c r="BB400" s="234" t="s">
        <v>82</v>
      </c>
      <c r="BC400" s="234"/>
      <c r="BD400" s="234"/>
      <c r="BE400" s="234"/>
      <c r="BF400" s="234"/>
      <c r="BG400" s="233" t="s">
        <v>83</v>
      </c>
      <c r="BH400" s="234"/>
      <c r="BI400" s="234"/>
      <c r="BJ400" s="234"/>
      <c r="BK400" s="234"/>
      <c r="BL400" s="235"/>
    </row>
    <row r="401" spans="1:65">
      <c r="A401" s="34">
        <v>301</v>
      </c>
      <c r="B401" s="213"/>
      <c r="C401" s="214"/>
      <c r="D401" s="56"/>
      <c r="E401" s="213"/>
      <c r="F401" s="214"/>
      <c r="G401" s="215"/>
      <c r="H401" s="213"/>
      <c r="I401" s="214"/>
      <c r="J401" s="214"/>
      <c r="K401" s="214"/>
      <c r="L401" s="215"/>
      <c r="M401" s="212"/>
      <c r="N401" s="212"/>
      <c r="O401" s="21" t="s">
        <v>10</v>
      </c>
      <c r="P401" s="22"/>
      <c r="Q401" s="21" t="s">
        <v>11</v>
      </c>
      <c r="R401" s="22"/>
      <c r="S401" s="21" t="s">
        <v>12</v>
      </c>
      <c r="T401" s="26"/>
      <c r="U401" s="21" t="s">
        <v>12</v>
      </c>
      <c r="V401" s="25" t="s">
        <v>62</v>
      </c>
      <c r="W401" s="22"/>
      <c r="X401" s="24" t="s">
        <v>12</v>
      </c>
      <c r="Y401" s="217"/>
      <c r="Z401" s="212"/>
      <c r="AA401" s="21" t="s">
        <v>62</v>
      </c>
      <c r="AB401" s="217"/>
      <c r="AC401" s="206"/>
      <c r="AD401" s="209"/>
      <c r="AE401" s="211"/>
      <c r="AF401" s="211"/>
      <c r="AG401" s="23" t="s">
        <v>13</v>
      </c>
      <c r="AH401" s="210"/>
      <c r="AI401" s="206"/>
      <c r="AJ401" s="211"/>
      <c r="AK401" s="211"/>
      <c r="AL401" s="211"/>
      <c r="AM401" s="211"/>
      <c r="AN401" s="21" t="s">
        <v>13</v>
      </c>
      <c r="AO401" s="210"/>
      <c r="AP401" s="212"/>
      <c r="AQ401" s="24" t="s">
        <v>14</v>
      </c>
      <c r="AR401" s="204">
        <f t="shared" ref="AR401:AR420" si="45">IFERROR(ROUNDDOWN(AJ401/AO401,0),0)</f>
        <v>0</v>
      </c>
      <c r="AS401" s="204"/>
      <c r="AT401" s="204"/>
      <c r="AU401" s="204"/>
      <c r="AV401" s="40" t="s">
        <v>13</v>
      </c>
      <c r="AW401" s="203">
        <f t="shared" ref="AW401:AW420" si="46">IFERROR(AD401+AR401,0)</f>
        <v>0</v>
      </c>
      <c r="AX401" s="204"/>
      <c r="AY401" s="204"/>
      <c r="AZ401" s="204"/>
      <c r="BA401" s="41" t="s">
        <v>13</v>
      </c>
      <c r="BB401" s="203">
        <v>25700</v>
      </c>
      <c r="BC401" s="204"/>
      <c r="BD401" s="204"/>
      <c r="BE401" s="204"/>
      <c r="BF401" s="40" t="s">
        <v>13</v>
      </c>
      <c r="BG401" s="203">
        <f t="shared" ref="BG401:BG420" si="47">IF(AW401&lt;BB401,AW401,25700)</f>
        <v>0</v>
      </c>
      <c r="BH401" s="204"/>
      <c r="BI401" s="204"/>
      <c r="BJ401" s="204"/>
      <c r="BK401" s="204"/>
      <c r="BL401" s="41" t="s">
        <v>13</v>
      </c>
      <c r="BM401" s="34">
        <v>301</v>
      </c>
    </row>
    <row r="402" spans="1:65">
      <c r="A402" s="34">
        <v>302</v>
      </c>
      <c r="B402" s="213"/>
      <c r="C402" s="214"/>
      <c r="D402" s="56"/>
      <c r="E402" s="213"/>
      <c r="F402" s="214"/>
      <c r="G402" s="215"/>
      <c r="H402" s="213"/>
      <c r="I402" s="214"/>
      <c r="J402" s="214"/>
      <c r="K402" s="214"/>
      <c r="L402" s="215"/>
      <c r="M402" s="212"/>
      <c r="N402" s="212"/>
      <c r="O402" s="21" t="s">
        <v>10</v>
      </c>
      <c r="P402" s="22"/>
      <c r="Q402" s="21" t="s">
        <v>11</v>
      </c>
      <c r="R402" s="22"/>
      <c r="S402" s="21" t="s">
        <v>12</v>
      </c>
      <c r="T402" s="26"/>
      <c r="U402" s="21" t="s">
        <v>12</v>
      </c>
      <c r="V402" s="25" t="s">
        <v>62</v>
      </c>
      <c r="W402" s="22"/>
      <c r="X402" s="24" t="s">
        <v>12</v>
      </c>
      <c r="Y402" s="212"/>
      <c r="Z402" s="212"/>
      <c r="AA402" s="21" t="s">
        <v>62</v>
      </c>
      <c r="AB402" s="212"/>
      <c r="AC402" s="206"/>
      <c r="AD402" s="209"/>
      <c r="AE402" s="211"/>
      <c r="AF402" s="211"/>
      <c r="AG402" s="23" t="s">
        <v>13</v>
      </c>
      <c r="AH402" s="210"/>
      <c r="AI402" s="206"/>
      <c r="AJ402" s="211"/>
      <c r="AK402" s="211"/>
      <c r="AL402" s="211"/>
      <c r="AM402" s="211"/>
      <c r="AN402" s="21" t="s">
        <v>13</v>
      </c>
      <c r="AO402" s="210"/>
      <c r="AP402" s="212"/>
      <c r="AQ402" s="24" t="s">
        <v>14</v>
      </c>
      <c r="AR402" s="204">
        <f t="shared" si="45"/>
        <v>0</v>
      </c>
      <c r="AS402" s="204"/>
      <c r="AT402" s="204"/>
      <c r="AU402" s="204"/>
      <c r="AV402" s="40" t="s">
        <v>13</v>
      </c>
      <c r="AW402" s="203">
        <f t="shared" si="46"/>
        <v>0</v>
      </c>
      <c r="AX402" s="204"/>
      <c r="AY402" s="204"/>
      <c r="AZ402" s="204"/>
      <c r="BA402" s="41" t="s">
        <v>13</v>
      </c>
      <c r="BB402" s="203">
        <v>25700</v>
      </c>
      <c r="BC402" s="204"/>
      <c r="BD402" s="204"/>
      <c r="BE402" s="204"/>
      <c r="BF402" s="40" t="s">
        <v>13</v>
      </c>
      <c r="BG402" s="203">
        <f t="shared" si="47"/>
        <v>0</v>
      </c>
      <c r="BH402" s="204"/>
      <c r="BI402" s="204"/>
      <c r="BJ402" s="204"/>
      <c r="BK402" s="204"/>
      <c r="BL402" s="41" t="s">
        <v>13</v>
      </c>
      <c r="BM402" s="34">
        <v>302</v>
      </c>
    </row>
    <row r="403" spans="1:65">
      <c r="A403" s="34">
        <v>303</v>
      </c>
      <c r="B403" s="213"/>
      <c r="C403" s="214"/>
      <c r="D403" s="56"/>
      <c r="E403" s="213"/>
      <c r="F403" s="214"/>
      <c r="G403" s="215"/>
      <c r="H403" s="213"/>
      <c r="I403" s="214"/>
      <c r="J403" s="214"/>
      <c r="K403" s="214"/>
      <c r="L403" s="215"/>
      <c r="M403" s="212"/>
      <c r="N403" s="212"/>
      <c r="O403" s="21" t="s">
        <v>10</v>
      </c>
      <c r="P403" s="22"/>
      <c r="Q403" s="21" t="s">
        <v>11</v>
      </c>
      <c r="R403" s="22"/>
      <c r="S403" s="21" t="s">
        <v>12</v>
      </c>
      <c r="T403" s="26"/>
      <c r="U403" s="21" t="s">
        <v>12</v>
      </c>
      <c r="V403" s="25" t="s">
        <v>62</v>
      </c>
      <c r="W403" s="22"/>
      <c r="X403" s="24" t="s">
        <v>12</v>
      </c>
      <c r="Y403" s="212"/>
      <c r="Z403" s="212"/>
      <c r="AA403" s="21" t="s">
        <v>62</v>
      </c>
      <c r="AB403" s="212"/>
      <c r="AC403" s="206"/>
      <c r="AD403" s="209"/>
      <c r="AE403" s="211"/>
      <c r="AF403" s="211"/>
      <c r="AG403" s="23" t="s">
        <v>13</v>
      </c>
      <c r="AH403" s="210"/>
      <c r="AI403" s="206"/>
      <c r="AJ403" s="211"/>
      <c r="AK403" s="211"/>
      <c r="AL403" s="211"/>
      <c r="AM403" s="211"/>
      <c r="AN403" s="21" t="s">
        <v>13</v>
      </c>
      <c r="AO403" s="210"/>
      <c r="AP403" s="212"/>
      <c r="AQ403" s="24" t="s">
        <v>14</v>
      </c>
      <c r="AR403" s="204">
        <f t="shared" si="45"/>
        <v>0</v>
      </c>
      <c r="AS403" s="204"/>
      <c r="AT403" s="204"/>
      <c r="AU403" s="204"/>
      <c r="AV403" s="40" t="s">
        <v>13</v>
      </c>
      <c r="AW403" s="203">
        <f t="shared" si="46"/>
        <v>0</v>
      </c>
      <c r="AX403" s="204"/>
      <c r="AY403" s="204"/>
      <c r="AZ403" s="204"/>
      <c r="BA403" s="41" t="s">
        <v>13</v>
      </c>
      <c r="BB403" s="203">
        <v>25700</v>
      </c>
      <c r="BC403" s="204"/>
      <c r="BD403" s="204"/>
      <c r="BE403" s="204"/>
      <c r="BF403" s="40" t="s">
        <v>13</v>
      </c>
      <c r="BG403" s="203">
        <f t="shared" si="47"/>
        <v>0</v>
      </c>
      <c r="BH403" s="204"/>
      <c r="BI403" s="204"/>
      <c r="BJ403" s="204"/>
      <c r="BK403" s="204"/>
      <c r="BL403" s="41" t="s">
        <v>13</v>
      </c>
      <c r="BM403" s="34">
        <v>303</v>
      </c>
    </row>
    <row r="404" spans="1:65">
      <c r="A404" s="34">
        <v>304</v>
      </c>
      <c r="B404" s="213"/>
      <c r="C404" s="214"/>
      <c r="D404" s="56"/>
      <c r="E404" s="213"/>
      <c r="F404" s="214"/>
      <c r="G404" s="215"/>
      <c r="H404" s="213"/>
      <c r="I404" s="214"/>
      <c r="J404" s="214"/>
      <c r="K404" s="214"/>
      <c r="L404" s="215"/>
      <c r="M404" s="212"/>
      <c r="N404" s="212"/>
      <c r="O404" s="21" t="s">
        <v>10</v>
      </c>
      <c r="P404" s="22"/>
      <c r="Q404" s="21" t="s">
        <v>11</v>
      </c>
      <c r="R404" s="22"/>
      <c r="S404" s="21" t="s">
        <v>12</v>
      </c>
      <c r="T404" s="26"/>
      <c r="U404" s="21" t="s">
        <v>12</v>
      </c>
      <c r="V404" s="25" t="s">
        <v>62</v>
      </c>
      <c r="W404" s="22"/>
      <c r="X404" s="24" t="s">
        <v>12</v>
      </c>
      <c r="Y404" s="212"/>
      <c r="Z404" s="212"/>
      <c r="AA404" s="21" t="s">
        <v>62</v>
      </c>
      <c r="AB404" s="212"/>
      <c r="AC404" s="206"/>
      <c r="AD404" s="209"/>
      <c r="AE404" s="211"/>
      <c r="AF404" s="211"/>
      <c r="AG404" s="23" t="s">
        <v>13</v>
      </c>
      <c r="AH404" s="210"/>
      <c r="AI404" s="206"/>
      <c r="AJ404" s="211"/>
      <c r="AK404" s="211"/>
      <c r="AL404" s="211"/>
      <c r="AM404" s="211"/>
      <c r="AN404" s="21" t="s">
        <v>13</v>
      </c>
      <c r="AO404" s="210"/>
      <c r="AP404" s="212"/>
      <c r="AQ404" s="24" t="s">
        <v>14</v>
      </c>
      <c r="AR404" s="204">
        <f t="shared" si="45"/>
        <v>0</v>
      </c>
      <c r="AS404" s="204"/>
      <c r="AT404" s="204"/>
      <c r="AU404" s="204"/>
      <c r="AV404" s="40" t="s">
        <v>13</v>
      </c>
      <c r="AW404" s="203">
        <f t="shared" si="46"/>
        <v>0</v>
      </c>
      <c r="AX404" s="204"/>
      <c r="AY404" s="204"/>
      <c r="AZ404" s="204"/>
      <c r="BA404" s="41" t="s">
        <v>13</v>
      </c>
      <c r="BB404" s="203">
        <v>25700</v>
      </c>
      <c r="BC404" s="204"/>
      <c r="BD404" s="204"/>
      <c r="BE404" s="204"/>
      <c r="BF404" s="40" t="s">
        <v>13</v>
      </c>
      <c r="BG404" s="203">
        <f t="shared" si="47"/>
        <v>0</v>
      </c>
      <c r="BH404" s="204"/>
      <c r="BI404" s="204"/>
      <c r="BJ404" s="204"/>
      <c r="BK404" s="204"/>
      <c r="BL404" s="41" t="s">
        <v>13</v>
      </c>
      <c r="BM404" s="34">
        <v>304</v>
      </c>
    </row>
    <row r="405" spans="1:65">
      <c r="A405" s="34">
        <v>305</v>
      </c>
      <c r="B405" s="213"/>
      <c r="C405" s="214"/>
      <c r="D405" s="56"/>
      <c r="E405" s="213"/>
      <c r="F405" s="214"/>
      <c r="G405" s="215"/>
      <c r="H405" s="213"/>
      <c r="I405" s="214"/>
      <c r="J405" s="214"/>
      <c r="K405" s="214"/>
      <c r="L405" s="215"/>
      <c r="M405" s="212"/>
      <c r="N405" s="212"/>
      <c r="O405" s="21" t="s">
        <v>10</v>
      </c>
      <c r="P405" s="22"/>
      <c r="Q405" s="21" t="s">
        <v>11</v>
      </c>
      <c r="R405" s="22"/>
      <c r="S405" s="21" t="s">
        <v>12</v>
      </c>
      <c r="T405" s="26"/>
      <c r="U405" s="21" t="s">
        <v>12</v>
      </c>
      <c r="V405" s="25" t="s">
        <v>62</v>
      </c>
      <c r="W405" s="22"/>
      <c r="X405" s="24" t="s">
        <v>12</v>
      </c>
      <c r="Y405" s="217"/>
      <c r="Z405" s="212"/>
      <c r="AA405" s="21" t="s">
        <v>62</v>
      </c>
      <c r="AB405" s="217"/>
      <c r="AC405" s="206"/>
      <c r="AD405" s="209"/>
      <c r="AE405" s="211"/>
      <c r="AF405" s="211"/>
      <c r="AG405" s="23" t="s">
        <v>13</v>
      </c>
      <c r="AH405" s="210"/>
      <c r="AI405" s="206"/>
      <c r="AJ405" s="211"/>
      <c r="AK405" s="211"/>
      <c r="AL405" s="211"/>
      <c r="AM405" s="211"/>
      <c r="AN405" s="21" t="s">
        <v>13</v>
      </c>
      <c r="AO405" s="210"/>
      <c r="AP405" s="212"/>
      <c r="AQ405" s="24" t="s">
        <v>14</v>
      </c>
      <c r="AR405" s="204">
        <f t="shared" si="45"/>
        <v>0</v>
      </c>
      <c r="AS405" s="204"/>
      <c r="AT405" s="204"/>
      <c r="AU405" s="204"/>
      <c r="AV405" s="40" t="s">
        <v>13</v>
      </c>
      <c r="AW405" s="203">
        <f t="shared" si="46"/>
        <v>0</v>
      </c>
      <c r="AX405" s="204"/>
      <c r="AY405" s="204"/>
      <c r="AZ405" s="204"/>
      <c r="BA405" s="41" t="s">
        <v>13</v>
      </c>
      <c r="BB405" s="203">
        <v>25700</v>
      </c>
      <c r="BC405" s="204"/>
      <c r="BD405" s="204"/>
      <c r="BE405" s="204"/>
      <c r="BF405" s="40" t="s">
        <v>13</v>
      </c>
      <c r="BG405" s="203">
        <f t="shared" si="47"/>
        <v>0</v>
      </c>
      <c r="BH405" s="204"/>
      <c r="BI405" s="204"/>
      <c r="BJ405" s="204"/>
      <c r="BK405" s="204"/>
      <c r="BL405" s="41" t="s">
        <v>13</v>
      </c>
      <c r="BM405" s="34">
        <v>305</v>
      </c>
    </row>
    <row r="406" spans="1:65">
      <c r="A406" s="34">
        <v>306</v>
      </c>
      <c r="B406" s="213"/>
      <c r="C406" s="214"/>
      <c r="D406" s="56"/>
      <c r="E406" s="213"/>
      <c r="F406" s="214"/>
      <c r="G406" s="215"/>
      <c r="H406" s="213"/>
      <c r="I406" s="214"/>
      <c r="J406" s="214"/>
      <c r="K406" s="214"/>
      <c r="L406" s="215"/>
      <c r="M406" s="212"/>
      <c r="N406" s="212"/>
      <c r="O406" s="21" t="s">
        <v>10</v>
      </c>
      <c r="P406" s="22"/>
      <c r="Q406" s="21" t="s">
        <v>11</v>
      </c>
      <c r="R406" s="22"/>
      <c r="S406" s="21" t="s">
        <v>12</v>
      </c>
      <c r="T406" s="26"/>
      <c r="U406" s="21" t="s">
        <v>12</v>
      </c>
      <c r="V406" s="25" t="s">
        <v>62</v>
      </c>
      <c r="W406" s="22"/>
      <c r="X406" s="24" t="s">
        <v>12</v>
      </c>
      <c r="Y406" s="212"/>
      <c r="Z406" s="212"/>
      <c r="AA406" s="21" t="s">
        <v>62</v>
      </c>
      <c r="AB406" s="212"/>
      <c r="AC406" s="206"/>
      <c r="AD406" s="209"/>
      <c r="AE406" s="211"/>
      <c r="AF406" s="211"/>
      <c r="AG406" s="23" t="s">
        <v>13</v>
      </c>
      <c r="AH406" s="210"/>
      <c r="AI406" s="206"/>
      <c r="AJ406" s="211"/>
      <c r="AK406" s="211"/>
      <c r="AL406" s="211"/>
      <c r="AM406" s="211"/>
      <c r="AN406" s="21" t="s">
        <v>13</v>
      </c>
      <c r="AO406" s="210"/>
      <c r="AP406" s="212"/>
      <c r="AQ406" s="24" t="s">
        <v>14</v>
      </c>
      <c r="AR406" s="204">
        <f t="shared" si="45"/>
        <v>0</v>
      </c>
      <c r="AS406" s="204"/>
      <c r="AT406" s="204"/>
      <c r="AU406" s="204"/>
      <c r="AV406" s="40" t="s">
        <v>13</v>
      </c>
      <c r="AW406" s="203">
        <f t="shared" si="46"/>
        <v>0</v>
      </c>
      <c r="AX406" s="204"/>
      <c r="AY406" s="204"/>
      <c r="AZ406" s="204"/>
      <c r="BA406" s="41" t="s">
        <v>13</v>
      </c>
      <c r="BB406" s="203">
        <v>25700</v>
      </c>
      <c r="BC406" s="204"/>
      <c r="BD406" s="204"/>
      <c r="BE406" s="204"/>
      <c r="BF406" s="40" t="s">
        <v>13</v>
      </c>
      <c r="BG406" s="203">
        <f t="shared" si="47"/>
        <v>0</v>
      </c>
      <c r="BH406" s="204"/>
      <c r="BI406" s="204"/>
      <c r="BJ406" s="204"/>
      <c r="BK406" s="204"/>
      <c r="BL406" s="41" t="s">
        <v>13</v>
      </c>
      <c r="BM406" s="34">
        <v>306</v>
      </c>
    </row>
    <row r="407" spans="1:65">
      <c r="A407" s="34">
        <v>307</v>
      </c>
      <c r="B407" s="213"/>
      <c r="C407" s="214"/>
      <c r="D407" s="56"/>
      <c r="E407" s="213"/>
      <c r="F407" s="214"/>
      <c r="G407" s="215"/>
      <c r="H407" s="213"/>
      <c r="I407" s="214"/>
      <c r="J407" s="214"/>
      <c r="K407" s="214"/>
      <c r="L407" s="215"/>
      <c r="M407" s="212"/>
      <c r="N407" s="212"/>
      <c r="O407" s="21" t="s">
        <v>10</v>
      </c>
      <c r="P407" s="22"/>
      <c r="Q407" s="21" t="s">
        <v>11</v>
      </c>
      <c r="R407" s="22"/>
      <c r="S407" s="21" t="s">
        <v>12</v>
      </c>
      <c r="T407" s="26"/>
      <c r="U407" s="21" t="s">
        <v>12</v>
      </c>
      <c r="V407" s="25" t="s">
        <v>62</v>
      </c>
      <c r="W407" s="22"/>
      <c r="X407" s="24" t="s">
        <v>12</v>
      </c>
      <c r="Y407" s="212"/>
      <c r="Z407" s="212"/>
      <c r="AA407" s="21" t="s">
        <v>62</v>
      </c>
      <c r="AB407" s="212"/>
      <c r="AC407" s="206"/>
      <c r="AD407" s="209"/>
      <c r="AE407" s="211"/>
      <c r="AF407" s="211"/>
      <c r="AG407" s="23" t="s">
        <v>13</v>
      </c>
      <c r="AH407" s="210"/>
      <c r="AI407" s="206"/>
      <c r="AJ407" s="211"/>
      <c r="AK407" s="211"/>
      <c r="AL407" s="211"/>
      <c r="AM407" s="211"/>
      <c r="AN407" s="21" t="s">
        <v>13</v>
      </c>
      <c r="AO407" s="210"/>
      <c r="AP407" s="212"/>
      <c r="AQ407" s="24" t="s">
        <v>14</v>
      </c>
      <c r="AR407" s="204">
        <f t="shared" si="45"/>
        <v>0</v>
      </c>
      <c r="AS407" s="204"/>
      <c r="AT407" s="204"/>
      <c r="AU407" s="204"/>
      <c r="AV407" s="40" t="s">
        <v>13</v>
      </c>
      <c r="AW407" s="203">
        <f t="shared" si="46"/>
        <v>0</v>
      </c>
      <c r="AX407" s="204"/>
      <c r="AY407" s="204"/>
      <c r="AZ407" s="204"/>
      <c r="BA407" s="41" t="s">
        <v>13</v>
      </c>
      <c r="BB407" s="203">
        <v>25700</v>
      </c>
      <c r="BC407" s="204"/>
      <c r="BD407" s="204"/>
      <c r="BE407" s="204"/>
      <c r="BF407" s="40" t="s">
        <v>13</v>
      </c>
      <c r="BG407" s="203">
        <f t="shared" si="47"/>
        <v>0</v>
      </c>
      <c r="BH407" s="204"/>
      <c r="BI407" s="204"/>
      <c r="BJ407" s="204"/>
      <c r="BK407" s="204"/>
      <c r="BL407" s="41" t="s">
        <v>13</v>
      </c>
      <c r="BM407" s="34">
        <v>307</v>
      </c>
    </row>
    <row r="408" spans="1:65">
      <c r="A408" s="34">
        <v>308</v>
      </c>
      <c r="B408" s="213"/>
      <c r="C408" s="214"/>
      <c r="D408" s="56"/>
      <c r="E408" s="213"/>
      <c r="F408" s="214"/>
      <c r="G408" s="215"/>
      <c r="H408" s="213"/>
      <c r="I408" s="214"/>
      <c r="J408" s="214"/>
      <c r="K408" s="214"/>
      <c r="L408" s="215"/>
      <c r="M408" s="212"/>
      <c r="N408" s="212"/>
      <c r="O408" s="21" t="s">
        <v>10</v>
      </c>
      <c r="P408" s="22"/>
      <c r="Q408" s="21" t="s">
        <v>11</v>
      </c>
      <c r="R408" s="22"/>
      <c r="S408" s="21" t="s">
        <v>12</v>
      </c>
      <c r="T408" s="26"/>
      <c r="U408" s="21" t="s">
        <v>12</v>
      </c>
      <c r="V408" s="25" t="s">
        <v>62</v>
      </c>
      <c r="W408" s="22"/>
      <c r="X408" s="24" t="s">
        <v>12</v>
      </c>
      <c r="Y408" s="212"/>
      <c r="Z408" s="212"/>
      <c r="AA408" s="21" t="s">
        <v>62</v>
      </c>
      <c r="AB408" s="212"/>
      <c r="AC408" s="206"/>
      <c r="AD408" s="209"/>
      <c r="AE408" s="211"/>
      <c r="AF408" s="211"/>
      <c r="AG408" s="23" t="s">
        <v>13</v>
      </c>
      <c r="AH408" s="210"/>
      <c r="AI408" s="206"/>
      <c r="AJ408" s="211"/>
      <c r="AK408" s="211"/>
      <c r="AL408" s="211"/>
      <c r="AM408" s="211"/>
      <c r="AN408" s="21" t="s">
        <v>13</v>
      </c>
      <c r="AO408" s="210"/>
      <c r="AP408" s="212"/>
      <c r="AQ408" s="24" t="s">
        <v>14</v>
      </c>
      <c r="AR408" s="204">
        <f t="shared" si="45"/>
        <v>0</v>
      </c>
      <c r="AS408" s="204"/>
      <c r="AT408" s="204"/>
      <c r="AU408" s="204"/>
      <c r="AV408" s="40" t="s">
        <v>13</v>
      </c>
      <c r="AW408" s="203">
        <f t="shared" si="46"/>
        <v>0</v>
      </c>
      <c r="AX408" s="204"/>
      <c r="AY408" s="204"/>
      <c r="AZ408" s="204"/>
      <c r="BA408" s="41" t="s">
        <v>13</v>
      </c>
      <c r="BB408" s="203">
        <v>25700</v>
      </c>
      <c r="BC408" s="204"/>
      <c r="BD408" s="204"/>
      <c r="BE408" s="204"/>
      <c r="BF408" s="40" t="s">
        <v>13</v>
      </c>
      <c r="BG408" s="203">
        <f t="shared" si="47"/>
        <v>0</v>
      </c>
      <c r="BH408" s="204"/>
      <c r="BI408" s="204"/>
      <c r="BJ408" s="204"/>
      <c r="BK408" s="204"/>
      <c r="BL408" s="41" t="s">
        <v>13</v>
      </c>
      <c r="BM408" s="34">
        <v>308</v>
      </c>
    </row>
    <row r="409" spans="1:65">
      <c r="A409" s="34">
        <v>309</v>
      </c>
      <c r="B409" s="213"/>
      <c r="C409" s="214"/>
      <c r="D409" s="56"/>
      <c r="E409" s="213"/>
      <c r="F409" s="214"/>
      <c r="G409" s="215"/>
      <c r="H409" s="213"/>
      <c r="I409" s="214"/>
      <c r="J409" s="214"/>
      <c r="K409" s="214"/>
      <c r="L409" s="215"/>
      <c r="M409" s="212"/>
      <c r="N409" s="212"/>
      <c r="O409" s="21" t="s">
        <v>10</v>
      </c>
      <c r="P409" s="22"/>
      <c r="Q409" s="21" t="s">
        <v>11</v>
      </c>
      <c r="R409" s="22"/>
      <c r="S409" s="21" t="s">
        <v>12</v>
      </c>
      <c r="T409" s="26"/>
      <c r="U409" s="21" t="s">
        <v>12</v>
      </c>
      <c r="V409" s="25" t="s">
        <v>62</v>
      </c>
      <c r="W409" s="22"/>
      <c r="X409" s="24" t="s">
        <v>12</v>
      </c>
      <c r="Y409" s="212"/>
      <c r="Z409" s="212"/>
      <c r="AA409" s="21" t="s">
        <v>62</v>
      </c>
      <c r="AB409" s="212"/>
      <c r="AC409" s="206"/>
      <c r="AD409" s="209"/>
      <c r="AE409" s="211"/>
      <c r="AF409" s="211"/>
      <c r="AG409" s="23" t="s">
        <v>13</v>
      </c>
      <c r="AH409" s="210"/>
      <c r="AI409" s="206"/>
      <c r="AJ409" s="211"/>
      <c r="AK409" s="211"/>
      <c r="AL409" s="211"/>
      <c r="AM409" s="211"/>
      <c r="AN409" s="21" t="s">
        <v>13</v>
      </c>
      <c r="AO409" s="210"/>
      <c r="AP409" s="212"/>
      <c r="AQ409" s="24" t="s">
        <v>14</v>
      </c>
      <c r="AR409" s="204">
        <f t="shared" si="45"/>
        <v>0</v>
      </c>
      <c r="AS409" s="204"/>
      <c r="AT409" s="204"/>
      <c r="AU409" s="204"/>
      <c r="AV409" s="40" t="s">
        <v>13</v>
      </c>
      <c r="AW409" s="203">
        <f t="shared" si="46"/>
        <v>0</v>
      </c>
      <c r="AX409" s="204"/>
      <c r="AY409" s="204"/>
      <c r="AZ409" s="204"/>
      <c r="BA409" s="41" t="s">
        <v>13</v>
      </c>
      <c r="BB409" s="203">
        <v>25700</v>
      </c>
      <c r="BC409" s="204"/>
      <c r="BD409" s="204"/>
      <c r="BE409" s="204"/>
      <c r="BF409" s="40" t="s">
        <v>13</v>
      </c>
      <c r="BG409" s="203">
        <f t="shared" si="47"/>
        <v>0</v>
      </c>
      <c r="BH409" s="204"/>
      <c r="BI409" s="204"/>
      <c r="BJ409" s="204"/>
      <c r="BK409" s="204"/>
      <c r="BL409" s="41" t="s">
        <v>13</v>
      </c>
      <c r="BM409" s="34">
        <v>309</v>
      </c>
    </row>
    <row r="410" spans="1:65">
      <c r="A410" s="34">
        <v>310</v>
      </c>
      <c r="B410" s="213"/>
      <c r="C410" s="214"/>
      <c r="D410" s="51"/>
      <c r="E410" s="213"/>
      <c r="F410" s="214"/>
      <c r="G410" s="215"/>
      <c r="H410" s="213"/>
      <c r="I410" s="214"/>
      <c r="J410" s="214"/>
      <c r="K410" s="214"/>
      <c r="L410" s="215"/>
      <c r="M410" s="212"/>
      <c r="N410" s="212"/>
      <c r="O410" s="21" t="s">
        <v>10</v>
      </c>
      <c r="P410" s="22"/>
      <c r="Q410" s="21" t="s">
        <v>11</v>
      </c>
      <c r="R410" s="22"/>
      <c r="S410" s="21" t="s">
        <v>12</v>
      </c>
      <c r="T410" s="26"/>
      <c r="U410" s="21" t="s">
        <v>12</v>
      </c>
      <c r="V410" s="25" t="s">
        <v>62</v>
      </c>
      <c r="W410" s="22"/>
      <c r="X410" s="24" t="s">
        <v>12</v>
      </c>
      <c r="Y410" s="212"/>
      <c r="Z410" s="212"/>
      <c r="AA410" s="21" t="s">
        <v>62</v>
      </c>
      <c r="AB410" s="212"/>
      <c r="AC410" s="206"/>
      <c r="AD410" s="209"/>
      <c r="AE410" s="211"/>
      <c r="AF410" s="211"/>
      <c r="AG410" s="23" t="s">
        <v>13</v>
      </c>
      <c r="AH410" s="210"/>
      <c r="AI410" s="206"/>
      <c r="AJ410" s="211"/>
      <c r="AK410" s="211"/>
      <c r="AL410" s="211"/>
      <c r="AM410" s="211"/>
      <c r="AN410" s="21" t="s">
        <v>13</v>
      </c>
      <c r="AO410" s="210"/>
      <c r="AP410" s="212"/>
      <c r="AQ410" s="24" t="s">
        <v>14</v>
      </c>
      <c r="AR410" s="204">
        <f t="shared" si="45"/>
        <v>0</v>
      </c>
      <c r="AS410" s="204"/>
      <c r="AT410" s="204"/>
      <c r="AU410" s="204"/>
      <c r="AV410" s="40" t="s">
        <v>13</v>
      </c>
      <c r="AW410" s="203">
        <f t="shared" si="46"/>
        <v>0</v>
      </c>
      <c r="AX410" s="204"/>
      <c r="AY410" s="204"/>
      <c r="AZ410" s="204"/>
      <c r="BA410" s="41" t="s">
        <v>13</v>
      </c>
      <c r="BB410" s="203">
        <v>25700</v>
      </c>
      <c r="BC410" s="204"/>
      <c r="BD410" s="204"/>
      <c r="BE410" s="204"/>
      <c r="BF410" s="40" t="s">
        <v>13</v>
      </c>
      <c r="BG410" s="203">
        <f t="shared" si="47"/>
        <v>0</v>
      </c>
      <c r="BH410" s="204"/>
      <c r="BI410" s="204"/>
      <c r="BJ410" s="204"/>
      <c r="BK410" s="204"/>
      <c r="BL410" s="41" t="s">
        <v>13</v>
      </c>
      <c r="BM410" s="34">
        <v>310</v>
      </c>
    </row>
    <row r="411" spans="1:65">
      <c r="A411" s="34">
        <v>311</v>
      </c>
      <c r="B411" s="213"/>
      <c r="C411" s="214"/>
      <c r="D411" s="51"/>
      <c r="E411" s="213"/>
      <c r="F411" s="214"/>
      <c r="G411" s="215"/>
      <c r="H411" s="213"/>
      <c r="I411" s="214"/>
      <c r="J411" s="214"/>
      <c r="K411" s="214"/>
      <c r="L411" s="215"/>
      <c r="M411" s="212"/>
      <c r="N411" s="212"/>
      <c r="O411" s="21" t="s">
        <v>10</v>
      </c>
      <c r="P411" s="22"/>
      <c r="Q411" s="21" t="s">
        <v>11</v>
      </c>
      <c r="R411" s="22"/>
      <c r="S411" s="21" t="s">
        <v>12</v>
      </c>
      <c r="T411" s="26"/>
      <c r="U411" s="21" t="s">
        <v>12</v>
      </c>
      <c r="V411" s="25" t="s">
        <v>62</v>
      </c>
      <c r="W411" s="22"/>
      <c r="X411" s="24" t="s">
        <v>12</v>
      </c>
      <c r="Y411" s="212"/>
      <c r="Z411" s="212"/>
      <c r="AA411" s="21" t="s">
        <v>62</v>
      </c>
      <c r="AB411" s="212"/>
      <c r="AC411" s="206"/>
      <c r="AD411" s="209"/>
      <c r="AE411" s="211"/>
      <c r="AF411" s="211"/>
      <c r="AG411" s="23" t="s">
        <v>13</v>
      </c>
      <c r="AH411" s="210"/>
      <c r="AI411" s="206"/>
      <c r="AJ411" s="211"/>
      <c r="AK411" s="211"/>
      <c r="AL411" s="211"/>
      <c r="AM411" s="211"/>
      <c r="AN411" s="21" t="s">
        <v>13</v>
      </c>
      <c r="AO411" s="210"/>
      <c r="AP411" s="212"/>
      <c r="AQ411" s="24" t="s">
        <v>14</v>
      </c>
      <c r="AR411" s="204">
        <f t="shared" si="45"/>
        <v>0</v>
      </c>
      <c r="AS411" s="204"/>
      <c r="AT411" s="204"/>
      <c r="AU411" s="204"/>
      <c r="AV411" s="40" t="s">
        <v>13</v>
      </c>
      <c r="AW411" s="203">
        <f t="shared" si="46"/>
        <v>0</v>
      </c>
      <c r="AX411" s="204"/>
      <c r="AY411" s="204"/>
      <c r="AZ411" s="204"/>
      <c r="BA411" s="41" t="s">
        <v>13</v>
      </c>
      <c r="BB411" s="203">
        <v>25700</v>
      </c>
      <c r="BC411" s="204"/>
      <c r="BD411" s="204"/>
      <c r="BE411" s="204"/>
      <c r="BF411" s="40" t="s">
        <v>13</v>
      </c>
      <c r="BG411" s="203">
        <f t="shared" si="47"/>
        <v>0</v>
      </c>
      <c r="BH411" s="204"/>
      <c r="BI411" s="204"/>
      <c r="BJ411" s="204"/>
      <c r="BK411" s="204"/>
      <c r="BL411" s="41" t="s">
        <v>13</v>
      </c>
      <c r="BM411" s="34">
        <v>311</v>
      </c>
    </row>
    <row r="412" spans="1:65">
      <c r="A412" s="34">
        <v>312</v>
      </c>
      <c r="B412" s="213"/>
      <c r="C412" s="214"/>
      <c r="D412" s="51"/>
      <c r="E412" s="213"/>
      <c r="F412" s="214"/>
      <c r="G412" s="215"/>
      <c r="H412" s="213"/>
      <c r="I412" s="214"/>
      <c r="J412" s="214"/>
      <c r="K412" s="214"/>
      <c r="L412" s="215"/>
      <c r="M412" s="212"/>
      <c r="N412" s="212"/>
      <c r="O412" s="21" t="s">
        <v>10</v>
      </c>
      <c r="P412" s="22"/>
      <c r="Q412" s="21" t="s">
        <v>11</v>
      </c>
      <c r="R412" s="22"/>
      <c r="S412" s="21" t="s">
        <v>12</v>
      </c>
      <c r="T412" s="26"/>
      <c r="U412" s="21" t="s">
        <v>12</v>
      </c>
      <c r="V412" s="25" t="s">
        <v>62</v>
      </c>
      <c r="W412" s="22"/>
      <c r="X412" s="24" t="s">
        <v>12</v>
      </c>
      <c r="Y412" s="212"/>
      <c r="Z412" s="212"/>
      <c r="AA412" s="21" t="s">
        <v>62</v>
      </c>
      <c r="AB412" s="212"/>
      <c r="AC412" s="206"/>
      <c r="AD412" s="209"/>
      <c r="AE412" s="211"/>
      <c r="AF412" s="211"/>
      <c r="AG412" s="23" t="s">
        <v>13</v>
      </c>
      <c r="AH412" s="210"/>
      <c r="AI412" s="206"/>
      <c r="AJ412" s="211"/>
      <c r="AK412" s="211"/>
      <c r="AL412" s="211"/>
      <c r="AM412" s="211"/>
      <c r="AN412" s="21" t="s">
        <v>13</v>
      </c>
      <c r="AO412" s="210"/>
      <c r="AP412" s="212"/>
      <c r="AQ412" s="24" t="s">
        <v>14</v>
      </c>
      <c r="AR412" s="204">
        <f t="shared" si="45"/>
        <v>0</v>
      </c>
      <c r="AS412" s="204"/>
      <c r="AT412" s="204"/>
      <c r="AU412" s="204"/>
      <c r="AV412" s="40" t="s">
        <v>13</v>
      </c>
      <c r="AW412" s="203">
        <f t="shared" si="46"/>
        <v>0</v>
      </c>
      <c r="AX412" s="204"/>
      <c r="AY412" s="204"/>
      <c r="AZ412" s="204"/>
      <c r="BA412" s="41" t="s">
        <v>13</v>
      </c>
      <c r="BB412" s="203">
        <v>25700</v>
      </c>
      <c r="BC412" s="204"/>
      <c r="BD412" s="204"/>
      <c r="BE412" s="204"/>
      <c r="BF412" s="40" t="s">
        <v>13</v>
      </c>
      <c r="BG412" s="203">
        <f t="shared" si="47"/>
        <v>0</v>
      </c>
      <c r="BH412" s="204"/>
      <c r="BI412" s="204"/>
      <c r="BJ412" s="204"/>
      <c r="BK412" s="204"/>
      <c r="BL412" s="41" t="s">
        <v>13</v>
      </c>
      <c r="BM412" s="34">
        <v>312</v>
      </c>
    </row>
    <row r="413" spans="1:65">
      <c r="A413" s="34">
        <v>313</v>
      </c>
      <c r="B413" s="213"/>
      <c r="C413" s="214"/>
      <c r="D413" s="51"/>
      <c r="E413" s="213"/>
      <c r="F413" s="214"/>
      <c r="G413" s="215"/>
      <c r="H413" s="213"/>
      <c r="I413" s="214"/>
      <c r="J413" s="214"/>
      <c r="K413" s="214"/>
      <c r="L413" s="215"/>
      <c r="M413" s="212"/>
      <c r="N413" s="212"/>
      <c r="O413" s="21" t="s">
        <v>10</v>
      </c>
      <c r="P413" s="22"/>
      <c r="Q413" s="21" t="s">
        <v>11</v>
      </c>
      <c r="R413" s="22"/>
      <c r="S413" s="21" t="s">
        <v>12</v>
      </c>
      <c r="T413" s="26"/>
      <c r="U413" s="21" t="s">
        <v>12</v>
      </c>
      <c r="V413" s="25" t="s">
        <v>62</v>
      </c>
      <c r="W413" s="22"/>
      <c r="X413" s="24" t="s">
        <v>12</v>
      </c>
      <c r="Y413" s="212"/>
      <c r="Z413" s="212"/>
      <c r="AA413" s="21" t="s">
        <v>62</v>
      </c>
      <c r="AB413" s="212"/>
      <c r="AC413" s="206"/>
      <c r="AD413" s="209"/>
      <c r="AE413" s="211"/>
      <c r="AF413" s="211"/>
      <c r="AG413" s="23" t="s">
        <v>13</v>
      </c>
      <c r="AH413" s="210"/>
      <c r="AI413" s="206"/>
      <c r="AJ413" s="211"/>
      <c r="AK413" s="211"/>
      <c r="AL413" s="211"/>
      <c r="AM413" s="211"/>
      <c r="AN413" s="21" t="s">
        <v>13</v>
      </c>
      <c r="AO413" s="210"/>
      <c r="AP413" s="212"/>
      <c r="AQ413" s="24" t="s">
        <v>14</v>
      </c>
      <c r="AR413" s="204">
        <f t="shared" si="45"/>
        <v>0</v>
      </c>
      <c r="AS413" s="204"/>
      <c r="AT413" s="204"/>
      <c r="AU413" s="204"/>
      <c r="AV413" s="40" t="s">
        <v>13</v>
      </c>
      <c r="AW413" s="203">
        <f t="shared" si="46"/>
        <v>0</v>
      </c>
      <c r="AX413" s="204"/>
      <c r="AY413" s="204"/>
      <c r="AZ413" s="204"/>
      <c r="BA413" s="41" t="s">
        <v>13</v>
      </c>
      <c r="BB413" s="203">
        <v>25700</v>
      </c>
      <c r="BC413" s="204"/>
      <c r="BD413" s="204"/>
      <c r="BE413" s="204"/>
      <c r="BF413" s="40" t="s">
        <v>13</v>
      </c>
      <c r="BG413" s="203">
        <f t="shared" si="47"/>
        <v>0</v>
      </c>
      <c r="BH413" s="204"/>
      <c r="BI413" s="204"/>
      <c r="BJ413" s="204"/>
      <c r="BK413" s="204"/>
      <c r="BL413" s="41" t="s">
        <v>13</v>
      </c>
      <c r="BM413" s="34">
        <v>313</v>
      </c>
    </row>
    <row r="414" spans="1:65">
      <c r="A414" s="34">
        <v>314</v>
      </c>
      <c r="B414" s="213"/>
      <c r="C414" s="214"/>
      <c r="D414" s="51"/>
      <c r="E414" s="213"/>
      <c r="F414" s="214"/>
      <c r="G414" s="215"/>
      <c r="H414" s="213"/>
      <c r="I414" s="214"/>
      <c r="J414" s="214"/>
      <c r="K414" s="214"/>
      <c r="L414" s="215"/>
      <c r="M414" s="212"/>
      <c r="N414" s="212"/>
      <c r="O414" s="21" t="s">
        <v>10</v>
      </c>
      <c r="P414" s="22"/>
      <c r="Q414" s="21" t="s">
        <v>11</v>
      </c>
      <c r="R414" s="22"/>
      <c r="S414" s="21" t="s">
        <v>12</v>
      </c>
      <c r="T414" s="26"/>
      <c r="U414" s="21" t="s">
        <v>12</v>
      </c>
      <c r="V414" s="25" t="s">
        <v>62</v>
      </c>
      <c r="W414" s="22"/>
      <c r="X414" s="24" t="s">
        <v>12</v>
      </c>
      <c r="Y414" s="212"/>
      <c r="Z414" s="212"/>
      <c r="AA414" s="21" t="s">
        <v>62</v>
      </c>
      <c r="AB414" s="212"/>
      <c r="AC414" s="206"/>
      <c r="AD414" s="209"/>
      <c r="AE414" s="211"/>
      <c r="AF414" s="211"/>
      <c r="AG414" s="23" t="s">
        <v>13</v>
      </c>
      <c r="AH414" s="210"/>
      <c r="AI414" s="206"/>
      <c r="AJ414" s="211"/>
      <c r="AK414" s="211"/>
      <c r="AL414" s="211"/>
      <c r="AM414" s="211"/>
      <c r="AN414" s="21" t="s">
        <v>13</v>
      </c>
      <c r="AO414" s="210"/>
      <c r="AP414" s="212"/>
      <c r="AQ414" s="24" t="s">
        <v>14</v>
      </c>
      <c r="AR414" s="204">
        <f t="shared" si="45"/>
        <v>0</v>
      </c>
      <c r="AS414" s="204"/>
      <c r="AT414" s="204"/>
      <c r="AU414" s="204"/>
      <c r="AV414" s="40" t="s">
        <v>13</v>
      </c>
      <c r="AW414" s="203">
        <f t="shared" si="46"/>
        <v>0</v>
      </c>
      <c r="AX414" s="204"/>
      <c r="AY414" s="204"/>
      <c r="AZ414" s="204"/>
      <c r="BA414" s="41" t="s">
        <v>13</v>
      </c>
      <c r="BB414" s="203">
        <v>25700</v>
      </c>
      <c r="BC414" s="204"/>
      <c r="BD414" s="204"/>
      <c r="BE414" s="204"/>
      <c r="BF414" s="40" t="s">
        <v>13</v>
      </c>
      <c r="BG414" s="203">
        <f t="shared" si="47"/>
        <v>0</v>
      </c>
      <c r="BH414" s="204"/>
      <c r="BI414" s="204"/>
      <c r="BJ414" s="204"/>
      <c r="BK414" s="204"/>
      <c r="BL414" s="41" t="s">
        <v>13</v>
      </c>
      <c r="BM414" s="34">
        <v>314</v>
      </c>
    </row>
    <row r="415" spans="1:65">
      <c r="A415" s="34">
        <v>315</v>
      </c>
      <c r="B415" s="213"/>
      <c r="C415" s="214"/>
      <c r="D415" s="51"/>
      <c r="E415" s="213"/>
      <c r="F415" s="214"/>
      <c r="G415" s="215"/>
      <c r="H415" s="213"/>
      <c r="I415" s="214"/>
      <c r="J415" s="214"/>
      <c r="K415" s="214"/>
      <c r="L415" s="215"/>
      <c r="M415" s="212"/>
      <c r="N415" s="212"/>
      <c r="O415" s="21" t="s">
        <v>10</v>
      </c>
      <c r="P415" s="22"/>
      <c r="Q415" s="21" t="s">
        <v>11</v>
      </c>
      <c r="R415" s="22"/>
      <c r="S415" s="21" t="s">
        <v>12</v>
      </c>
      <c r="T415" s="26"/>
      <c r="U415" s="21" t="s">
        <v>12</v>
      </c>
      <c r="V415" s="25" t="s">
        <v>62</v>
      </c>
      <c r="W415" s="22"/>
      <c r="X415" s="24" t="s">
        <v>12</v>
      </c>
      <c r="Y415" s="212"/>
      <c r="Z415" s="212"/>
      <c r="AA415" s="21" t="s">
        <v>62</v>
      </c>
      <c r="AB415" s="212"/>
      <c r="AC415" s="206"/>
      <c r="AD415" s="209"/>
      <c r="AE415" s="211"/>
      <c r="AF415" s="211"/>
      <c r="AG415" s="23" t="s">
        <v>13</v>
      </c>
      <c r="AH415" s="210"/>
      <c r="AI415" s="206"/>
      <c r="AJ415" s="211"/>
      <c r="AK415" s="211"/>
      <c r="AL415" s="211"/>
      <c r="AM415" s="211"/>
      <c r="AN415" s="21" t="s">
        <v>13</v>
      </c>
      <c r="AO415" s="210"/>
      <c r="AP415" s="212"/>
      <c r="AQ415" s="24" t="s">
        <v>14</v>
      </c>
      <c r="AR415" s="204">
        <f t="shared" si="45"/>
        <v>0</v>
      </c>
      <c r="AS415" s="204"/>
      <c r="AT415" s="204"/>
      <c r="AU415" s="204"/>
      <c r="AV415" s="40" t="s">
        <v>13</v>
      </c>
      <c r="AW415" s="203">
        <f t="shared" si="46"/>
        <v>0</v>
      </c>
      <c r="AX415" s="204"/>
      <c r="AY415" s="204"/>
      <c r="AZ415" s="204"/>
      <c r="BA415" s="41" t="s">
        <v>13</v>
      </c>
      <c r="BB415" s="203">
        <v>25700</v>
      </c>
      <c r="BC415" s="204"/>
      <c r="BD415" s="204"/>
      <c r="BE415" s="204"/>
      <c r="BF415" s="40" t="s">
        <v>13</v>
      </c>
      <c r="BG415" s="203">
        <f t="shared" si="47"/>
        <v>0</v>
      </c>
      <c r="BH415" s="204"/>
      <c r="BI415" s="204"/>
      <c r="BJ415" s="204"/>
      <c r="BK415" s="204"/>
      <c r="BL415" s="41" t="s">
        <v>13</v>
      </c>
      <c r="BM415" s="34">
        <v>315</v>
      </c>
    </row>
    <row r="416" spans="1:65">
      <c r="A416" s="34">
        <v>316</v>
      </c>
      <c r="B416" s="213"/>
      <c r="C416" s="214"/>
      <c r="D416" s="51"/>
      <c r="E416" s="213"/>
      <c r="F416" s="214"/>
      <c r="G416" s="215"/>
      <c r="H416" s="213"/>
      <c r="I416" s="214"/>
      <c r="J416" s="214"/>
      <c r="K416" s="214"/>
      <c r="L416" s="215"/>
      <c r="M416" s="212"/>
      <c r="N416" s="212"/>
      <c r="O416" s="21" t="s">
        <v>10</v>
      </c>
      <c r="P416" s="22"/>
      <c r="Q416" s="21" t="s">
        <v>11</v>
      </c>
      <c r="R416" s="22"/>
      <c r="S416" s="21" t="s">
        <v>12</v>
      </c>
      <c r="T416" s="26"/>
      <c r="U416" s="21" t="s">
        <v>12</v>
      </c>
      <c r="V416" s="25" t="s">
        <v>62</v>
      </c>
      <c r="W416" s="22"/>
      <c r="X416" s="24" t="s">
        <v>12</v>
      </c>
      <c r="Y416" s="212"/>
      <c r="Z416" s="212"/>
      <c r="AA416" s="21" t="s">
        <v>62</v>
      </c>
      <c r="AB416" s="212"/>
      <c r="AC416" s="206"/>
      <c r="AD416" s="209"/>
      <c r="AE416" s="211"/>
      <c r="AF416" s="211"/>
      <c r="AG416" s="23" t="s">
        <v>13</v>
      </c>
      <c r="AH416" s="210"/>
      <c r="AI416" s="206"/>
      <c r="AJ416" s="211"/>
      <c r="AK416" s="211"/>
      <c r="AL416" s="211"/>
      <c r="AM416" s="211"/>
      <c r="AN416" s="21" t="s">
        <v>13</v>
      </c>
      <c r="AO416" s="210"/>
      <c r="AP416" s="212"/>
      <c r="AQ416" s="24" t="s">
        <v>14</v>
      </c>
      <c r="AR416" s="204">
        <f t="shared" si="45"/>
        <v>0</v>
      </c>
      <c r="AS416" s="204"/>
      <c r="AT416" s="204"/>
      <c r="AU416" s="204"/>
      <c r="AV416" s="40" t="s">
        <v>13</v>
      </c>
      <c r="AW416" s="203">
        <f t="shared" si="46"/>
        <v>0</v>
      </c>
      <c r="AX416" s="204"/>
      <c r="AY416" s="204"/>
      <c r="AZ416" s="204"/>
      <c r="BA416" s="41" t="s">
        <v>13</v>
      </c>
      <c r="BB416" s="203">
        <v>25700</v>
      </c>
      <c r="BC416" s="204"/>
      <c r="BD416" s="204"/>
      <c r="BE416" s="204"/>
      <c r="BF416" s="40" t="s">
        <v>13</v>
      </c>
      <c r="BG416" s="203">
        <f t="shared" si="47"/>
        <v>0</v>
      </c>
      <c r="BH416" s="204"/>
      <c r="BI416" s="204"/>
      <c r="BJ416" s="204"/>
      <c r="BK416" s="204"/>
      <c r="BL416" s="41" t="s">
        <v>13</v>
      </c>
      <c r="BM416" s="34">
        <v>316</v>
      </c>
    </row>
    <row r="417" spans="1:65">
      <c r="A417" s="34">
        <v>317</v>
      </c>
      <c r="B417" s="213"/>
      <c r="C417" s="214"/>
      <c r="D417" s="51"/>
      <c r="E417" s="213"/>
      <c r="F417" s="214"/>
      <c r="G417" s="215"/>
      <c r="H417" s="213"/>
      <c r="I417" s="214"/>
      <c r="J417" s="214"/>
      <c r="K417" s="214"/>
      <c r="L417" s="215"/>
      <c r="M417" s="212"/>
      <c r="N417" s="212"/>
      <c r="O417" s="21" t="s">
        <v>10</v>
      </c>
      <c r="P417" s="22"/>
      <c r="Q417" s="21" t="s">
        <v>11</v>
      </c>
      <c r="R417" s="22"/>
      <c r="S417" s="21" t="s">
        <v>12</v>
      </c>
      <c r="T417" s="26"/>
      <c r="U417" s="21" t="s">
        <v>12</v>
      </c>
      <c r="V417" s="25" t="s">
        <v>62</v>
      </c>
      <c r="W417" s="22"/>
      <c r="X417" s="24" t="s">
        <v>12</v>
      </c>
      <c r="Y417" s="212"/>
      <c r="Z417" s="212"/>
      <c r="AA417" s="21" t="s">
        <v>62</v>
      </c>
      <c r="AB417" s="212"/>
      <c r="AC417" s="206"/>
      <c r="AD417" s="209"/>
      <c r="AE417" s="211"/>
      <c r="AF417" s="211"/>
      <c r="AG417" s="23" t="s">
        <v>13</v>
      </c>
      <c r="AH417" s="210"/>
      <c r="AI417" s="206"/>
      <c r="AJ417" s="211"/>
      <c r="AK417" s="211"/>
      <c r="AL417" s="211"/>
      <c r="AM417" s="211"/>
      <c r="AN417" s="21" t="s">
        <v>13</v>
      </c>
      <c r="AO417" s="210"/>
      <c r="AP417" s="212"/>
      <c r="AQ417" s="24" t="s">
        <v>14</v>
      </c>
      <c r="AR417" s="204">
        <f t="shared" si="45"/>
        <v>0</v>
      </c>
      <c r="AS417" s="204"/>
      <c r="AT417" s="204"/>
      <c r="AU417" s="204"/>
      <c r="AV417" s="40" t="s">
        <v>13</v>
      </c>
      <c r="AW417" s="203">
        <f t="shared" si="46"/>
        <v>0</v>
      </c>
      <c r="AX417" s="204"/>
      <c r="AY417" s="204"/>
      <c r="AZ417" s="204"/>
      <c r="BA417" s="41" t="s">
        <v>13</v>
      </c>
      <c r="BB417" s="203">
        <v>25700</v>
      </c>
      <c r="BC417" s="204"/>
      <c r="BD417" s="204"/>
      <c r="BE417" s="204"/>
      <c r="BF417" s="40" t="s">
        <v>13</v>
      </c>
      <c r="BG417" s="203">
        <f t="shared" si="47"/>
        <v>0</v>
      </c>
      <c r="BH417" s="204"/>
      <c r="BI417" s="204"/>
      <c r="BJ417" s="204"/>
      <c r="BK417" s="204"/>
      <c r="BL417" s="41" t="s">
        <v>13</v>
      </c>
      <c r="BM417" s="34">
        <v>317</v>
      </c>
    </row>
    <row r="418" spans="1:65">
      <c r="A418" s="34">
        <v>318</v>
      </c>
      <c r="B418" s="213"/>
      <c r="C418" s="214"/>
      <c r="D418" s="51"/>
      <c r="E418" s="213"/>
      <c r="F418" s="214"/>
      <c r="G418" s="215"/>
      <c r="H418" s="213"/>
      <c r="I418" s="214"/>
      <c r="J418" s="214"/>
      <c r="K418" s="214"/>
      <c r="L418" s="215"/>
      <c r="M418" s="212"/>
      <c r="N418" s="212"/>
      <c r="O418" s="21" t="s">
        <v>10</v>
      </c>
      <c r="P418" s="22"/>
      <c r="Q418" s="21" t="s">
        <v>11</v>
      </c>
      <c r="R418" s="22"/>
      <c r="S418" s="21" t="s">
        <v>12</v>
      </c>
      <c r="T418" s="26"/>
      <c r="U418" s="21" t="s">
        <v>12</v>
      </c>
      <c r="V418" s="25" t="s">
        <v>62</v>
      </c>
      <c r="W418" s="22"/>
      <c r="X418" s="24" t="s">
        <v>12</v>
      </c>
      <c r="Y418" s="212"/>
      <c r="Z418" s="212"/>
      <c r="AA418" s="21" t="s">
        <v>62</v>
      </c>
      <c r="AB418" s="212"/>
      <c r="AC418" s="206"/>
      <c r="AD418" s="209"/>
      <c r="AE418" s="211"/>
      <c r="AF418" s="211"/>
      <c r="AG418" s="23" t="s">
        <v>13</v>
      </c>
      <c r="AH418" s="210"/>
      <c r="AI418" s="206"/>
      <c r="AJ418" s="211"/>
      <c r="AK418" s="211"/>
      <c r="AL418" s="211"/>
      <c r="AM418" s="211"/>
      <c r="AN418" s="21" t="s">
        <v>13</v>
      </c>
      <c r="AO418" s="210"/>
      <c r="AP418" s="212"/>
      <c r="AQ418" s="24" t="s">
        <v>14</v>
      </c>
      <c r="AR418" s="204">
        <f t="shared" si="45"/>
        <v>0</v>
      </c>
      <c r="AS418" s="204"/>
      <c r="AT418" s="204"/>
      <c r="AU418" s="204"/>
      <c r="AV418" s="40" t="s">
        <v>13</v>
      </c>
      <c r="AW418" s="203">
        <f t="shared" si="46"/>
        <v>0</v>
      </c>
      <c r="AX418" s="204"/>
      <c r="AY418" s="204"/>
      <c r="AZ418" s="204"/>
      <c r="BA418" s="41" t="s">
        <v>13</v>
      </c>
      <c r="BB418" s="203">
        <v>25700</v>
      </c>
      <c r="BC418" s="204"/>
      <c r="BD418" s="204"/>
      <c r="BE418" s="204"/>
      <c r="BF418" s="40" t="s">
        <v>13</v>
      </c>
      <c r="BG418" s="203">
        <f t="shared" si="47"/>
        <v>0</v>
      </c>
      <c r="BH418" s="204"/>
      <c r="BI418" s="204"/>
      <c r="BJ418" s="204"/>
      <c r="BK418" s="204"/>
      <c r="BL418" s="41" t="s">
        <v>13</v>
      </c>
      <c r="BM418" s="34">
        <v>318</v>
      </c>
    </row>
    <row r="419" spans="1:65">
      <c r="A419" s="34">
        <v>319</v>
      </c>
      <c r="B419" s="213"/>
      <c r="C419" s="214"/>
      <c r="D419" s="51"/>
      <c r="E419" s="213"/>
      <c r="F419" s="214"/>
      <c r="G419" s="215"/>
      <c r="H419" s="213"/>
      <c r="I419" s="214"/>
      <c r="J419" s="214"/>
      <c r="K419" s="214"/>
      <c r="L419" s="215"/>
      <c r="M419" s="212"/>
      <c r="N419" s="212"/>
      <c r="O419" s="21" t="s">
        <v>10</v>
      </c>
      <c r="P419" s="22"/>
      <c r="Q419" s="21" t="s">
        <v>11</v>
      </c>
      <c r="R419" s="22"/>
      <c r="S419" s="21" t="s">
        <v>12</v>
      </c>
      <c r="T419" s="26"/>
      <c r="U419" s="21" t="s">
        <v>12</v>
      </c>
      <c r="V419" s="25" t="s">
        <v>62</v>
      </c>
      <c r="W419" s="22"/>
      <c r="X419" s="24" t="s">
        <v>12</v>
      </c>
      <c r="Y419" s="212"/>
      <c r="Z419" s="212"/>
      <c r="AA419" s="21" t="s">
        <v>62</v>
      </c>
      <c r="AB419" s="212"/>
      <c r="AC419" s="206"/>
      <c r="AD419" s="209"/>
      <c r="AE419" s="211"/>
      <c r="AF419" s="211"/>
      <c r="AG419" s="23" t="s">
        <v>13</v>
      </c>
      <c r="AH419" s="210"/>
      <c r="AI419" s="206"/>
      <c r="AJ419" s="211"/>
      <c r="AK419" s="211"/>
      <c r="AL419" s="211"/>
      <c r="AM419" s="211"/>
      <c r="AN419" s="21" t="s">
        <v>13</v>
      </c>
      <c r="AO419" s="210"/>
      <c r="AP419" s="212"/>
      <c r="AQ419" s="24" t="s">
        <v>14</v>
      </c>
      <c r="AR419" s="204">
        <f t="shared" si="45"/>
        <v>0</v>
      </c>
      <c r="AS419" s="204"/>
      <c r="AT419" s="204"/>
      <c r="AU419" s="204"/>
      <c r="AV419" s="40" t="s">
        <v>13</v>
      </c>
      <c r="AW419" s="203">
        <f t="shared" si="46"/>
        <v>0</v>
      </c>
      <c r="AX419" s="204"/>
      <c r="AY419" s="204"/>
      <c r="AZ419" s="204"/>
      <c r="BA419" s="41" t="s">
        <v>13</v>
      </c>
      <c r="BB419" s="203">
        <v>25700</v>
      </c>
      <c r="BC419" s="204"/>
      <c r="BD419" s="204"/>
      <c r="BE419" s="204"/>
      <c r="BF419" s="40" t="s">
        <v>13</v>
      </c>
      <c r="BG419" s="203">
        <f t="shared" si="47"/>
        <v>0</v>
      </c>
      <c r="BH419" s="204"/>
      <c r="BI419" s="204"/>
      <c r="BJ419" s="204"/>
      <c r="BK419" s="204"/>
      <c r="BL419" s="41" t="s">
        <v>13</v>
      </c>
      <c r="BM419" s="34">
        <v>319</v>
      </c>
    </row>
    <row r="420" spans="1:65" ht="18.600000000000001" thickBot="1">
      <c r="A420" s="34">
        <v>320</v>
      </c>
      <c r="B420" s="213"/>
      <c r="C420" s="215"/>
      <c r="D420" s="51"/>
      <c r="E420" s="213"/>
      <c r="F420" s="214"/>
      <c r="G420" s="215"/>
      <c r="H420" s="216"/>
      <c r="I420" s="216"/>
      <c r="J420" s="216"/>
      <c r="K420" s="216"/>
      <c r="L420" s="216"/>
      <c r="M420" s="207"/>
      <c r="N420" s="210"/>
      <c r="O420" s="21" t="s">
        <v>10</v>
      </c>
      <c r="P420" s="22"/>
      <c r="Q420" s="21" t="s">
        <v>11</v>
      </c>
      <c r="R420" s="22"/>
      <c r="S420" s="24" t="s">
        <v>12</v>
      </c>
      <c r="T420" s="26"/>
      <c r="U420" s="21" t="s">
        <v>12</v>
      </c>
      <c r="V420" s="25" t="s">
        <v>62</v>
      </c>
      <c r="W420" s="22"/>
      <c r="X420" s="24" t="s">
        <v>12</v>
      </c>
      <c r="Y420" s="207"/>
      <c r="Z420" s="210"/>
      <c r="AA420" s="21" t="s">
        <v>62</v>
      </c>
      <c r="AB420" s="206"/>
      <c r="AC420" s="207"/>
      <c r="AD420" s="208"/>
      <c r="AE420" s="208"/>
      <c r="AF420" s="209"/>
      <c r="AG420" s="23" t="s">
        <v>13</v>
      </c>
      <c r="AH420" s="210"/>
      <c r="AI420" s="206"/>
      <c r="AJ420" s="211"/>
      <c r="AK420" s="211"/>
      <c r="AL420" s="211"/>
      <c r="AM420" s="211"/>
      <c r="AN420" s="21" t="s">
        <v>13</v>
      </c>
      <c r="AO420" s="210"/>
      <c r="AP420" s="212"/>
      <c r="AQ420" s="24" t="s">
        <v>14</v>
      </c>
      <c r="AR420" s="204">
        <f t="shared" si="45"/>
        <v>0</v>
      </c>
      <c r="AS420" s="204"/>
      <c r="AT420" s="204"/>
      <c r="AU420" s="204"/>
      <c r="AV420" s="40" t="s">
        <v>13</v>
      </c>
      <c r="AW420" s="203">
        <f t="shared" si="46"/>
        <v>0</v>
      </c>
      <c r="AX420" s="204"/>
      <c r="AY420" s="204"/>
      <c r="AZ420" s="204"/>
      <c r="BA420" s="41" t="s">
        <v>13</v>
      </c>
      <c r="BB420" s="203">
        <v>25700</v>
      </c>
      <c r="BC420" s="204"/>
      <c r="BD420" s="204"/>
      <c r="BE420" s="204"/>
      <c r="BF420" s="41" t="s">
        <v>13</v>
      </c>
      <c r="BG420" s="203">
        <f t="shared" si="47"/>
        <v>0</v>
      </c>
      <c r="BH420" s="204"/>
      <c r="BI420" s="204"/>
      <c r="BJ420" s="204"/>
      <c r="BK420" s="204"/>
      <c r="BL420" s="41" t="s">
        <v>13</v>
      </c>
      <c r="BM420" s="34">
        <v>320</v>
      </c>
    </row>
    <row r="421" spans="1:65" ht="18.600000000000001" thickBot="1">
      <c r="BD421" s="200" t="s">
        <v>15</v>
      </c>
      <c r="BE421" s="200"/>
      <c r="BF421" s="201"/>
      <c r="BG421" s="315">
        <f>SUM(BG401:BK420)</f>
        <v>0</v>
      </c>
      <c r="BH421" s="316"/>
      <c r="BI421" s="316"/>
      <c r="BJ421" s="316"/>
      <c r="BK421" s="316"/>
      <c r="BL421" s="132" t="s">
        <v>13</v>
      </c>
      <c r="BM421" s="5"/>
    </row>
    <row r="422" spans="1:65" ht="22.2">
      <c r="A422" s="1" t="s">
        <v>61</v>
      </c>
      <c r="BC422" s="194" t="s">
        <v>24</v>
      </c>
      <c r="BD422" s="195"/>
      <c r="BE422" s="275"/>
      <c r="BF422" s="276"/>
      <c r="BG422" s="2" t="s">
        <v>10</v>
      </c>
      <c r="BI422" s="275"/>
      <c r="BJ422" s="276"/>
      <c r="BK422" s="277" t="s">
        <v>25</v>
      </c>
      <c r="BL422" s="194"/>
    </row>
    <row r="423" spans="1:65">
      <c r="X423" s="2" t="s">
        <v>85</v>
      </c>
      <c r="AU423" s="2" t="s">
        <v>103</v>
      </c>
      <c r="AX423" s="151"/>
      <c r="AY423" s="151"/>
      <c r="AZ423" s="151"/>
      <c r="BA423" s="151"/>
      <c r="BB423" s="151"/>
      <c r="BC423" s="151"/>
      <c r="BD423" s="151"/>
      <c r="BE423" s="151"/>
      <c r="BF423" s="151"/>
      <c r="BG423" s="151"/>
      <c r="BH423" s="151"/>
      <c r="BI423" s="151"/>
      <c r="BJ423" s="151"/>
      <c r="BK423" s="151"/>
      <c r="BL423" s="151"/>
    </row>
    <row r="424" spans="1:65" ht="18" customHeight="1">
      <c r="A424" s="4"/>
      <c r="B424" s="278" t="s">
        <v>94</v>
      </c>
      <c r="C424" s="278"/>
      <c r="D424" s="279" t="s">
        <v>121</v>
      </c>
      <c r="E424" s="246" t="s">
        <v>95</v>
      </c>
      <c r="F424" s="247"/>
      <c r="G424" s="248"/>
      <c r="H424" s="252" t="s">
        <v>3</v>
      </c>
      <c r="I424" s="253"/>
      <c r="J424" s="253"/>
      <c r="K424" s="253"/>
      <c r="L424" s="254"/>
      <c r="M424" s="258" t="s">
        <v>93</v>
      </c>
      <c r="N424" s="258"/>
      <c r="O424" s="258"/>
      <c r="P424" s="258"/>
      <c r="Q424" s="258"/>
      <c r="R424" s="258"/>
      <c r="S424" s="258"/>
      <c r="T424" s="261" t="s">
        <v>63</v>
      </c>
      <c r="U424" s="261"/>
      <c r="V424" s="261"/>
      <c r="W424" s="261"/>
      <c r="X424" s="261"/>
      <c r="Y424" s="262" t="s">
        <v>64</v>
      </c>
      <c r="Z424" s="263"/>
      <c r="AA424" s="263"/>
      <c r="AB424" s="263"/>
      <c r="AC424" s="264"/>
      <c r="AD424" s="265" t="s">
        <v>6</v>
      </c>
      <c r="AE424" s="266"/>
      <c r="AF424" s="266"/>
      <c r="AG424" s="267"/>
      <c r="AH424" s="271" t="s">
        <v>84</v>
      </c>
      <c r="AI424" s="272"/>
      <c r="AJ424" s="272"/>
      <c r="AK424" s="272"/>
      <c r="AL424" s="272"/>
      <c r="AM424" s="272"/>
      <c r="AN424" s="273"/>
      <c r="AO424" s="274" t="s">
        <v>7</v>
      </c>
      <c r="AP424" s="253"/>
      <c r="AQ424" s="254"/>
      <c r="AR424" s="224" t="s">
        <v>26</v>
      </c>
      <c r="AS424" s="225"/>
      <c r="AT424" s="225"/>
      <c r="AU424" s="225"/>
      <c r="AV424" s="226"/>
      <c r="AW424" s="230" t="s">
        <v>8</v>
      </c>
      <c r="AX424" s="231"/>
      <c r="AY424" s="231"/>
      <c r="AZ424" s="231"/>
      <c r="BA424" s="232"/>
      <c r="BB424" s="236" t="s">
        <v>27</v>
      </c>
      <c r="BC424" s="237"/>
      <c r="BD424" s="237"/>
      <c r="BE424" s="237"/>
      <c r="BF424" s="238"/>
      <c r="BG424" s="230" t="s">
        <v>9</v>
      </c>
      <c r="BH424" s="231"/>
      <c r="BI424" s="231"/>
      <c r="BJ424" s="231"/>
      <c r="BK424" s="231"/>
      <c r="BL424" s="232"/>
    </row>
    <row r="425" spans="1:65" ht="18" customHeight="1">
      <c r="A425" s="4"/>
      <c r="B425" s="278"/>
      <c r="C425" s="278"/>
      <c r="D425" s="278"/>
      <c r="E425" s="249"/>
      <c r="F425" s="250"/>
      <c r="G425" s="251"/>
      <c r="H425" s="255"/>
      <c r="I425" s="256"/>
      <c r="J425" s="256"/>
      <c r="K425" s="256"/>
      <c r="L425" s="257"/>
      <c r="M425" s="259"/>
      <c r="N425" s="259"/>
      <c r="O425" s="259"/>
      <c r="P425" s="259"/>
      <c r="Q425" s="259"/>
      <c r="R425" s="259"/>
      <c r="S425" s="259"/>
      <c r="T425" s="261"/>
      <c r="U425" s="261"/>
      <c r="V425" s="261"/>
      <c r="W425" s="261"/>
      <c r="X425" s="261"/>
      <c r="Y425" s="242" t="s">
        <v>91</v>
      </c>
      <c r="Z425" s="242"/>
      <c r="AA425" s="242"/>
      <c r="AB425" s="242"/>
      <c r="AC425" s="243"/>
      <c r="AD425" s="268"/>
      <c r="AE425" s="269"/>
      <c r="AF425" s="269"/>
      <c r="AG425" s="270"/>
      <c r="AH425" s="218" t="s">
        <v>4</v>
      </c>
      <c r="AI425" s="220"/>
      <c r="AJ425" s="218" t="s">
        <v>5</v>
      </c>
      <c r="AK425" s="219"/>
      <c r="AL425" s="219"/>
      <c r="AM425" s="219"/>
      <c r="AN425" s="220"/>
      <c r="AO425" s="255"/>
      <c r="AP425" s="256"/>
      <c r="AQ425" s="257"/>
      <c r="AR425" s="227"/>
      <c r="AS425" s="228"/>
      <c r="AT425" s="228"/>
      <c r="AU425" s="228"/>
      <c r="AV425" s="229"/>
      <c r="AW425" s="233"/>
      <c r="AX425" s="234"/>
      <c r="AY425" s="234"/>
      <c r="AZ425" s="234"/>
      <c r="BA425" s="235"/>
      <c r="BB425" s="239"/>
      <c r="BC425" s="240"/>
      <c r="BD425" s="240"/>
      <c r="BE425" s="240"/>
      <c r="BF425" s="241"/>
      <c r="BG425" s="233"/>
      <c r="BH425" s="234"/>
      <c r="BI425" s="234"/>
      <c r="BJ425" s="234"/>
      <c r="BK425" s="234"/>
      <c r="BL425" s="235"/>
    </row>
    <row r="426" spans="1:65">
      <c r="A426" s="4" t="s">
        <v>137</v>
      </c>
      <c r="B426" s="218" t="s">
        <v>2</v>
      </c>
      <c r="C426" s="220"/>
      <c r="D426" s="54" t="s">
        <v>2</v>
      </c>
      <c r="E426" s="218" t="s">
        <v>96</v>
      </c>
      <c r="F426" s="219"/>
      <c r="G426" s="220"/>
      <c r="H426" s="221"/>
      <c r="I426" s="222"/>
      <c r="J426" s="222"/>
      <c r="K426" s="222"/>
      <c r="L426" s="223"/>
      <c r="M426" s="260"/>
      <c r="N426" s="260"/>
      <c r="O426" s="260"/>
      <c r="P426" s="260"/>
      <c r="Q426" s="260"/>
      <c r="R426" s="260"/>
      <c r="S426" s="260"/>
      <c r="T426" s="261"/>
      <c r="U426" s="261"/>
      <c r="V426" s="261"/>
      <c r="W426" s="261"/>
      <c r="X426" s="261"/>
      <c r="Y426" s="244"/>
      <c r="Z426" s="244"/>
      <c r="AA426" s="244"/>
      <c r="AB426" s="244"/>
      <c r="AC426" s="245"/>
      <c r="AD426" s="221" t="s">
        <v>77</v>
      </c>
      <c r="AE426" s="222"/>
      <c r="AF426" s="222"/>
      <c r="AG426" s="223"/>
      <c r="AH426" s="222" t="s">
        <v>2</v>
      </c>
      <c r="AI426" s="222"/>
      <c r="AJ426" s="218" t="s">
        <v>78</v>
      </c>
      <c r="AK426" s="219"/>
      <c r="AL426" s="219"/>
      <c r="AM426" s="219"/>
      <c r="AN426" s="220"/>
      <c r="AO426" s="218" t="s">
        <v>79</v>
      </c>
      <c r="AP426" s="219"/>
      <c r="AQ426" s="220"/>
      <c r="AR426" s="222" t="s">
        <v>80</v>
      </c>
      <c r="AS426" s="222"/>
      <c r="AT426" s="222"/>
      <c r="AU426" s="222"/>
      <c r="AV426" s="222"/>
      <c r="AW426" s="221" t="s">
        <v>81</v>
      </c>
      <c r="AX426" s="222"/>
      <c r="AY426" s="222"/>
      <c r="AZ426" s="222"/>
      <c r="BA426" s="223"/>
      <c r="BB426" s="234" t="s">
        <v>82</v>
      </c>
      <c r="BC426" s="234"/>
      <c r="BD426" s="234"/>
      <c r="BE426" s="234"/>
      <c r="BF426" s="234"/>
      <c r="BG426" s="233" t="s">
        <v>83</v>
      </c>
      <c r="BH426" s="234"/>
      <c r="BI426" s="234"/>
      <c r="BJ426" s="234"/>
      <c r="BK426" s="234"/>
      <c r="BL426" s="235"/>
    </row>
    <row r="427" spans="1:65">
      <c r="A427" s="34">
        <v>321</v>
      </c>
      <c r="B427" s="213"/>
      <c r="C427" s="214"/>
      <c r="D427" s="56"/>
      <c r="E427" s="213"/>
      <c r="F427" s="214"/>
      <c r="G427" s="215"/>
      <c r="H427" s="213"/>
      <c r="I427" s="214"/>
      <c r="J427" s="214"/>
      <c r="K427" s="214"/>
      <c r="L427" s="215"/>
      <c r="M427" s="212"/>
      <c r="N427" s="212"/>
      <c r="O427" s="21" t="s">
        <v>10</v>
      </c>
      <c r="P427" s="22"/>
      <c r="Q427" s="21" t="s">
        <v>11</v>
      </c>
      <c r="R427" s="22"/>
      <c r="S427" s="21" t="s">
        <v>12</v>
      </c>
      <c r="T427" s="26"/>
      <c r="U427" s="21" t="s">
        <v>12</v>
      </c>
      <c r="V427" s="25" t="s">
        <v>62</v>
      </c>
      <c r="W427" s="22"/>
      <c r="X427" s="24" t="s">
        <v>12</v>
      </c>
      <c r="Y427" s="217"/>
      <c r="Z427" s="212"/>
      <c r="AA427" s="21" t="s">
        <v>62</v>
      </c>
      <c r="AB427" s="217"/>
      <c r="AC427" s="206"/>
      <c r="AD427" s="209"/>
      <c r="AE427" s="211"/>
      <c r="AF427" s="211"/>
      <c r="AG427" s="23" t="s">
        <v>13</v>
      </c>
      <c r="AH427" s="210"/>
      <c r="AI427" s="206"/>
      <c r="AJ427" s="211"/>
      <c r="AK427" s="211"/>
      <c r="AL427" s="211"/>
      <c r="AM427" s="211"/>
      <c r="AN427" s="21" t="s">
        <v>13</v>
      </c>
      <c r="AO427" s="210"/>
      <c r="AP427" s="212"/>
      <c r="AQ427" s="24" t="s">
        <v>14</v>
      </c>
      <c r="AR427" s="204">
        <f t="shared" ref="AR427:AR446" si="48">IFERROR(ROUNDDOWN(AJ427/AO427,0),0)</f>
        <v>0</v>
      </c>
      <c r="AS427" s="204"/>
      <c r="AT427" s="204"/>
      <c r="AU427" s="204"/>
      <c r="AV427" s="40" t="s">
        <v>13</v>
      </c>
      <c r="AW427" s="203">
        <f t="shared" ref="AW427:AW446" si="49">IFERROR(AD427+AR427,0)</f>
        <v>0</v>
      </c>
      <c r="AX427" s="204"/>
      <c r="AY427" s="204"/>
      <c r="AZ427" s="204"/>
      <c r="BA427" s="41" t="s">
        <v>13</v>
      </c>
      <c r="BB427" s="203">
        <v>25700</v>
      </c>
      <c r="BC427" s="204"/>
      <c r="BD427" s="204"/>
      <c r="BE427" s="204"/>
      <c r="BF427" s="40" t="s">
        <v>13</v>
      </c>
      <c r="BG427" s="203">
        <f t="shared" ref="BG427:BG446" si="50">IF(AW427&lt;BB427,AW427,25700)</f>
        <v>0</v>
      </c>
      <c r="BH427" s="204"/>
      <c r="BI427" s="204"/>
      <c r="BJ427" s="204"/>
      <c r="BK427" s="204"/>
      <c r="BL427" s="41" t="s">
        <v>13</v>
      </c>
      <c r="BM427" s="34">
        <v>321</v>
      </c>
    </row>
    <row r="428" spans="1:65">
      <c r="A428" s="34">
        <v>322</v>
      </c>
      <c r="B428" s="213"/>
      <c r="C428" s="214"/>
      <c r="D428" s="56"/>
      <c r="E428" s="213"/>
      <c r="F428" s="214"/>
      <c r="G428" s="215"/>
      <c r="H428" s="213"/>
      <c r="I428" s="214"/>
      <c r="J428" s="214"/>
      <c r="K428" s="214"/>
      <c r="L428" s="215"/>
      <c r="M428" s="212"/>
      <c r="N428" s="212"/>
      <c r="O428" s="21" t="s">
        <v>10</v>
      </c>
      <c r="P428" s="22"/>
      <c r="Q428" s="21" t="s">
        <v>11</v>
      </c>
      <c r="R428" s="22"/>
      <c r="S428" s="21" t="s">
        <v>12</v>
      </c>
      <c r="T428" s="26"/>
      <c r="U428" s="21" t="s">
        <v>12</v>
      </c>
      <c r="V428" s="25" t="s">
        <v>62</v>
      </c>
      <c r="W428" s="22"/>
      <c r="X428" s="24" t="s">
        <v>12</v>
      </c>
      <c r="Y428" s="212"/>
      <c r="Z428" s="212"/>
      <c r="AA428" s="21" t="s">
        <v>62</v>
      </c>
      <c r="AB428" s="212"/>
      <c r="AC428" s="206"/>
      <c r="AD428" s="209"/>
      <c r="AE428" s="211"/>
      <c r="AF428" s="211"/>
      <c r="AG428" s="23" t="s">
        <v>13</v>
      </c>
      <c r="AH428" s="210"/>
      <c r="AI428" s="206"/>
      <c r="AJ428" s="211"/>
      <c r="AK428" s="211"/>
      <c r="AL428" s="211"/>
      <c r="AM428" s="211"/>
      <c r="AN428" s="21" t="s">
        <v>13</v>
      </c>
      <c r="AO428" s="210"/>
      <c r="AP428" s="212"/>
      <c r="AQ428" s="24" t="s">
        <v>14</v>
      </c>
      <c r="AR428" s="204">
        <f t="shared" si="48"/>
        <v>0</v>
      </c>
      <c r="AS428" s="204"/>
      <c r="AT428" s="204"/>
      <c r="AU428" s="204"/>
      <c r="AV428" s="40" t="s">
        <v>13</v>
      </c>
      <c r="AW428" s="203">
        <f t="shared" si="49"/>
        <v>0</v>
      </c>
      <c r="AX428" s="204"/>
      <c r="AY428" s="204"/>
      <c r="AZ428" s="204"/>
      <c r="BA428" s="41" t="s">
        <v>13</v>
      </c>
      <c r="BB428" s="203">
        <v>25700</v>
      </c>
      <c r="BC428" s="204"/>
      <c r="BD428" s="204"/>
      <c r="BE428" s="204"/>
      <c r="BF428" s="40" t="s">
        <v>13</v>
      </c>
      <c r="BG428" s="203">
        <f t="shared" si="50"/>
        <v>0</v>
      </c>
      <c r="BH428" s="204"/>
      <c r="BI428" s="204"/>
      <c r="BJ428" s="204"/>
      <c r="BK428" s="204"/>
      <c r="BL428" s="41" t="s">
        <v>13</v>
      </c>
      <c r="BM428" s="34">
        <v>322</v>
      </c>
    </row>
    <row r="429" spans="1:65">
      <c r="A429" s="34">
        <v>323</v>
      </c>
      <c r="B429" s="213"/>
      <c r="C429" s="214"/>
      <c r="D429" s="56"/>
      <c r="E429" s="213"/>
      <c r="F429" s="214"/>
      <c r="G429" s="215"/>
      <c r="H429" s="213"/>
      <c r="I429" s="214"/>
      <c r="J429" s="214"/>
      <c r="K429" s="214"/>
      <c r="L429" s="215"/>
      <c r="M429" s="212"/>
      <c r="N429" s="212"/>
      <c r="O429" s="21" t="s">
        <v>10</v>
      </c>
      <c r="P429" s="22"/>
      <c r="Q429" s="21" t="s">
        <v>11</v>
      </c>
      <c r="R429" s="22"/>
      <c r="S429" s="21" t="s">
        <v>12</v>
      </c>
      <c r="T429" s="26"/>
      <c r="U429" s="21" t="s">
        <v>12</v>
      </c>
      <c r="V429" s="25" t="s">
        <v>62</v>
      </c>
      <c r="W429" s="22"/>
      <c r="X429" s="24" t="s">
        <v>12</v>
      </c>
      <c r="Y429" s="212"/>
      <c r="Z429" s="212"/>
      <c r="AA429" s="21" t="s">
        <v>62</v>
      </c>
      <c r="AB429" s="212"/>
      <c r="AC429" s="206"/>
      <c r="AD429" s="209"/>
      <c r="AE429" s="211"/>
      <c r="AF429" s="211"/>
      <c r="AG429" s="23" t="s">
        <v>13</v>
      </c>
      <c r="AH429" s="210"/>
      <c r="AI429" s="206"/>
      <c r="AJ429" s="211"/>
      <c r="AK429" s="211"/>
      <c r="AL429" s="211"/>
      <c r="AM429" s="211"/>
      <c r="AN429" s="21" t="s">
        <v>13</v>
      </c>
      <c r="AO429" s="210"/>
      <c r="AP429" s="212"/>
      <c r="AQ429" s="24" t="s">
        <v>14</v>
      </c>
      <c r="AR429" s="204">
        <f t="shared" si="48"/>
        <v>0</v>
      </c>
      <c r="AS429" s="204"/>
      <c r="AT429" s="204"/>
      <c r="AU429" s="204"/>
      <c r="AV429" s="40" t="s">
        <v>13</v>
      </c>
      <c r="AW429" s="203">
        <f t="shared" si="49"/>
        <v>0</v>
      </c>
      <c r="AX429" s="204"/>
      <c r="AY429" s="204"/>
      <c r="AZ429" s="204"/>
      <c r="BA429" s="41" t="s">
        <v>13</v>
      </c>
      <c r="BB429" s="203">
        <v>25700</v>
      </c>
      <c r="BC429" s="204"/>
      <c r="BD429" s="204"/>
      <c r="BE429" s="204"/>
      <c r="BF429" s="40" t="s">
        <v>13</v>
      </c>
      <c r="BG429" s="203">
        <f t="shared" si="50"/>
        <v>0</v>
      </c>
      <c r="BH429" s="204"/>
      <c r="BI429" s="204"/>
      <c r="BJ429" s="204"/>
      <c r="BK429" s="204"/>
      <c r="BL429" s="41" t="s">
        <v>13</v>
      </c>
      <c r="BM429" s="34">
        <v>323</v>
      </c>
    </row>
    <row r="430" spans="1:65">
      <c r="A430" s="34">
        <v>324</v>
      </c>
      <c r="B430" s="213"/>
      <c r="C430" s="214"/>
      <c r="D430" s="56"/>
      <c r="E430" s="213"/>
      <c r="F430" s="214"/>
      <c r="G430" s="215"/>
      <c r="H430" s="213"/>
      <c r="I430" s="214"/>
      <c r="J430" s="214"/>
      <c r="K430" s="214"/>
      <c r="L430" s="215"/>
      <c r="M430" s="212"/>
      <c r="N430" s="212"/>
      <c r="O430" s="21" t="s">
        <v>10</v>
      </c>
      <c r="P430" s="22"/>
      <c r="Q430" s="21" t="s">
        <v>11</v>
      </c>
      <c r="R430" s="22"/>
      <c r="S430" s="21" t="s">
        <v>12</v>
      </c>
      <c r="T430" s="26"/>
      <c r="U430" s="21" t="s">
        <v>12</v>
      </c>
      <c r="V430" s="25" t="s">
        <v>62</v>
      </c>
      <c r="W430" s="22"/>
      <c r="X430" s="24" t="s">
        <v>12</v>
      </c>
      <c r="Y430" s="212"/>
      <c r="Z430" s="212"/>
      <c r="AA430" s="21" t="s">
        <v>62</v>
      </c>
      <c r="AB430" s="212"/>
      <c r="AC430" s="206"/>
      <c r="AD430" s="209"/>
      <c r="AE430" s="211"/>
      <c r="AF430" s="211"/>
      <c r="AG430" s="23" t="s">
        <v>13</v>
      </c>
      <c r="AH430" s="210"/>
      <c r="AI430" s="206"/>
      <c r="AJ430" s="211"/>
      <c r="AK430" s="211"/>
      <c r="AL430" s="211"/>
      <c r="AM430" s="211"/>
      <c r="AN430" s="21" t="s">
        <v>13</v>
      </c>
      <c r="AO430" s="210"/>
      <c r="AP430" s="212"/>
      <c r="AQ430" s="24" t="s">
        <v>14</v>
      </c>
      <c r="AR430" s="204">
        <f t="shared" si="48"/>
        <v>0</v>
      </c>
      <c r="AS430" s="204"/>
      <c r="AT430" s="204"/>
      <c r="AU430" s="204"/>
      <c r="AV430" s="40" t="s">
        <v>13</v>
      </c>
      <c r="AW430" s="203">
        <f t="shared" si="49"/>
        <v>0</v>
      </c>
      <c r="AX430" s="204"/>
      <c r="AY430" s="204"/>
      <c r="AZ430" s="204"/>
      <c r="BA430" s="41" t="s">
        <v>13</v>
      </c>
      <c r="BB430" s="203">
        <v>25700</v>
      </c>
      <c r="BC430" s="204"/>
      <c r="BD430" s="204"/>
      <c r="BE430" s="204"/>
      <c r="BF430" s="40" t="s">
        <v>13</v>
      </c>
      <c r="BG430" s="203">
        <f t="shared" si="50"/>
        <v>0</v>
      </c>
      <c r="BH430" s="204"/>
      <c r="BI430" s="204"/>
      <c r="BJ430" s="204"/>
      <c r="BK430" s="204"/>
      <c r="BL430" s="41" t="s">
        <v>13</v>
      </c>
      <c r="BM430" s="34">
        <v>324</v>
      </c>
    </row>
    <row r="431" spans="1:65">
      <c r="A431" s="34">
        <v>325</v>
      </c>
      <c r="B431" s="213"/>
      <c r="C431" s="214"/>
      <c r="D431" s="56"/>
      <c r="E431" s="213"/>
      <c r="F431" s="214"/>
      <c r="G431" s="215"/>
      <c r="H431" s="213"/>
      <c r="I431" s="214"/>
      <c r="J431" s="214"/>
      <c r="K431" s="214"/>
      <c r="L431" s="215"/>
      <c r="M431" s="212"/>
      <c r="N431" s="212"/>
      <c r="O431" s="21" t="s">
        <v>10</v>
      </c>
      <c r="P431" s="22"/>
      <c r="Q431" s="21" t="s">
        <v>11</v>
      </c>
      <c r="R431" s="22"/>
      <c r="S431" s="21" t="s">
        <v>12</v>
      </c>
      <c r="T431" s="26"/>
      <c r="U431" s="21" t="s">
        <v>12</v>
      </c>
      <c r="V431" s="25" t="s">
        <v>62</v>
      </c>
      <c r="W431" s="22"/>
      <c r="X431" s="24" t="s">
        <v>12</v>
      </c>
      <c r="Y431" s="217"/>
      <c r="Z431" s="212"/>
      <c r="AA431" s="21" t="s">
        <v>62</v>
      </c>
      <c r="AB431" s="217"/>
      <c r="AC431" s="206"/>
      <c r="AD431" s="209"/>
      <c r="AE431" s="211"/>
      <c r="AF431" s="211"/>
      <c r="AG431" s="23" t="s">
        <v>13</v>
      </c>
      <c r="AH431" s="210"/>
      <c r="AI431" s="206"/>
      <c r="AJ431" s="211"/>
      <c r="AK431" s="211"/>
      <c r="AL431" s="211"/>
      <c r="AM431" s="211"/>
      <c r="AN431" s="21" t="s">
        <v>13</v>
      </c>
      <c r="AO431" s="210"/>
      <c r="AP431" s="212"/>
      <c r="AQ431" s="24" t="s">
        <v>14</v>
      </c>
      <c r="AR431" s="204">
        <f t="shared" si="48"/>
        <v>0</v>
      </c>
      <c r="AS431" s="204"/>
      <c r="AT431" s="204"/>
      <c r="AU431" s="204"/>
      <c r="AV431" s="40" t="s">
        <v>13</v>
      </c>
      <c r="AW431" s="203">
        <f t="shared" si="49"/>
        <v>0</v>
      </c>
      <c r="AX431" s="204"/>
      <c r="AY431" s="204"/>
      <c r="AZ431" s="204"/>
      <c r="BA431" s="41" t="s">
        <v>13</v>
      </c>
      <c r="BB431" s="203">
        <v>25700</v>
      </c>
      <c r="BC431" s="204"/>
      <c r="BD431" s="204"/>
      <c r="BE431" s="204"/>
      <c r="BF431" s="40" t="s">
        <v>13</v>
      </c>
      <c r="BG431" s="203">
        <f t="shared" si="50"/>
        <v>0</v>
      </c>
      <c r="BH431" s="204"/>
      <c r="BI431" s="204"/>
      <c r="BJ431" s="204"/>
      <c r="BK431" s="204"/>
      <c r="BL431" s="41" t="s">
        <v>13</v>
      </c>
      <c r="BM431" s="34">
        <v>325</v>
      </c>
    </row>
    <row r="432" spans="1:65">
      <c r="A432" s="34">
        <v>326</v>
      </c>
      <c r="B432" s="213"/>
      <c r="C432" s="214"/>
      <c r="D432" s="56"/>
      <c r="E432" s="213"/>
      <c r="F432" s="214"/>
      <c r="G432" s="215"/>
      <c r="H432" s="213"/>
      <c r="I432" s="214"/>
      <c r="J432" s="214"/>
      <c r="K432" s="214"/>
      <c r="L432" s="215"/>
      <c r="M432" s="212"/>
      <c r="N432" s="212"/>
      <c r="O432" s="21" t="s">
        <v>10</v>
      </c>
      <c r="P432" s="22"/>
      <c r="Q432" s="21" t="s">
        <v>11</v>
      </c>
      <c r="R432" s="22"/>
      <c r="S432" s="21" t="s">
        <v>12</v>
      </c>
      <c r="T432" s="26"/>
      <c r="U432" s="21" t="s">
        <v>12</v>
      </c>
      <c r="V432" s="25" t="s">
        <v>62</v>
      </c>
      <c r="W432" s="22"/>
      <c r="X432" s="24" t="s">
        <v>12</v>
      </c>
      <c r="Y432" s="212"/>
      <c r="Z432" s="212"/>
      <c r="AA432" s="21" t="s">
        <v>62</v>
      </c>
      <c r="AB432" s="212"/>
      <c r="AC432" s="206"/>
      <c r="AD432" s="209"/>
      <c r="AE432" s="211"/>
      <c r="AF432" s="211"/>
      <c r="AG432" s="23" t="s">
        <v>13</v>
      </c>
      <c r="AH432" s="210"/>
      <c r="AI432" s="206"/>
      <c r="AJ432" s="211"/>
      <c r="AK432" s="211"/>
      <c r="AL432" s="211"/>
      <c r="AM432" s="211"/>
      <c r="AN432" s="21" t="s">
        <v>13</v>
      </c>
      <c r="AO432" s="210"/>
      <c r="AP432" s="212"/>
      <c r="AQ432" s="24" t="s">
        <v>14</v>
      </c>
      <c r="AR432" s="204">
        <f t="shared" si="48"/>
        <v>0</v>
      </c>
      <c r="AS432" s="204"/>
      <c r="AT432" s="204"/>
      <c r="AU432" s="204"/>
      <c r="AV432" s="40" t="s">
        <v>13</v>
      </c>
      <c r="AW432" s="203">
        <f t="shared" si="49"/>
        <v>0</v>
      </c>
      <c r="AX432" s="204"/>
      <c r="AY432" s="204"/>
      <c r="AZ432" s="204"/>
      <c r="BA432" s="41" t="s">
        <v>13</v>
      </c>
      <c r="BB432" s="203">
        <v>25700</v>
      </c>
      <c r="BC432" s="204"/>
      <c r="BD432" s="204"/>
      <c r="BE432" s="204"/>
      <c r="BF432" s="40" t="s">
        <v>13</v>
      </c>
      <c r="BG432" s="203">
        <f t="shared" si="50"/>
        <v>0</v>
      </c>
      <c r="BH432" s="204"/>
      <c r="BI432" s="204"/>
      <c r="BJ432" s="204"/>
      <c r="BK432" s="204"/>
      <c r="BL432" s="41" t="s">
        <v>13</v>
      </c>
      <c r="BM432" s="34">
        <v>326</v>
      </c>
    </row>
    <row r="433" spans="1:65">
      <c r="A433" s="34">
        <v>327</v>
      </c>
      <c r="B433" s="213"/>
      <c r="C433" s="214"/>
      <c r="D433" s="56"/>
      <c r="E433" s="213"/>
      <c r="F433" s="214"/>
      <c r="G433" s="215"/>
      <c r="H433" s="213"/>
      <c r="I433" s="214"/>
      <c r="J433" s="214"/>
      <c r="K433" s="214"/>
      <c r="L433" s="215"/>
      <c r="M433" s="212"/>
      <c r="N433" s="212"/>
      <c r="O433" s="21" t="s">
        <v>10</v>
      </c>
      <c r="P433" s="22"/>
      <c r="Q433" s="21" t="s">
        <v>11</v>
      </c>
      <c r="R433" s="22"/>
      <c r="S433" s="21" t="s">
        <v>12</v>
      </c>
      <c r="T433" s="26"/>
      <c r="U433" s="21" t="s">
        <v>12</v>
      </c>
      <c r="V433" s="25" t="s">
        <v>62</v>
      </c>
      <c r="W433" s="22"/>
      <c r="X433" s="24" t="s">
        <v>12</v>
      </c>
      <c r="Y433" s="212"/>
      <c r="Z433" s="212"/>
      <c r="AA433" s="21" t="s">
        <v>62</v>
      </c>
      <c r="AB433" s="212"/>
      <c r="AC433" s="206"/>
      <c r="AD433" s="209"/>
      <c r="AE433" s="211"/>
      <c r="AF433" s="211"/>
      <c r="AG433" s="23" t="s">
        <v>13</v>
      </c>
      <c r="AH433" s="210"/>
      <c r="AI433" s="206"/>
      <c r="AJ433" s="211"/>
      <c r="AK433" s="211"/>
      <c r="AL433" s="211"/>
      <c r="AM433" s="211"/>
      <c r="AN433" s="21" t="s">
        <v>13</v>
      </c>
      <c r="AO433" s="210"/>
      <c r="AP433" s="212"/>
      <c r="AQ433" s="24" t="s">
        <v>14</v>
      </c>
      <c r="AR433" s="204">
        <f t="shared" si="48"/>
        <v>0</v>
      </c>
      <c r="AS433" s="204"/>
      <c r="AT433" s="204"/>
      <c r="AU433" s="204"/>
      <c r="AV433" s="40" t="s">
        <v>13</v>
      </c>
      <c r="AW433" s="203">
        <f t="shared" si="49"/>
        <v>0</v>
      </c>
      <c r="AX433" s="204"/>
      <c r="AY433" s="204"/>
      <c r="AZ433" s="204"/>
      <c r="BA433" s="41" t="s">
        <v>13</v>
      </c>
      <c r="BB433" s="203">
        <v>25700</v>
      </c>
      <c r="BC433" s="204"/>
      <c r="BD433" s="204"/>
      <c r="BE433" s="204"/>
      <c r="BF433" s="40" t="s">
        <v>13</v>
      </c>
      <c r="BG433" s="203">
        <f t="shared" si="50"/>
        <v>0</v>
      </c>
      <c r="BH433" s="204"/>
      <c r="BI433" s="204"/>
      <c r="BJ433" s="204"/>
      <c r="BK433" s="204"/>
      <c r="BL433" s="41" t="s">
        <v>13</v>
      </c>
      <c r="BM433" s="34">
        <v>327</v>
      </c>
    </row>
    <row r="434" spans="1:65">
      <c r="A434" s="34">
        <v>328</v>
      </c>
      <c r="B434" s="213"/>
      <c r="C434" s="214"/>
      <c r="D434" s="56"/>
      <c r="E434" s="213"/>
      <c r="F434" s="214"/>
      <c r="G434" s="215"/>
      <c r="H434" s="213"/>
      <c r="I434" s="214"/>
      <c r="J434" s="214"/>
      <c r="K434" s="214"/>
      <c r="L434" s="215"/>
      <c r="M434" s="212"/>
      <c r="N434" s="212"/>
      <c r="O434" s="21" t="s">
        <v>10</v>
      </c>
      <c r="P434" s="22"/>
      <c r="Q434" s="21" t="s">
        <v>11</v>
      </c>
      <c r="R434" s="22"/>
      <c r="S434" s="21" t="s">
        <v>12</v>
      </c>
      <c r="T434" s="26"/>
      <c r="U434" s="21" t="s">
        <v>12</v>
      </c>
      <c r="V434" s="25" t="s">
        <v>62</v>
      </c>
      <c r="W434" s="22"/>
      <c r="X434" s="24" t="s">
        <v>12</v>
      </c>
      <c r="Y434" s="212"/>
      <c r="Z434" s="212"/>
      <c r="AA434" s="21" t="s">
        <v>62</v>
      </c>
      <c r="AB434" s="212"/>
      <c r="AC434" s="206"/>
      <c r="AD434" s="209"/>
      <c r="AE434" s="211"/>
      <c r="AF434" s="211"/>
      <c r="AG434" s="23" t="s">
        <v>13</v>
      </c>
      <c r="AH434" s="210"/>
      <c r="AI434" s="206"/>
      <c r="AJ434" s="211"/>
      <c r="AK434" s="211"/>
      <c r="AL434" s="211"/>
      <c r="AM434" s="211"/>
      <c r="AN434" s="21" t="s">
        <v>13</v>
      </c>
      <c r="AO434" s="210"/>
      <c r="AP434" s="212"/>
      <c r="AQ434" s="24" t="s">
        <v>14</v>
      </c>
      <c r="AR434" s="204">
        <f t="shared" si="48"/>
        <v>0</v>
      </c>
      <c r="AS434" s="204"/>
      <c r="AT434" s="204"/>
      <c r="AU434" s="204"/>
      <c r="AV434" s="40" t="s">
        <v>13</v>
      </c>
      <c r="AW434" s="203">
        <f t="shared" si="49"/>
        <v>0</v>
      </c>
      <c r="AX434" s="204"/>
      <c r="AY434" s="204"/>
      <c r="AZ434" s="204"/>
      <c r="BA434" s="41" t="s">
        <v>13</v>
      </c>
      <c r="BB434" s="203">
        <v>25700</v>
      </c>
      <c r="BC434" s="204"/>
      <c r="BD434" s="204"/>
      <c r="BE434" s="204"/>
      <c r="BF434" s="40" t="s">
        <v>13</v>
      </c>
      <c r="BG434" s="203">
        <f t="shared" si="50"/>
        <v>0</v>
      </c>
      <c r="BH434" s="204"/>
      <c r="BI434" s="204"/>
      <c r="BJ434" s="204"/>
      <c r="BK434" s="204"/>
      <c r="BL434" s="41" t="s">
        <v>13</v>
      </c>
      <c r="BM434" s="34">
        <v>328</v>
      </c>
    </row>
    <row r="435" spans="1:65">
      <c r="A435" s="34">
        <v>329</v>
      </c>
      <c r="B435" s="213"/>
      <c r="C435" s="214"/>
      <c r="D435" s="56"/>
      <c r="E435" s="213"/>
      <c r="F435" s="214"/>
      <c r="G435" s="215"/>
      <c r="H435" s="213"/>
      <c r="I435" s="214"/>
      <c r="J435" s="214"/>
      <c r="K435" s="214"/>
      <c r="L435" s="215"/>
      <c r="M435" s="212"/>
      <c r="N435" s="212"/>
      <c r="O435" s="21" t="s">
        <v>10</v>
      </c>
      <c r="P435" s="22"/>
      <c r="Q435" s="21" t="s">
        <v>11</v>
      </c>
      <c r="R435" s="22"/>
      <c r="S435" s="21" t="s">
        <v>12</v>
      </c>
      <c r="T435" s="26"/>
      <c r="U435" s="21" t="s">
        <v>12</v>
      </c>
      <c r="V435" s="25" t="s">
        <v>62</v>
      </c>
      <c r="W435" s="22"/>
      <c r="X435" s="24" t="s">
        <v>12</v>
      </c>
      <c r="Y435" s="212"/>
      <c r="Z435" s="212"/>
      <c r="AA435" s="21" t="s">
        <v>62</v>
      </c>
      <c r="AB435" s="212"/>
      <c r="AC435" s="206"/>
      <c r="AD435" s="209"/>
      <c r="AE435" s="211"/>
      <c r="AF435" s="211"/>
      <c r="AG435" s="23" t="s">
        <v>13</v>
      </c>
      <c r="AH435" s="210"/>
      <c r="AI435" s="206"/>
      <c r="AJ435" s="211"/>
      <c r="AK435" s="211"/>
      <c r="AL435" s="211"/>
      <c r="AM435" s="211"/>
      <c r="AN435" s="21" t="s">
        <v>13</v>
      </c>
      <c r="AO435" s="210"/>
      <c r="AP435" s="212"/>
      <c r="AQ435" s="24" t="s">
        <v>14</v>
      </c>
      <c r="AR435" s="204">
        <f t="shared" si="48"/>
        <v>0</v>
      </c>
      <c r="AS435" s="204"/>
      <c r="AT435" s="204"/>
      <c r="AU435" s="204"/>
      <c r="AV435" s="40" t="s">
        <v>13</v>
      </c>
      <c r="AW435" s="203">
        <f t="shared" si="49"/>
        <v>0</v>
      </c>
      <c r="AX435" s="204"/>
      <c r="AY435" s="204"/>
      <c r="AZ435" s="204"/>
      <c r="BA435" s="41" t="s">
        <v>13</v>
      </c>
      <c r="BB435" s="203">
        <v>25700</v>
      </c>
      <c r="BC435" s="204"/>
      <c r="BD435" s="204"/>
      <c r="BE435" s="204"/>
      <c r="BF435" s="40" t="s">
        <v>13</v>
      </c>
      <c r="BG435" s="203">
        <f t="shared" si="50"/>
        <v>0</v>
      </c>
      <c r="BH435" s="204"/>
      <c r="BI435" s="204"/>
      <c r="BJ435" s="204"/>
      <c r="BK435" s="204"/>
      <c r="BL435" s="41" t="s">
        <v>13</v>
      </c>
      <c r="BM435" s="34">
        <v>329</v>
      </c>
    </row>
    <row r="436" spans="1:65">
      <c r="A436" s="34">
        <v>330</v>
      </c>
      <c r="B436" s="213"/>
      <c r="C436" s="214"/>
      <c r="D436" s="51"/>
      <c r="E436" s="213"/>
      <c r="F436" s="214"/>
      <c r="G436" s="215"/>
      <c r="H436" s="213"/>
      <c r="I436" s="214"/>
      <c r="J436" s="214"/>
      <c r="K436" s="214"/>
      <c r="L436" s="215"/>
      <c r="M436" s="212"/>
      <c r="N436" s="212"/>
      <c r="O436" s="21" t="s">
        <v>10</v>
      </c>
      <c r="P436" s="22"/>
      <c r="Q436" s="21" t="s">
        <v>11</v>
      </c>
      <c r="R436" s="22"/>
      <c r="S436" s="21" t="s">
        <v>12</v>
      </c>
      <c r="T436" s="26"/>
      <c r="U436" s="21" t="s">
        <v>12</v>
      </c>
      <c r="V436" s="25" t="s">
        <v>62</v>
      </c>
      <c r="W436" s="22"/>
      <c r="X436" s="24" t="s">
        <v>12</v>
      </c>
      <c r="Y436" s="212"/>
      <c r="Z436" s="212"/>
      <c r="AA436" s="21" t="s">
        <v>62</v>
      </c>
      <c r="AB436" s="212"/>
      <c r="AC436" s="206"/>
      <c r="AD436" s="209"/>
      <c r="AE436" s="211"/>
      <c r="AF436" s="211"/>
      <c r="AG436" s="23" t="s">
        <v>13</v>
      </c>
      <c r="AH436" s="210"/>
      <c r="AI436" s="206"/>
      <c r="AJ436" s="211"/>
      <c r="AK436" s="211"/>
      <c r="AL436" s="211"/>
      <c r="AM436" s="211"/>
      <c r="AN436" s="21" t="s">
        <v>13</v>
      </c>
      <c r="AO436" s="210"/>
      <c r="AP436" s="212"/>
      <c r="AQ436" s="24" t="s">
        <v>14</v>
      </c>
      <c r="AR436" s="204">
        <f t="shared" si="48"/>
        <v>0</v>
      </c>
      <c r="AS436" s="204"/>
      <c r="AT436" s="204"/>
      <c r="AU436" s="204"/>
      <c r="AV436" s="40" t="s">
        <v>13</v>
      </c>
      <c r="AW436" s="203">
        <f t="shared" si="49"/>
        <v>0</v>
      </c>
      <c r="AX436" s="204"/>
      <c r="AY436" s="204"/>
      <c r="AZ436" s="204"/>
      <c r="BA436" s="41" t="s">
        <v>13</v>
      </c>
      <c r="BB436" s="203">
        <v>25700</v>
      </c>
      <c r="BC436" s="204"/>
      <c r="BD436" s="204"/>
      <c r="BE436" s="204"/>
      <c r="BF436" s="40" t="s">
        <v>13</v>
      </c>
      <c r="BG436" s="203">
        <f t="shared" si="50"/>
        <v>0</v>
      </c>
      <c r="BH436" s="204"/>
      <c r="BI436" s="204"/>
      <c r="BJ436" s="204"/>
      <c r="BK436" s="204"/>
      <c r="BL436" s="41" t="s">
        <v>13</v>
      </c>
      <c r="BM436" s="34">
        <v>330</v>
      </c>
    </row>
    <row r="437" spans="1:65">
      <c r="A437" s="34">
        <v>331</v>
      </c>
      <c r="B437" s="213"/>
      <c r="C437" s="214"/>
      <c r="D437" s="51"/>
      <c r="E437" s="213"/>
      <c r="F437" s="214"/>
      <c r="G437" s="215"/>
      <c r="H437" s="213"/>
      <c r="I437" s="214"/>
      <c r="J437" s="214"/>
      <c r="K437" s="214"/>
      <c r="L437" s="215"/>
      <c r="M437" s="212"/>
      <c r="N437" s="212"/>
      <c r="O437" s="21" t="s">
        <v>10</v>
      </c>
      <c r="P437" s="22"/>
      <c r="Q437" s="21" t="s">
        <v>11</v>
      </c>
      <c r="R437" s="22"/>
      <c r="S437" s="21" t="s">
        <v>12</v>
      </c>
      <c r="T437" s="26"/>
      <c r="U437" s="21" t="s">
        <v>12</v>
      </c>
      <c r="V437" s="25" t="s">
        <v>62</v>
      </c>
      <c r="W437" s="22"/>
      <c r="X437" s="24" t="s">
        <v>12</v>
      </c>
      <c r="Y437" s="212"/>
      <c r="Z437" s="212"/>
      <c r="AA437" s="21" t="s">
        <v>62</v>
      </c>
      <c r="AB437" s="212"/>
      <c r="AC437" s="206"/>
      <c r="AD437" s="209"/>
      <c r="AE437" s="211"/>
      <c r="AF437" s="211"/>
      <c r="AG437" s="23" t="s">
        <v>13</v>
      </c>
      <c r="AH437" s="210"/>
      <c r="AI437" s="206"/>
      <c r="AJ437" s="211"/>
      <c r="AK437" s="211"/>
      <c r="AL437" s="211"/>
      <c r="AM437" s="211"/>
      <c r="AN437" s="21" t="s">
        <v>13</v>
      </c>
      <c r="AO437" s="210"/>
      <c r="AP437" s="212"/>
      <c r="AQ437" s="24" t="s">
        <v>14</v>
      </c>
      <c r="AR437" s="204">
        <f t="shared" si="48"/>
        <v>0</v>
      </c>
      <c r="AS437" s="204"/>
      <c r="AT437" s="204"/>
      <c r="AU437" s="204"/>
      <c r="AV437" s="40" t="s">
        <v>13</v>
      </c>
      <c r="AW437" s="203">
        <f t="shared" si="49"/>
        <v>0</v>
      </c>
      <c r="AX437" s="204"/>
      <c r="AY437" s="204"/>
      <c r="AZ437" s="204"/>
      <c r="BA437" s="41" t="s">
        <v>13</v>
      </c>
      <c r="BB437" s="203">
        <v>25700</v>
      </c>
      <c r="BC437" s="204"/>
      <c r="BD437" s="204"/>
      <c r="BE437" s="204"/>
      <c r="BF437" s="40" t="s">
        <v>13</v>
      </c>
      <c r="BG437" s="203">
        <f t="shared" si="50"/>
        <v>0</v>
      </c>
      <c r="BH437" s="204"/>
      <c r="BI437" s="204"/>
      <c r="BJ437" s="204"/>
      <c r="BK437" s="204"/>
      <c r="BL437" s="41" t="s">
        <v>13</v>
      </c>
      <c r="BM437" s="34">
        <v>331</v>
      </c>
    </row>
    <row r="438" spans="1:65">
      <c r="A438" s="34">
        <v>332</v>
      </c>
      <c r="B438" s="213"/>
      <c r="C438" s="214"/>
      <c r="D438" s="51"/>
      <c r="E438" s="213"/>
      <c r="F438" s="214"/>
      <c r="G438" s="215"/>
      <c r="H438" s="213"/>
      <c r="I438" s="214"/>
      <c r="J438" s="214"/>
      <c r="K438" s="214"/>
      <c r="L438" s="215"/>
      <c r="M438" s="212"/>
      <c r="N438" s="212"/>
      <c r="O438" s="21" t="s">
        <v>10</v>
      </c>
      <c r="P438" s="22"/>
      <c r="Q438" s="21" t="s">
        <v>11</v>
      </c>
      <c r="R438" s="22"/>
      <c r="S438" s="21" t="s">
        <v>12</v>
      </c>
      <c r="T438" s="26"/>
      <c r="U438" s="21" t="s">
        <v>12</v>
      </c>
      <c r="V438" s="25" t="s">
        <v>62</v>
      </c>
      <c r="W438" s="22"/>
      <c r="X438" s="24" t="s">
        <v>12</v>
      </c>
      <c r="Y438" s="212"/>
      <c r="Z438" s="212"/>
      <c r="AA438" s="21" t="s">
        <v>62</v>
      </c>
      <c r="AB438" s="212"/>
      <c r="AC438" s="206"/>
      <c r="AD438" s="209"/>
      <c r="AE438" s="211"/>
      <c r="AF438" s="211"/>
      <c r="AG438" s="23" t="s">
        <v>13</v>
      </c>
      <c r="AH438" s="210"/>
      <c r="AI438" s="206"/>
      <c r="AJ438" s="211"/>
      <c r="AK438" s="211"/>
      <c r="AL438" s="211"/>
      <c r="AM438" s="211"/>
      <c r="AN438" s="21" t="s">
        <v>13</v>
      </c>
      <c r="AO438" s="210"/>
      <c r="AP438" s="212"/>
      <c r="AQ438" s="24" t="s">
        <v>14</v>
      </c>
      <c r="AR438" s="204">
        <f t="shared" si="48"/>
        <v>0</v>
      </c>
      <c r="AS438" s="204"/>
      <c r="AT438" s="204"/>
      <c r="AU438" s="204"/>
      <c r="AV438" s="40" t="s">
        <v>13</v>
      </c>
      <c r="AW438" s="203">
        <f t="shared" si="49"/>
        <v>0</v>
      </c>
      <c r="AX438" s="204"/>
      <c r="AY438" s="204"/>
      <c r="AZ438" s="204"/>
      <c r="BA438" s="41" t="s">
        <v>13</v>
      </c>
      <c r="BB438" s="203">
        <v>25700</v>
      </c>
      <c r="BC438" s="204"/>
      <c r="BD438" s="204"/>
      <c r="BE438" s="204"/>
      <c r="BF438" s="40" t="s">
        <v>13</v>
      </c>
      <c r="BG438" s="203">
        <f t="shared" si="50"/>
        <v>0</v>
      </c>
      <c r="BH438" s="204"/>
      <c r="BI438" s="204"/>
      <c r="BJ438" s="204"/>
      <c r="BK438" s="204"/>
      <c r="BL438" s="41" t="s">
        <v>13</v>
      </c>
      <c r="BM438" s="34">
        <v>332</v>
      </c>
    </row>
    <row r="439" spans="1:65">
      <c r="A439" s="34">
        <v>333</v>
      </c>
      <c r="B439" s="213"/>
      <c r="C439" s="214"/>
      <c r="D439" s="51"/>
      <c r="E439" s="213"/>
      <c r="F439" s="214"/>
      <c r="G439" s="215"/>
      <c r="H439" s="213"/>
      <c r="I439" s="214"/>
      <c r="J439" s="214"/>
      <c r="K439" s="214"/>
      <c r="L439" s="215"/>
      <c r="M439" s="212"/>
      <c r="N439" s="212"/>
      <c r="O439" s="21" t="s">
        <v>10</v>
      </c>
      <c r="P439" s="22"/>
      <c r="Q439" s="21" t="s">
        <v>11</v>
      </c>
      <c r="R439" s="22"/>
      <c r="S439" s="21" t="s">
        <v>12</v>
      </c>
      <c r="T439" s="26"/>
      <c r="U439" s="21" t="s">
        <v>12</v>
      </c>
      <c r="V439" s="25" t="s">
        <v>62</v>
      </c>
      <c r="W439" s="22"/>
      <c r="X439" s="24" t="s">
        <v>12</v>
      </c>
      <c r="Y439" s="212"/>
      <c r="Z439" s="212"/>
      <c r="AA439" s="21" t="s">
        <v>62</v>
      </c>
      <c r="AB439" s="212"/>
      <c r="AC439" s="206"/>
      <c r="AD439" s="209"/>
      <c r="AE439" s="211"/>
      <c r="AF439" s="211"/>
      <c r="AG439" s="23" t="s">
        <v>13</v>
      </c>
      <c r="AH439" s="210"/>
      <c r="AI439" s="206"/>
      <c r="AJ439" s="211"/>
      <c r="AK439" s="211"/>
      <c r="AL439" s="211"/>
      <c r="AM439" s="211"/>
      <c r="AN439" s="21" t="s">
        <v>13</v>
      </c>
      <c r="AO439" s="210"/>
      <c r="AP439" s="212"/>
      <c r="AQ439" s="24" t="s">
        <v>14</v>
      </c>
      <c r="AR439" s="204">
        <f t="shared" si="48"/>
        <v>0</v>
      </c>
      <c r="AS439" s="204"/>
      <c r="AT439" s="204"/>
      <c r="AU439" s="204"/>
      <c r="AV439" s="40" t="s">
        <v>13</v>
      </c>
      <c r="AW439" s="203">
        <f t="shared" si="49"/>
        <v>0</v>
      </c>
      <c r="AX439" s="204"/>
      <c r="AY439" s="204"/>
      <c r="AZ439" s="204"/>
      <c r="BA439" s="41" t="s">
        <v>13</v>
      </c>
      <c r="BB439" s="203">
        <v>25700</v>
      </c>
      <c r="BC439" s="204"/>
      <c r="BD439" s="204"/>
      <c r="BE439" s="204"/>
      <c r="BF439" s="40" t="s">
        <v>13</v>
      </c>
      <c r="BG439" s="203">
        <f t="shared" si="50"/>
        <v>0</v>
      </c>
      <c r="BH439" s="204"/>
      <c r="BI439" s="204"/>
      <c r="BJ439" s="204"/>
      <c r="BK439" s="204"/>
      <c r="BL439" s="41" t="s">
        <v>13</v>
      </c>
      <c r="BM439" s="34">
        <v>333</v>
      </c>
    </row>
    <row r="440" spans="1:65">
      <c r="A440" s="34">
        <v>334</v>
      </c>
      <c r="B440" s="213"/>
      <c r="C440" s="214"/>
      <c r="D440" s="51"/>
      <c r="E440" s="213"/>
      <c r="F440" s="214"/>
      <c r="G440" s="215"/>
      <c r="H440" s="213"/>
      <c r="I440" s="214"/>
      <c r="J440" s="214"/>
      <c r="K440" s="214"/>
      <c r="L440" s="215"/>
      <c r="M440" s="212"/>
      <c r="N440" s="212"/>
      <c r="O440" s="21" t="s">
        <v>10</v>
      </c>
      <c r="P440" s="22"/>
      <c r="Q440" s="21" t="s">
        <v>11</v>
      </c>
      <c r="R440" s="22"/>
      <c r="S440" s="21" t="s">
        <v>12</v>
      </c>
      <c r="T440" s="26"/>
      <c r="U440" s="21" t="s">
        <v>12</v>
      </c>
      <c r="V440" s="25" t="s">
        <v>62</v>
      </c>
      <c r="W440" s="22"/>
      <c r="X440" s="24" t="s">
        <v>12</v>
      </c>
      <c r="Y440" s="212"/>
      <c r="Z440" s="212"/>
      <c r="AA440" s="21" t="s">
        <v>62</v>
      </c>
      <c r="AB440" s="212"/>
      <c r="AC440" s="206"/>
      <c r="AD440" s="209"/>
      <c r="AE440" s="211"/>
      <c r="AF440" s="211"/>
      <c r="AG440" s="23" t="s">
        <v>13</v>
      </c>
      <c r="AH440" s="210"/>
      <c r="AI440" s="206"/>
      <c r="AJ440" s="211"/>
      <c r="AK440" s="211"/>
      <c r="AL440" s="211"/>
      <c r="AM440" s="211"/>
      <c r="AN440" s="21" t="s">
        <v>13</v>
      </c>
      <c r="AO440" s="210"/>
      <c r="AP440" s="212"/>
      <c r="AQ440" s="24" t="s">
        <v>14</v>
      </c>
      <c r="AR440" s="204">
        <f t="shared" si="48"/>
        <v>0</v>
      </c>
      <c r="AS440" s="204"/>
      <c r="AT440" s="204"/>
      <c r="AU440" s="204"/>
      <c r="AV440" s="40" t="s">
        <v>13</v>
      </c>
      <c r="AW440" s="203">
        <f t="shared" si="49"/>
        <v>0</v>
      </c>
      <c r="AX440" s="204"/>
      <c r="AY440" s="204"/>
      <c r="AZ440" s="204"/>
      <c r="BA440" s="41" t="s">
        <v>13</v>
      </c>
      <c r="BB440" s="203">
        <v>25700</v>
      </c>
      <c r="BC440" s="204"/>
      <c r="BD440" s="204"/>
      <c r="BE440" s="204"/>
      <c r="BF440" s="40" t="s">
        <v>13</v>
      </c>
      <c r="BG440" s="203">
        <f t="shared" si="50"/>
        <v>0</v>
      </c>
      <c r="BH440" s="204"/>
      <c r="BI440" s="204"/>
      <c r="BJ440" s="204"/>
      <c r="BK440" s="204"/>
      <c r="BL440" s="41" t="s">
        <v>13</v>
      </c>
      <c r="BM440" s="34">
        <v>334</v>
      </c>
    </row>
    <row r="441" spans="1:65">
      <c r="A441" s="34">
        <v>335</v>
      </c>
      <c r="B441" s="213"/>
      <c r="C441" s="214"/>
      <c r="D441" s="51"/>
      <c r="E441" s="213"/>
      <c r="F441" s="214"/>
      <c r="G441" s="215"/>
      <c r="H441" s="213"/>
      <c r="I441" s="214"/>
      <c r="J441" s="214"/>
      <c r="K441" s="214"/>
      <c r="L441" s="215"/>
      <c r="M441" s="212"/>
      <c r="N441" s="212"/>
      <c r="O441" s="21" t="s">
        <v>10</v>
      </c>
      <c r="P441" s="22"/>
      <c r="Q441" s="21" t="s">
        <v>11</v>
      </c>
      <c r="R441" s="22"/>
      <c r="S441" s="21" t="s">
        <v>12</v>
      </c>
      <c r="T441" s="26"/>
      <c r="U441" s="21" t="s">
        <v>12</v>
      </c>
      <c r="V441" s="25" t="s">
        <v>62</v>
      </c>
      <c r="W441" s="22"/>
      <c r="X441" s="24" t="s">
        <v>12</v>
      </c>
      <c r="Y441" s="212"/>
      <c r="Z441" s="212"/>
      <c r="AA441" s="21" t="s">
        <v>62</v>
      </c>
      <c r="AB441" s="212"/>
      <c r="AC441" s="206"/>
      <c r="AD441" s="209"/>
      <c r="AE441" s="211"/>
      <c r="AF441" s="211"/>
      <c r="AG441" s="23" t="s">
        <v>13</v>
      </c>
      <c r="AH441" s="210"/>
      <c r="AI441" s="206"/>
      <c r="AJ441" s="211"/>
      <c r="AK441" s="211"/>
      <c r="AL441" s="211"/>
      <c r="AM441" s="211"/>
      <c r="AN441" s="21" t="s">
        <v>13</v>
      </c>
      <c r="AO441" s="210"/>
      <c r="AP441" s="212"/>
      <c r="AQ441" s="24" t="s">
        <v>14</v>
      </c>
      <c r="AR441" s="204">
        <f t="shared" si="48"/>
        <v>0</v>
      </c>
      <c r="AS441" s="204"/>
      <c r="AT441" s="204"/>
      <c r="AU441" s="204"/>
      <c r="AV441" s="40" t="s">
        <v>13</v>
      </c>
      <c r="AW441" s="203">
        <f t="shared" si="49"/>
        <v>0</v>
      </c>
      <c r="AX441" s="204"/>
      <c r="AY441" s="204"/>
      <c r="AZ441" s="204"/>
      <c r="BA441" s="41" t="s">
        <v>13</v>
      </c>
      <c r="BB441" s="203">
        <v>25700</v>
      </c>
      <c r="BC441" s="204"/>
      <c r="BD441" s="204"/>
      <c r="BE441" s="204"/>
      <c r="BF441" s="40" t="s">
        <v>13</v>
      </c>
      <c r="BG441" s="203">
        <f t="shared" si="50"/>
        <v>0</v>
      </c>
      <c r="BH441" s="204"/>
      <c r="BI441" s="204"/>
      <c r="BJ441" s="204"/>
      <c r="BK441" s="204"/>
      <c r="BL441" s="41" t="s">
        <v>13</v>
      </c>
      <c r="BM441" s="34">
        <v>335</v>
      </c>
    </row>
    <row r="442" spans="1:65">
      <c r="A442" s="34">
        <v>336</v>
      </c>
      <c r="B442" s="213"/>
      <c r="C442" s="214"/>
      <c r="D442" s="51"/>
      <c r="E442" s="213"/>
      <c r="F442" s="214"/>
      <c r="G442" s="215"/>
      <c r="H442" s="213"/>
      <c r="I442" s="214"/>
      <c r="J442" s="214"/>
      <c r="K442" s="214"/>
      <c r="L442" s="215"/>
      <c r="M442" s="212"/>
      <c r="N442" s="212"/>
      <c r="O442" s="21" t="s">
        <v>10</v>
      </c>
      <c r="P442" s="22"/>
      <c r="Q442" s="21" t="s">
        <v>11</v>
      </c>
      <c r="R442" s="22"/>
      <c r="S442" s="21" t="s">
        <v>12</v>
      </c>
      <c r="T442" s="26"/>
      <c r="U442" s="21" t="s">
        <v>12</v>
      </c>
      <c r="V442" s="25" t="s">
        <v>62</v>
      </c>
      <c r="W442" s="22"/>
      <c r="X442" s="24" t="s">
        <v>12</v>
      </c>
      <c r="Y442" s="212"/>
      <c r="Z442" s="212"/>
      <c r="AA442" s="21" t="s">
        <v>62</v>
      </c>
      <c r="AB442" s="212"/>
      <c r="AC442" s="206"/>
      <c r="AD442" s="209"/>
      <c r="AE442" s="211"/>
      <c r="AF442" s="211"/>
      <c r="AG442" s="23" t="s">
        <v>13</v>
      </c>
      <c r="AH442" s="210"/>
      <c r="AI442" s="206"/>
      <c r="AJ442" s="211"/>
      <c r="AK442" s="211"/>
      <c r="AL442" s="211"/>
      <c r="AM442" s="211"/>
      <c r="AN442" s="21" t="s">
        <v>13</v>
      </c>
      <c r="AO442" s="210"/>
      <c r="AP442" s="212"/>
      <c r="AQ442" s="24" t="s">
        <v>14</v>
      </c>
      <c r="AR442" s="204">
        <f t="shared" si="48"/>
        <v>0</v>
      </c>
      <c r="AS442" s="204"/>
      <c r="AT442" s="204"/>
      <c r="AU442" s="204"/>
      <c r="AV442" s="40" t="s">
        <v>13</v>
      </c>
      <c r="AW442" s="203">
        <f t="shared" si="49"/>
        <v>0</v>
      </c>
      <c r="AX442" s="204"/>
      <c r="AY442" s="204"/>
      <c r="AZ442" s="204"/>
      <c r="BA442" s="41" t="s">
        <v>13</v>
      </c>
      <c r="BB442" s="203">
        <v>25700</v>
      </c>
      <c r="BC442" s="204"/>
      <c r="BD442" s="204"/>
      <c r="BE442" s="204"/>
      <c r="BF442" s="40" t="s">
        <v>13</v>
      </c>
      <c r="BG442" s="203">
        <f t="shared" si="50"/>
        <v>0</v>
      </c>
      <c r="BH442" s="204"/>
      <c r="BI442" s="204"/>
      <c r="BJ442" s="204"/>
      <c r="BK442" s="204"/>
      <c r="BL442" s="41" t="s">
        <v>13</v>
      </c>
      <c r="BM442" s="34">
        <v>336</v>
      </c>
    </row>
    <row r="443" spans="1:65">
      <c r="A443" s="34">
        <v>337</v>
      </c>
      <c r="B443" s="213"/>
      <c r="C443" s="214"/>
      <c r="D443" s="51"/>
      <c r="E443" s="213"/>
      <c r="F443" s="214"/>
      <c r="G443" s="215"/>
      <c r="H443" s="213"/>
      <c r="I443" s="214"/>
      <c r="J443" s="214"/>
      <c r="K443" s="214"/>
      <c r="L443" s="215"/>
      <c r="M443" s="212"/>
      <c r="N443" s="212"/>
      <c r="O443" s="21" t="s">
        <v>10</v>
      </c>
      <c r="P443" s="22"/>
      <c r="Q443" s="21" t="s">
        <v>11</v>
      </c>
      <c r="R443" s="22"/>
      <c r="S443" s="21" t="s">
        <v>12</v>
      </c>
      <c r="T443" s="26"/>
      <c r="U443" s="21" t="s">
        <v>12</v>
      </c>
      <c r="V443" s="25" t="s">
        <v>62</v>
      </c>
      <c r="W443" s="22"/>
      <c r="X443" s="24" t="s">
        <v>12</v>
      </c>
      <c r="Y443" s="212"/>
      <c r="Z443" s="212"/>
      <c r="AA443" s="21" t="s">
        <v>62</v>
      </c>
      <c r="AB443" s="212"/>
      <c r="AC443" s="206"/>
      <c r="AD443" s="209"/>
      <c r="AE443" s="211"/>
      <c r="AF443" s="211"/>
      <c r="AG443" s="23" t="s">
        <v>13</v>
      </c>
      <c r="AH443" s="210"/>
      <c r="AI443" s="206"/>
      <c r="AJ443" s="211"/>
      <c r="AK443" s="211"/>
      <c r="AL443" s="211"/>
      <c r="AM443" s="211"/>
      <c r="AN443" s="21" t="s">
        <v>13</v>
      </c>
      <c r="AO443" s="210"/>
      <c r="AP443" s="212"/>
      <c r="AQ443" s="24" t="s">
        <v>14</v>
      </c>
      <c r="AR443" s="204">
        <f t="shared" si="48"/>
        <v>0</v>
      </c>
      <c r="AS443" s="204"/>
      <c r="AT443" s="204"/>
      <c r="AU443" s="204"/>
      <c r="AV443" s="40" t="s">
        <v>13</v>
      </c>
      <c r="AW443" s="203">
        <f t="shared" si="49"/>
        <v>0</v>
      </c>
      <c r="AX443" s="204"/>
      <c r="AY443" s="204"/>
      <c r="AZ443" s="204"/>
      <c r="BA443" s="41" t="s">
        <v>13</v>
      </c>
      <c r="BB443" s="203">
        <v>25700</v>
      </c>
      <c r="BC443" s="204"/>
      <c r="BD443" s="204"/>
      <c r="BE443" s="204"/>
      <c r="BF443" s="40" t="s">
        <v>13</v>
      </c>
      <c r="BG443" s="203">
        <f t="shared" si="50"/>
        <v>0</v>
      </c>
      <c r="BH443" s="204"/>
      <c r="BI443" s="204"/>
      <c r="BJ443" s="204"/>
      <c r="BK443" s="204"/>
      <c r="BL443" s="41" t="s">
        <v>13</v>
      </c>
      <c r="BM443" s="34">
        <v>337</v>
      </c>
    </row>
    <row r="444" spans="1:65">
      <c r="A444" s="34">
        <v>338</v>
      </c>
      <c r="B444" s="213"/>
      <c r="C444" s="214"/>
      <c r="D444" s="51"/>
      <c r="E444" s="213"/>
      <c r="F444" s="214"/>
      <c r="G444" s="215"/>
      <c r="H444" s="213"/>
      <c r="I444" s="214"/>
      <c r="J444" s="214"/>
      <c r="K444" s="214"/>
      <c r="L444" s="215"/>
      <c r="M444" s="212"/>
      <c r="N444" s="212"/>
      <c r="O444" s="21" t="s">
        <v>10</v>
      </c>
      <c r="P444" s="22"/>
      <c r="Q444" s="21" t="s">
        <v>11</v>
      </c>
      <c r="R444" s="22"/>
      <c r="S444" s="21" t="s">
        <v>12</v>
      </c>
      <c r="T444" s="26"/>
      <c r="U444" s="21" t="s">
        <v>12</v>
      </c>
      <c r="V444" s="25" t="s">
        <v>62</v>
      </c>
      <c r="W444" s="22"/>
      <c r="X444" s="24" t="s">
        <v>12</v>
      </c>
      <c r="Y444" s="212"/>
      <c r="Z444" s="212"/>
      <c r="AA444" s="21" t="s">
        <v>62</v>
      </c>
      <c r="AB444" s="212"/>
      <c r="AC444" s="206"/>
      <c r="AD444" s="209"/>
      <c r="AE444" s="211"/>
      <c r="AF444" s="211"/>
      <c r="AG444" s="23" t="s">
        <v>13</v>
      </c>
      <c r="AH444" s="210"/>
      <c r="AI444" s="206"/>
      <c r="AJ444" s="211"/>
      <c r="AK444" s="211"/>
      <c r="AL444" s="211"/>
      <c r="AM444" s="211"/>
      <c r="AN444" s="21" t="s">
        <v>13</v>
      </c>
      <c r="AO444" s="210"/>
      <c r="AP444" s="212"/>
      <c r="AQ444" s="24" t="s">
        <v>14</v>
      </c>
      <c r="AR444" s="204">
        <f t="shared" si="48"/>
        <v>0</v>
      </c>
      <c r="AS444" s="204"/>
      <c r="AT444" s="204"/>
      <c r="AU444" s="204"/>
      <c r="AV444" s="40" t="s">
        <v>13</v>
      </c>
      <c r="AW444" s="203">
        <f t="shared" si="49"/>
        <v>0</v>
      </c>
      <c r="AX444" s="204"/>
      <c r="AY444" s="204"/>
      <c r="AZ444" s="204"/>
      <c r="BA444" s="41" t="s">
        <v>13</v>
      </c>
      <c r="BB444" s="203">
        <v>25700</v>
      </c>
      <c r="BC444" s="204"/>
      <c r="BD444" s="204"/>
      <c r="BE444" s="204"/>
      <c r="BF444" s="40" t="s">
        <v>13</v>
      </c>
      <c r="BG444" s="203">
        <f t="shared" si="50"/>
        <v>0</v>
      </c>
      <c r="BH444" s="204"/>
      <c r="BI444" s="204"/>
      <c r="BJ444" s="204"/>
      <c r="BK444" s="204"/>
      <c r="BL444" s="41" t="s">
        <v>13</v>
      </c>
      <c r="BM444" s="34">
        <v>338</v>
      </c>
    </row>
    <row r="445" spans="1:65">
      <c r="A445" s="34">
        <v>339</v>
      </c>
      <c r="B445" s="213"/>
      <c r="C445" s="214"/>
      <c r="D445" s="51"/>
      <c r="E445" s="213"/>
      <c r="F445" s="214"/>
      <c r="G445" s="215"/>
      <c r="H445" s="213"/>
      <c r="I445" s="214"/>
      <c r="J445" s="214"/>
      <c r="K445" s="214"/>
      <c r="L445" s="215"/>
      <c r="M445" s="212"/>
      <c r="N445" s="212"/>
      <c r="O445" s="21" t="s">
        <v>10</v>
      </c>
      <c r="P445" s="22"/>
      <c r="Q445" s="21" t="s">
        <v>11</v>
      </c>
      <c r="R445" s="22"/>
      <c r="S445" s="21" t="s">
        <v>12</v>
      </c>
      <c r="T445" s="26"/>
      <c r="U445" s="21" t="s">
        <v>12</v>
      </c>
      <c r="V445" s="25" t="s">
        <v>62</v>
      </c>
      <c r="W445" s="22"/>
      <c r="X445" s="24" t="s">
        <v>12</v>
      </c>
      <c r="Y445" s="212"/>
      <c r="Z445" s="212"/>
      <c r="AA445" s="21" t="s">
        <v>62</v>
      </c>
      <c r="AB445" s="212"/>
      <c r="AC445" s="206"/>
      <c r="AD445" s="209"/>
      <c r="AE445" s="211"/>
      <c r="AF445" s="211"/>
      <c r="AG445" s="23" t="s">
        <v>13</v>
      </c>
      <c r="AH445" s="210"/>
      <c r="AI445" s="206"/>
      <c r="AJ445" s="211"/>
      <c r="AK445" s="211"/>
      <c r="AL445" s="211"/>
      <c r="AM445" s="211"/>
      <c r="AN445" s="21" t="s">
        <v>13</v>
      </c>
      <c r="AO445" s="210"/>
      <c r="AP445" s="212"/>
      <c r="AQ445" s="24" t="s">
        <v>14</v>
      </c>
      <c r="AR445" s="204">
        <f t="shared" si="48"/>
        <v>0</v>
      </c>
      <c r="AS445" s="204"/>
      <c r="AT445" s="204"/>
      <c r="AU445" s="204"/>
      <c r="AV445" s="40" t="s">
        <v>13</v>
      </c>
      <c r="AW445" s="203">
        <f t="shared" si="49"/>
        <v>0</v>
      </c>
      <c r="AX445" s="204"/>
      <c r="AY445" s="204"/>
      <c r="AZ445" s="204"/>
      <c r="BA445" s="41" t="s">
        <v>13</v>
      </c>
      <c r="BB445" s="203">
        <v>25700</v>
      </c>
      <c r="BC445" s="204"/>
      <c r="BD445" s="204"/>
      <c r="BE445" s="204"/>
      <c r="BF445" s="40" t="s">
        <v>13</v>
      </c>
      <c r="BG445" s="203">
        <f t="shared" si="50"/>
        <v>0</v>
      </c>
      <c r="BH445" s="204"/>
      <c r="BI445" s="204"/>
      <c r="BJ445" s="204"/>
      <c r="BK445" s="204"/>
      <c r="BL445" s="41" t="s">
        <v>13</v>
      </c>
      <c r="BM445" s="34">
        <v>339</v>
      </c>
    </row>
    <row r="446" spans="1:65" ht="18.600000000000001" thickBot="1">
      <c r="A446" s="34">
        <v>340</v>
      </c>
      <c r="B446" s="213"/>
      <c r="C446" s="215"/>
      <c r="D446" s="51"/>
      <c r="E446" s="213"/>
      <c r="F446" s="214"/>
      <c r="G446" s="215"/>
      <c r="H446" s="216"/>
      <c r="I446" s="216"/>
      <c r="J446" s="216"/>
      <c r="K446" s="216"/>
      <c r="L446" s="216"/>
      <c r="M446" s="207"/>
      <c r="N446" s="210"/>
      <c r="O446" s="21" t="s">
        <v>10</v>
      </c>
      <c r="P446" s="22"/>
      <c r="Q446" s="21" t="s">
        <v>11</v>
      </c>
      <c r="R446" s="22"/>
      <c r="S446" s="24" t="s">
        <v>12</v>
      </c>
      <c r="T446" s="26"/>
      <c r="U446" s="21" t="s">
        <v>12</v>
      </c>
      <c r="V446" s="25" t="s">
        <v>62</v>
      </c>
      <c r="W446" s="22"/>
      <c r="X446" s="24" t="s">
        <v>12</v>
      </c>
      <c r="Y446" s="207"/>
      <c r="Z446" s="210"/>
      <c r="AA446" s="21" t="s">
        <v>62</v>
      </c>
      <c r="AB446" s="206"/>
      <c r="AC446" s="207"/>
      <c r="AD446" s="208"/>
      <c r="AE446" s="208"/>
      <c r="AF446" s="209"/>
      <c r="AG446" s="23" t="s">
        <v>13</v>
      </c>
      <c r="AH446" s="210"/>
      <c r="AI446" s="206"/>
      <c r="AJ446" s="211"/>
      <c r="AK446" s="211"/>
      <c r="AL446" s="211"/>
      <c r="AM446" s="211"/>
      <c r="AN446" s="21" t="s">
        <v>13</v>
      </c>
      <c r="AO446" s="210"/>
      <c r="AP446" s="212"/>
      <c r="AQ446" s="24" t="s">
        <v>14</v>
      </c>
      <c r="AR446" s="204">
        <f t="shared" si="48"/>
        <v>0</v>
      </c>
      <c r="AS446" s="204"/>
      <c r="AT446" s="204"/>
      <c r="AU446" s="204"/>
      <c r="AV446" s="40" t="s">
        <v>13</v>
      </c>
      <c r="AW446" s="203">
        <f t="shared" si="49"/>
        <v>0</v>
      </c>
      <c r="AX446" s="204"/>
      <c r="AY446" s="204"/>
      <c r="AZ446" s="204"/>
      <c r="BA446" s="41" t="s">
        <v>13</v>
      </c>
      <c r="BB446" s="203">
        <v>25700</v>
      </c>
      <c r="BC446" s="204"/>
      <c r="BD446" s="204"/>
      <c r="BE446" s="204"/>
      <c r="BF446" s="41" t="s">
        <v>13</v>
      </c>
      <c r="BG446" s="203">
        <f t="shared" si="50"/>
        <v>0</v>
      </c>
      <c r="BH446" s="204"/>
      <c r="BI446" s="204"/>
      <c r="BJ446" s="204"/>
      <c r="BK446" s="204"/>
      <c r="BL446" s="41" t="s">
        <v>13</v>
      </c>
      <c r="BM446" s="34">
        <v>340</v>
      </c>
    </row>
    <row r="447" spans="1:65" ht="18.600000000000001" thickBot="1">
      <c r="BD447" s="200" t="s">
        <v>15</v>
      </c>
      <c r="BE447" s="200"/>
      <c r="BF447" s="201"/>
      <c r="BG447" s="315">
        <f>SUM(BG427:BK446)</f>
        <v>0</v>
      </c>
      <c r="BH447" s="316"/>
      <c r="BI447" s="316"/>
      <c r="BJ447" s="316"/>
      <c r="BK447" s="316"/>
      <c r="BL447" s="132" t="s">
        <v>13</v>
      </c>
      <c r="BM447" s="5"/>
    </row>
    <row r="448" spans="1:65" ht="22.2">
      <c r="A448" s="1" t="s">
        <v>61</v>
      </c>
      <c r="BC448" s="194" t="s">
        <v>24</v>
      </c>
      <c r="BD448" s="195"/>
      <c r="BE448" s="275"/>
      <c r="BF448" s="276"/>
      <c r="BG448" s="2" t="s">
        <v>10</v>
      </c>
      <c r="BI448" s="275"/>
      <c r="BJ448" s="276"/>
      <c r="BK448" s="277" t="s">
        <v>25</v>
      </c>
      <c r="BL448" s="194"/>
    </row>
    <row r="449" spans="1:65">
      <c r="X449" s="2" t="s">
        <v>85</v>
      </c>
      <c r="AU449" s="2" t="s">
        <v>103</v>
      </c>
      <c r="AX449" s="151"/>
      <c r="AY449" s="151"/>
      <c r="AZ449" s="151"/>
      <c r="BA449" s="151"/>
      <c r="BB449" s="151"/>
      <c r="BC449" s="151"/>
      <c r="BD449" s="151"/>
      <c r="BE449" s="151"/>
      <c r="BF449" s="151"/>
      <c r="BG449" s="151"/>
      <c r="BH449" s="151"/>
      <c r="BI449" s="151"/>
      <c r="BJ449" s="151"/>
      <c r="BK449" s="151"/>
      <c r="BL449" s="151"/>
    </row>
    <row r="450" spans="1:65" ht="18" customHeight="1">
      <c r="A450" s="4"/>
      <c r="B450" s="278" t="s">
        <v>94</v>
      </c>
      <c r="C450" s="278"/>
      <c r="D450" s="279" t="s">
        <v>121</v>
      </c>
      <c r="E450" s="246" t="s">
        <v>95</v>
      </c>
      <c r="F450" s="247"/>
      <c r="G450" s="248"/>
      <c r="H450" s="252" t="s">
        <v>3</v>
      </c>
      <c r="I450" s="253"/>
      <c r="J450" s="253"/>
      <c r="K450" s="253"/>
      <c r="L450" s="254"/>
      <c r="M450" s="258" t="s">
        <v>93</v>
      </c>
      <c r="N450" s="258"/>
      <c r="O450" s="258"/>
      <c r="P450" s="258"/>
      <c r="Q450" s="258"/>
      <c r="R450" s="258"/>
      <c r="S450" s="258"/>
      <c r="T450" s="261" t="s">
        <v>63</v>
      </c>
      <c r="U450" s="261"/>
      <c r="V450" s="261"/>
      <c r="W450" s="261"/>
      <c r="X450" s="261"/>
      <c r="Y450" s="262" t="s">
        <v>64</v>
      </c>
      <c r="Z450" s="263"/>
      <c r="AA450" s="263"/>
      <c r="AB450" s="263"/>
      <c r="AC450" s="264"/>
      <c r="AD450" s="265" t="s">
        <v>6</v>
      </c>
      <c r="AE450" s="266"/>
      <c r="AF450" s="266"/>
      <c r="AG450" s="267"/>
      <c r="AH450" s="271" t="s">
        <v>84</v>
      </c>
      <c r="AI450" s="272"/>
      <c r="AJ450" s="272"/>
      <c r="AK450" s="272"/>
      <c r="AL450" s="272"/>
      <c r="AM450" s="272"/>
      <c r="AN450" s="273"/>
      <c r="AO450" s="274" t="s">
        <v>7</v>
      </c>
      <c r="AP450" s="253"/>
      <c r="AQ450" s="254"/>
      <c r="AR450" s="224" t="s">
        <v>26</v>
      </c>
      <c r="AS450" s="225"/>
      <c r="AT450" s="225"/>
      <c r="AU450" s="225"/>
      <c r="AV450" s="226"/>
      <c r="AW450" s="230" t="s">
        <v>8</v>
      </c>
      <c r="AX450" s="231"/>
      <c r="AY450" s="231"/>
      <c r="AZ450" s="231"/>
      <c r="BA450" s="232"/>
      <c r="BB450" s="236" t="s">
        <v>27</v>
      </c>
      <c r="BC450" s="237"/>
      <c r="BD450" s="237"/>
      <c r="BE450" s="237"/>
      <c r="BF450" s="238"/>
      <c r="BG450" s="230" t="s">
        <v>9</v>
      </c>
      <c r="BH450" s="231"/>
      <c r="BI450" s="231"/>
      <c r="BJ450" s="231"/>
      <c r="BK450" s="231"/>
      <c r="BL450" s="232"/>
    </row>
    <row r="451" spans="1:65" ht="18" customHeight="1">
      <c r="A451" s="4"/>
      <c r="B451" s="278"/>
      <c r="C451" s="278"/>
      <c r="D451" s="278"/>
      <c r="E451" s="249"/>
      <c r="F451" s="250"/>
      <c r="G451" s="251"/>
      <c r="H451" s="255"/>
      <c r="I451" s="256"/>
      <c r="J451" s="256"/>
      <c r="K451" s="256"/>
      <c r="L451" s="257"/>
      <c r="M451" s="259"/>
      <c r="N451" s="259"/>
      <c r="O451" s="259"/>
      <c r="P451" s="259"/>
      <c r="Q451" s="259"/>
      <c r="R451" s="259"/>
      <c r="S451" s="259"/>
      <c r="T451" s="261"/>
      <c r="U451" s="261"/>
      <c r="V451" s="261"/>
      <c r="W451" s="261"/>
      <c r="X451" s="261"/>
      <c r="Y451" s="242" t="s">
        <v>91</v>
      </c>
      <c r="Z451" s="242"/>
      <c r="AA451" s="242"/>
      <c r="AB451" s="242"/>
      <c r="AC451" s="243"/>
      <c r="AD451" s="268"/>
      <c r="AE451" s="269"/>
      <c r="AF451" s="269"/>
      <c r="AG451" s="270"/>
      <c r="AH451" s="218" t="s">
        <v>4</v>
      </c>
      <c r="AI451" s="220"/>
      <c r="AJ451" s="218" t="s">
        <v>5</v>
      </c>
      <c r="AK451" s="219"/>
      <c r="AL451" s="219"/>
      <c r="AM451" s="219"/>
      <c r="AN451" s="220"/>
      <c r="AO451" s="255"/>
      <c r="AP451" s="256"/>
      <c r="AQ451" s="257"/>
      <c r="AR451" s="227"/>
      <c r="AS451" s="228"/>
      <c r="AT451" s="228"/>
      <c r="AU451" s="228"/>
      <c r="AV451" s="229"/>
      <c r="AW451" s="233"/>
      <c r="AX451" s="234"/>
      <c r="AY451" s="234"/>
      <c r="AZ451" s="234"/>
      <c r="BA451" s="235"/>
      <c r="BB451" s="239"/>
      <c r="BC451" s="240"/>
      <c r="BD451" s="240"/>
      <c r="BE451" s="240"/>
      <c r="BF451" s="241"/>
      <c r="BG451" s="233"/>
      <c r="BH451" s="234"/>
      <c r="BI451" s="234"/>
      <c r="BJ451" s="234"/>
      <c r="BK451" s="234"/>
      <c r="BL451" s="235"/>
    </row>
    <row r="452" spans="1:65">
      <c r="A452" s="4" t="s">
        <v>137</v>
      </c>
      <c r="B452" s="218" t="s">
        <v>2</v>
      </c>
      <c r="C452" s="220"/>
      <c r="D452" s="54" t="s">
        <v>2</v>
      </c>
      <c r="E452" s="218" t="s">
        <v>96</v>
      </c>
      <c r="F452" s="219"/>
      <c r="G452" s="220"/>
      <c r="H452" s="221"/>
      <c r="I452" s="222"/>
      <c r="J452" s="222"/>
      <c r="K452" s="222"/>
      <c r="L452" s="223"/>
      <c r="M452" s="260"/>
      <c r="N452" s="260"/>
      <c r="O452" s="260"/>
      <c r="P452" s="260"/>
      <c r="Q452" s="260"/>
      <c r="R452" s="260"/>
      <c r="S452" s="260"/>
      <c r="T452" s="261"/>
      <c r="U452" s="261"/>
      <c r="V452" s="261"/>
      <c r="W452" s="261"/>
      <c r="X452" s="261"/>
      <c r="Y452" s="244"/>
      <c r="Z452" s="244"/>
      <c r="AA452" s="244"/>
      <c r="AB452" s="244"/>
      <c r="AC452" s="245"/>
      <c r="AD452" s="221" t="s">
        <v>77</v>
      </c>
      <c r="AE452" s="222"/>
      <c r="AF452" s="222"/>
      <c r="AG452" s="223"/>
      <c r="AH452" s="222" t="s">
        <v>2</v>
      </c>
      <c r="AI452" s="222"/>
      <c r="AJ452" s="218" t="s">
        <v>78</v>
      </c>
      <c r="AK452" s="219"/>
      <c r="AL452" s="219"/>
      <c r="AM452" s="219"/>
      <c r="AN452" s="220"/>
      <c r="AO452" s="218" t="s">
        <v>79</v>
      </c>
      <c r="AP452" s="219"/>
      <c r="AQ452" s="220"/>
      <c r="AR452" s="222" t="s">
        <v>80</v>
      </c>
      <c r="AS452" s="222"/>
      <c r="AT452" s="222"/>
      <c r="AU452" s="222"/>
      <c r="AV452" s="222"/>
      <c r="AW452" s="221" t="s">
        <v>81</v>
      </c>
      <c r="AX452" s="222"/>
      <c r="AY452" s="222"/>
      <c r="AZ452" s="222"/>
      <c r="BA452" s="223"/>
      <c r="BB452" s="234" t="s">
        <v>82</v>
      </c>
      <c r="BC452" s="234"/>
      <c r="BD452" s="234"/>
      <c r="BE452" s="234"/>
      <c r="BF452" s="234"/>
      <c r="BG452" s="233" t="s">
        <v>83</v>
      </c>
      <c r="BH452" s="234"/>
      <c r="BI452" s="234"/>
      <c r="BJ452" s="234"/>
      <c r="BK452" s="234"/>
      <c r="BL452" s="235"/>
    </row>
    <row r="453" spans="1:65">
      <c r="A453" s="34">
        <v>341</v>
      </c>
      <c r="B453" s="213"/>
      <c r="C453" s="214"/>
      <c r="D453" s="56"/>
      <c r="E453" s="213"/>
      <c r="F453" s="214"/>
      <c r="G453" s="215"/>
      <c r="H453" s="213"/>
      <c r="I453" s="214"/>
      <c r="J453" s="214"/>
      <c r="K453" s="214"/>
      <c r="L453" s="215"/>
      <c r="M453" s="212"/>
      <c r="N453" s="212"/>
      <c r="O453" s="21" t="s">
        <v>10</v>
      </c>
      <c r="P453" s="22"/>
      <c r="Q453" s="21" t="s">
        <v>11</v>
      </c>
      <c r="R453" s="22"/>
      <c r="S453" s="21" t="s">
        <v>12</v>
      </c>
      <c r="T453" s="26"/>
      <c r="U453" s="21" t="s">
        <v>12</v>
      </c>
      <c r="V453" s="25" t="s">
        <v>62</v>
      </c>
      <c r="W453" s="22"/>
      <c r="X453" s="24" t="s">
        <v>12</v>
      </c>
      <c r="Y453" s="217"/>
      <c r="Z453" s="212"/>
      <c r="AA453" s="21" t="s">
        <v>62</v>
      </c>
      <c r="AB453" s="217"/>
      <c r="AC453" s="206"/>
      <c r="AD453" s="209"/>
      <c r="AE453" s="211"/>
      <c r="AF453" s="211"/>
      <c r="AG453" s="23" t="s">
        <v>13</v>
      </c>
      <c r="AH453" s="210"/>
      <c r="AI453" s="206"/>
      <c r="AJ453" s="211"/>
      <c r="AK453" s="211"/>
      <c r="AL453" s="211"/>
      <c r="AM453" s="211"/>
      <c r="AN453" s="21" t="s">
        <v>13</v>
      </c>
      <c r="AO453" s="210"/>
      <c r="AP453" s="212"/>
      <c r="AQ453" s="24" t="s">
        <v>14</v>
      </c>
      <c r="AR453" s="204">
        <f t="shared" ref="AR453:AR472" si="51">IFERROR(ROUNDDOWN(AJ453/AO453,0),0)</f>
        <v>0</v>
      </c>
      <c r="AS453" s="204"/>
      <c r="AT453" s="204"/>
      <c r="AU453" s="204"/>
      <c r="AV453" s="40" t="s">
        <v>13</v>
      </c>
      <c r="AW453" s="203">
        <f t="shared" ref="AW453:AW472" si="52">IFERROR(AD453+AR453,0)</f>
        <v>0</v>
      </c>
      <c r="AX453" s="204"/>
      <c r="AY453" s="204"/>
      <c r="AZ453" s="204"/>
      <c r="BA453" s="41" t="s">
        <v>13</v>
      </c>
      <c r="BB453" s="203">
        <v>25700</v>
      </c>
      <c r="BC453" s="204"/>
      <c r="BD453" s="204"/>
      <c r="BE453" s="204"/>
      <c r="BF453" s="40" t="s">
        <v>13</v>
      </c>
      <c r="BG453" s="203">
        <f t="shared" ref="BG453:BG472" si="53">IF(AW453&lt;BB453,AW453,25700)</f>
        <v>0</v>
      </c>
      <c r="BH453" s="204"/>
      <c r="BI453" s="204"/>
      <c r="BJ453" s="204"/>
      <c r="BK453" s="204"/>
      <c r="BL453" s="41" t="s">
        <v>13</v>
      </c>
      <c r="BM453" s="34">
        <v>341</v>
      </c>
    </row>
    <row r="454" spans="1:65">
      <c r="A454" s="34">
        <v>342</v>
      </c>
      <c r="B454" s="213"/>
      <c r="C454" s="214"/>
      <c r="D454" s="56"/>
      <c r="E454" s="213"/>
      <c r="F454" s="214"/>
      <c r="G454" s="215"/>
      <c r="H454" s="213"/>
      <c r="I454" s="214"/>
      <c r="J454" s="214"/>
      <c r="K454" s="214"/>
      <c r="L454" s="215"/>
      <c r="M454" s="212"/>
      <c r="N454" s="212"/>
      <c r="O454" s="21" t="s">
        <v>10</v>
      </c>
      <c r="P454" s="22"/>
      <c r="Q454" s="21" t="s">
        <v>11</v>
      </c>
      <c r="R454" s="22"/>
      <c r="S454" s="21" t="s">
        <v>12</v>
      </c>
      <c r="T454" s="26"/>
      <c r="U454" s="21" t="s">
        <v>12</v>
      </c>
      <c r="V454" s="25" t="s">
        <v>62</v>
      </c>
      <c r="W454" s="22"/>
      <c r="X454" s="24" t="s">
        <v>12</v>
      </c>
      <c r="Y454" s="212"/>
      <c r="Z454" s="212"/>
      <c r="AA454" s="21" t="s">
        <v>62</v>
      </c>
      <c r="AB454" s="212"/>
      <c r="AC454" s="206"/>
      <c r="AD454" s="209"/>
      <c r="AE454" s="211"/>
      <c r="AF454" s="211"/>
      <c r="AG454" s="23" t="s">
        <v>13</v>
      </c>
      <c r="AH454" s="210"/>
      <c r="AI454" s="206"/>
      <c r="AJ454" s="211"/>
      <c r="AK454" s="211"/>
      <c r="AL454" s="211"/>
      <c r="AM454" s="211"/>
      <c r="AN454" s="21" t="s">
        <v>13</v>
      </c>
      <c r="AO454" s="210"/>
      <c r="AP454" s="212"/>
      <c r="AQ454" s="24" t="s">
        <v>14</v>
      </c>
      <c r="AR454" s="204">
        <f t="shared" si="51"/>
        <v>0</v>
      </c>
      <c r="AS454" s="204"/>
      <c r="AT454" s="204"/>
      <c r="AU454" s="204"/>
      <c r="AV454" s="40" t="s">
        <v>13</v>
      </c>
      <c r="AW454" s="203">
        <f t="shared" si="52"/>
        <v>0</v>
      </c>
      <c r="AX454" s="204"/>
      <c r="AY454" s="204"/>
      <c r="AZ454" s="204"/>
      <c r="BA454" s="41" t="s">
        <v>13</v>
      </c>
      <c r="BB454" s="203">
        <v>25700</v>
      </c>
      <c r="BC454" s="204"/>
      <c r="BD454" s="204"/>
      <c r="BE454" s="204"/>
      <c r="BF454" s="40" t="s">
        <v>13</v>
      </c>
      <c r="BG454" s="203">
        <f t="shared" si="53"/>
        <v>0</v>
      </c>
      <c r="BH454" s="204"/>
      <c r="BI454" s="204"/>
      <c r="BJ454" s="204"/>
      <c r="BK454" s="204"/>
      <c r="BL454" s="41" t="s">
        <v>13</v>
      </c>
      <c r="BM454" s="34">
        <v>342</v>
      </c>
    </row>
    <row r="455" spans="1:65">
      <c r="A455" s="34">
        <v>343</v>
      </c>
      <c r="B455" s="213"/>
      <c r="C455" s="214"/>
      <c r="D455" s="56"/>
      <c r="E455" s="213"/>
      <c r="F455" s="214"/>
      <c r="G455" s="215"/>
      <c r="H455" s="213"/>
      <c r="I455" s="214"/>
      <c r="J455" s="214"/>
      <c r="K455" s="214"/>
      <c r="L455" s="215"/>
      <c r="M455" s="212"/>
      <c r="N455" s="212"/>
      <c r="O455" s="21" t="s">
        <v>10</v>
      </c>
      <c r="P455" s="22"/>
      <c r="Q455" s="21" t="s">
        <v>11</v>
      </c>
      <c r="R455" s="22"/>
      <c r="S455" s="21" t="s">
        <v>12</v>
      </c>
      <c r="T455" s="26"/>
      <c r="U455" s="21" t="s">
        <v>12</v>
      </c>
      <c r="V455" s="25" t="s">
        <v>62</v>
      </c>
      <c r="W455" s="22"/>
      <c r="X455" s="24" t="s">
        <v>12</v>
      </c>
      <c r="Y455" s="212"/>
      <c r="Z455" s="212"/>
      <c r="AA455" s="21" t="s">
        <v>62</v>
      </c>
      <c r="AB455" s="212"/>
      <c r="AC455" s="206"/>
      <c r="AD455" s="209"/>
      <c r="AE455" s="211"/>
      <c r="AF455" s="211"/>
      <c r="AG455" s="23" t="s">
        <v>13</v>
      </c>
      <c r="AH455" s="210"/>
      <c r="AI455" s="206"/>
      <c r="AJ455" s="211"/>
      <c r="AK455" s="211"/>
      <c r="AL455" s="211"/>
      <c r="AM455" s="211"/>
      <c r="AN455" s="21" t="s">
        <v>13</v>
      </c>
      <c r="AO455" s="210"/>
      <c r="AP455" s="212"/>
      <c r="AQ455" s="24" t="s">
        <v>14</v>
      </c>
      <c r="AR455" s="204">
        <f t="shared" si="51"/>
        <v>0</v>
      </c>
      <c r="AS455" s="204"/>
      <c r="AT455" s="204"/>
      <c r="AU455" s="204"/>
      <c r="AV455" s="40" t="s">
        <v>13</v>
      </c>
      <c r="AW455" s="203">
        <f t="shared" si="52"/>
        <v>0</v>
      </c>
      <c r="AX455" s="204"/>
      <c r="AY455" s="204"/>
      <c r="AZ455" s="204"/>
      <c r="BA455" s="41" t="s">
        <v>13</v>
      </c>
      <c r="BB455" s="203">
        <v>25700</v>
      </c>
      <c r="BC455" s="204"/>
      <c r="BD455" s="204"/>
      <c r="BE455" s="204"/>
      <c r="BF455" s="40" t="s">
        <v>13</v>
      </c>
      <c r="BG455" s="203">
        <f t="shared" si="53"/>
        <v>0</v>
      </c>
      <c r="BH455" s="204"/>
      <c r="BI455" s="204"/>
      <c r="BJ455" s="204"/>
      <c r="BK455" s="204"/>
      <c r="BL455" s="41" t="s">
        <v>13</v>
      </c>
      <c r="BM455" s="34">
        <v>343</v>
      </c>
    </row>
    <row r="456" spans="1:65">
      <c r="A456" s="34">
        <v>344</v>
      </c>
      <c r="B456" s="213"/>
      <c r="C456" s="214"/>
      <c r="D456" s="56"/>
      <c r="E456" s="213"/>
      <c r="F456" s="214"/>
      <c r="G456" s="215"/>
      <c r="H456" s="213"/>
      <c r="I456" s="214"/>
      <c r="J456" s="214"/>
      <c r="K456" s="214"/>
      <c r="L456" s="215"/>
      <c r="M456" s="212"/>
      <c r="N456" s="212"/>
      <c r="O456" s="21" t="s">
        <v>10</v>
      </c>
      <c r="P456" s="22"/>
      <c r="Q456" s="21" t="s">
        <v>11</v>
      </c>
      <c r="R456" s="22"/>
      <c r="S456" s="21" t="s">
        <v>12</v>
      </c>
      <c r="T456" s="26"/>
      <c r="U456" s="21" t="s">
        <v>12</v>
      </c>
      <c r="V456" s="25" t="s">
        <v>62</v>
      </c>
      <c r="W456" s="22"/>
      <c r="X456" s="24" t="s">
        <v>12</v>
      </c>
      <c r="Y456" s="212"/>
      <c r="Z456" s="212"/>
      <c r="AA456" s="21" t="s">
        <v>62</v>
      </c>
      <c r="AB456" s="212"/>
      <c r="AC456" s="206"/>
      <c r="AD456" s="209"/>
      <c r="AE456" s="211"/>
      <c r="AF456" s="211"/>
      <c r="AG456" s="23" t="s">
        <v>13</v>
      </c>
      <c r="AH456" s="210"/>
      <c r="AI456" s="206"/>
      <c r="AJ456" s="211"/>
      <c r="AK456" s="211"/>
      <c r="AL456" s="211"/>
      <c r="AM456" s="211"/>
      <c r="AN456" s="21" t="s">
        <v>13</v>
      </c>
      <c r="AO456" s="210"/>
      <c r="AP456" s="212"/>
      <c r="AQ456" s="24" t="s">
        <v>14</v>
      </c>
      <c r="AR456" s="204">
        <f t="shared" si="51"/>
        <v>0</v>
      </c>
      <c r="AS456" s="204"/>
      <c r="AT456" s="204"/>
      <c r="AU456" s="204"/>
      <c r="AV456" s="40" t="s">
        <v>13</v>
      </c>
      <c r="AW456" s="203">
        <f t="shared" si="52"/>
        <v>0</v>
      </c>
      <c r="AX456" s="204"/>
      <c r="AY456" s="204"/>
      <c r="AZ456" s="204"/>
      <c r="BA456" s="41" t="s">
        <v>13</v>
      </c>
      <c r="BB456" s="203">
        <v>25700</v>
      </c>
      <c r="BC456" s="204"/>
      <c r="BD456" s="204"/>
      <c r="BE456" s="204"/>
      <c r="BF456" s="40" t="s">
        <v>13</v>
      </c>
      <c r="BG456" s="203">
        <f t="shared" si="53"/>
        <v>0</v>
      </c>
      <c r="BH456" s="204"/>
      <c r="BI456" s="204"/>
      <c r="BJ456" s="204"/>
      <c r="BK456" s="204"/>
      <c r="BL456" s="41" t="s">
        <v>13</v>
      </c>
      <c r="BM456" s="34">
        <v>344</v>
      </c>
    </row>
    <row r="457" spans="1:65">
      <c r="A457" s="34">
        <v>345</v>
      </c>
      <c r="B457" s="213"/>
      <c r="C457" s="214"/>
      <c r="D457" s="56"/>
      <c r="E457" s="213"/>
      <c r="F457" s="214"/>
      <c r="G457" s="215"/>
      <c r="H457" s="213"/>
      <c r="I457" s="214"/>
      <c r="J457" s="214"/>
      <c r="K457" s="214"/>
      <c r="L457" s="215"/>
      <c r="M457" s="212"/>
      <c r="N457" s="212"/>
      <c r="O457" s="21" t="s">
        <v>10</v>
      </c>
      <c r="P457" s="22"/>
      <c r="Q457" s="21" t="s">
        <v>11</v>
      </c>
      <c r="R457" s="22"/>
      <c r="S457" s="21" t="s">
        <v>12</v>
      </c>
      <c r="T457" s="26"/>
      <c r="U457" s="21" t="s">
        <v>12</v>
      </c>
      <c r="V457" s="25" t="s">
        <v>62</v>
      </c>
      <c r="W457" s="22"/>
      <c r="X457" s="24" t="s">
        <v>12</v>
      </c>
      <c r="Y457" s="217"/>
      <c r="Z457" s="212"/>
      <c r="AA457" s="21" t="s">
        <v>62</v>
      </c>
      <c r="AB457" s="217"/>
      <c r="AC457" s="206"/>
      <c r="AD457" s="209"/>
      <c r="AE457" s="211"/>
      <c r="AF457" s="211"/>
      <c r="AG457" s="23" t="s">
        <v>13</v>
      </c>
      <c r="AH457" s="210"/>
      <c r="AI457" s="206"/>
      <c r="AJ457" s="211"/>
      <c r="AK457" s="211"/>
      <c r="AL457" s="211"/>
      <c r="AM457" s="211"/>
      <c r="AN457" s="21" t="s">
        <v>13</v>
      </c>
      <c r="AO457" s="210"/>
      <c r="AP457" s="212"/>
      <c r="AQ457" s="24" t="s">
        <v>14</v>
      </c>
      <c r="AR457" s="204">
        <f t="shared" si="51"/>
        <v>0</v>
      </c>
      <c r="AS457" s="204"/>
      <c r="AT457" s="204"/>
      <c r="AU457" s="204"/>
      <c r="AV457" s="40" t="s">
        <v>13</v>
      </c>
      <c r="AW457" s="203">
        <f t="shared" si="52"/>
        <v>0</v>
      </c>
      <c r="AX457" s="204"/>
      <c r="AY457" s="204"/>
      <c r="AZ457" s="204"/>
      <c r="BA457" s="41" t="s">
        <v>13</v>
      </c>
      <c r="BB457" s="203">
        <v>25700</v>
      </c>
      <c r="BC457" s="204"/>
      <c r="BD457" s="204"/>
      <c r="BE457" s="204"/>
      <c r="BF457" s="40" t="s">
        <v>13</v>
      </c>
      <c r="BG457" s="203">
        <f t="shared" si="53"/>
        <v>0</v>
      </c>
      <c r="BH457" s="204"/>
      <c r="BI457" s="204"/>
      <c r="BJ457" s="204"/>
      <c r="BK457" s="204"/>
      <c r="BL457" s="41" t="s">
        <v>13</v>
      </c>
      <c r="BM457" s="34">
        <v>345</v>
      </c>
    </row>
    <row r="458" spans="1:65">
      <c r="A458" s="34">
        <v>346</v>
      </c>
      <c r="B458" s="213"/>
      <c r="C458" s="214"/>
      <c r="D458" s="56"/>
      <c r="E458" s="213"/>
      <c r="F458" s="214"/>
      <c r="G458" s="215"/>
      <c r="H458" s="213"/>
      <c r="I458" s="214"/>
      <c r="J458" s="214"/>
      <c r="K458" s="214"/>
      <c r="L458" s="215"/>
      <c r="M458" s="212"/>
      <c r="N458" s="212"/>
      <c r="O458" s="21" t="s">
        <v>10</v>
      </c>
      <c r="P458" s="22"/>
      <c r="Q458" s="21" t="s">
        <v>11</v>
      </c>
      <c r="R458" s="22"/>
      <c r="S458" s="21" t="s">
        <v>12</v>
      </c>
      <c r="T458" s="26"/>
      <c r="U458" s="21" t="s">
        <v>12</v>
      </c>
      <c r="V458" s="25" t="s">
        <v>62</v>
      </c>
      <c r="W458" s="22"/>
      <c r="X458" s="24" t="s">
        <v>12</v>
      </c>
      <c r="Y458" s="212"/>
      <c r="Z458" s="212"/>
      <c r="AA458" s="21" t="s">
        <v>62</v>
      </c>
      <c r="AB458" s="212"/>
      <c r="AC458" s="206"/>
      <c r="AD458" s="209"/>
      <c r="AE458" s="211"/>
      <c r="AF458" s="211"/>
      <c r="AG458" s="23" t="s">
        <v>13</v>
      </c>
      <c r="AH458" s="210"/>
      <c r="AI458" s="206"/>
      <c r="AJ458" s="211"/>
      <c r="AK458" s="211"/>
      <c r="AL458" s="211"/>
      <c r="AM458" s="211"/>
      <c r="AN458" s="21" t="s">
        <v>13</v>
      </c>
      <c r="AO458" s="210"/>
      <c r="AP458" s="212"/>
      <c r="AQ458" s="24" t="s">
        <v>14</v>
      </c>
      <c r="AR458" s="204">
        <f t="shared" si="51"/>
        <v>0</v>
      </c>
      <c r="AS458" s="204"/>
      <c r="AT458" s="204"/>
      <c r="AU458" s="204"/>
      <c r="AV458" s="40" t="s">
        <v>13</v>
      </c>
      <c r="AW458" s="203">
        <f t="shared" si="52"/>
        <v>0</v>
      </c>
      <c r="AX458" s="204"/>
      <c r="AY458" s="204"/>
      <c r="AZ458" s="204"/>
      <c r="BA458" s="41" t="s">
        <v>13</v>
      </c>
      <c r="BB458" s="203">
        <v>25700</v>
      </c>
      <c r="BC458" s="204"/>
      <c r="BD458" s="204"/>
      <c r="BE458" s="204"/>
      <c r="BF458" s="40" t="s">
        <v>13</v>
      </c>
      <c r="BG458" s="203">
        <f t="shared" si="53"/>
        <v>0</v>
      </c>
      <c r="BH458" s="204"/>
      <c r="BI458" s="204"/>
      <c r="BJ458" s="204"/>
      <c r="BK458" s="204"/>
      <c r="BL458" s="41" t="s">
        <v>13</v>
      </c>
      <c r="BM458" s="34">
        <v>346</v>
      </c>
    </row>
    <row r="459" spans="1:65">
      <c r="A459" s="34">
        <v>347</v>
      </c>
      <c r="B459" s="213"/>
      <c r="C459" s="214"/>
      <c r="D459" s="56"/>
      <c r="E459" s="213"/>
      <c r="F459" s="214"/>
      <c r="G459" s="215"/>
      <c r="H459" s="213"/>
      <c r="I459" s="214"/>
      <c r="J459" s="214"/>
      <c r="K459" s="214"/>
      <c r="L459" s="215"/>
      <c r="M459" s="212"/>
      <c r="N459" s="212"/>
      <c r="O459" s="21" t="s">
        <v>10</v>
      </c>
      <c r="P459" s="22"/>
      <c r="Q459" s="21" t="s">
        <v>11</v>
      </c>
      <c r="R459" s="22"/>
      <c r="S459" s="21" t="s">
        <v>12</v>
      </c>
      <c r="T459" s="26"/>
      <c r="U459" s="21" t="s">
        <v>12</v>
      </c>
      <c r="V459" s="25" t="s">
        <v>62</v>
      </c>
      <c r="W459" s="22"/>
      <c r="X459" s="24" t="s">
        <v>12</v>
      </c>
      <c r="Y459" s="212"/>
      <c r="Z459" s="212"/>
      <c r="AA459" s="21" t="s">
        <v>62</v>
      </c>
      <c r="AB459" s="212"/>
      <c r="AC459" s="206"/>
      <c r="AD459" s="209"/>
      <c r="AE459" s="211"/>
      <c r="AF459" s="211"/>
      <c r="AG459" s="23" t="s">
        <v>13</v>
      </c>
      <c r="AH459" s="210"/>
      <c r="AI459" s="206"/>
      <c r="AJ459" s="211"/>
      <c r="AK459" s="211"/>
      <c r="AL459" s="211"/>
      <c r="AM459" s="211"/>
      <c r="AN459" s="21" t="s">
        <v>13</v>
      </c>
      <c r="AO459" s="210"/>
      <c r="AP459" s="212"/>
      <c r="AQ459" s="24" t="s">
        <v>14</v>
      </c>
      <c r="AR459" s="204">
        <f t="shared" si="51"/>
        <v>0</v>
      </c>
      <c r="AS459" s="204"/>
      <c r="AT459" s="204"/>
      <c r="AU459" s="204"/>
      <c r="AV459" s="40" t="s">
        <v>13</v>
      </c>
      <c r="AW459" s="203">
        <f t="shared" si="52"/>
        <v>0</v>
      </c>
      <c r="AX459" s="204"/>
      <c r="AY459" s="204"/>
      <c r="AZ459" s="204"/>
      <c r="BA459" s="41" t="s">
        <v>13</v>
      </c>
      <c r="BB459" s="203">
        <v>25700</v>
      </c>
      <c r="BC459" s="204"/>
      <c r="BD459" s="204"/>
      <c r="BE459" s="204"/>
      <c r="BF459" s="40" t="s">
        <v>13</v>
      </c>
      <c r="BG459" s="203">
        <f t="shared" si="53"/>
        <v>0</v>
      </c>
      <c r="BH459" s="204"/>
      <c r="BI459" s="204"/>
      <c r="BJ459" s="204"/>
      <c r="BK459" s="204"/>
      <c r="BL459" s="41" t="s">
        <v>13</v>
      </c>
      <c r="BM459" s="34">
        <v>347</v>
      </c>
    </row>
    <row r="460" spans="1:65">
      <c r="A460" s="34">
        <v>348</v>
      </c>
      <c r="B460" s="213"/>
      <c r="C460" s="214"/>
      <c r="D460" s="56"/>
      <c r="E460" s="213"/>
      <c r="F460" s="214"/>
      <c r="G460" s="215"/>
      <c r="H460" s="213"/>
      <c r="I460" s="214"/>
      <c r="J460" s="214"/>
      <c r="K460" s="214"/>
      <c r="L460" s="215"/>
      <c r="M460" s="212"/>
      <c r="N460" s="212"/>
      <c r="O460" s="21" t="s">
        <v>10</v>
      </c>
      <c r="P460" s="22"/>
      <c r="Q460" s="21" t="s">
        <v>11</v>
      </c>
      <c r="R460" s="22"/>
      <c r="S460" s="21" t="s">
        <v>12</v>
      </c>
      <c r="T460" s="26"/>
      <c r="U460" s="21" t="s">
        <v>12</v>
      </c>
      <c r="V460" s="25" t="s">
        <v>62</v>
      </c>
      <c r="W460" s="22"/>
      <c r="X460" s="24" t="s">
        <v>12</v>
      </c>
      <c r="Y460" s="212"/>
      <c r="Z460" s="212"/>
      <c r="AA460" s="21" t="s">
        <v>62</v>
      </c>
      <c r="AB460" s="212"/>
      <c r="AC460" s="206"/>
      <c r="AD460" s="209"/>
      <c r="AE460" s="211"/>
      <c r="AF460" s="211"/>
      <c r="AG460" s="23" t="s">
        <v>13</v>
      </c>
      <c r="AH460" s="210"/>
      <c r="AI460" s="206"/>
      <c r="AJ460" s="211"/>
      <c r="AK460" s="211"/>
      <c r="AL460" s="211"/>
      <c r="AM460" s="211"/>
      <c r="AN460" s="21" t="s">
        <v>13</v>
      </c>
      <c r="AO460" s="210"/>
      <c r="AP460" s="212"/>
      <c r="AQ460" s="24" t="s">
        <v>14</v>
      </c>
      <c r="AR460" s="204">
        <f t="shared" si="51"/>
        <v>0</v>
      </c>
      <c r="AS460" s="204"/>
      <c r="AT460" s="204"/>
      <c r="AU460" s="204"/>
      <c r="AV460" s="40" t="s">
        <v>13</v>
      </c>
      <c r="AW460" s="203">
        <f t="shared" si="52"/>
        <v>0</v>
      </c>
      <c r="AX460" s="204"/>
      <c r="AY460" s="204"/>
      <c r="AZ460" s="204"/>
      <c r="BA460" s="41" t="s">
        <v>13</v>
      </c>
      <c r="BB460" s="203">
        <v>25700</v>
      </c>
      <c r="BC460" s="204"/>
      <c r="BD460" s="204"/>
      <c r="BE460" s="204"/>
      <c r="BF460" s="40" t="s">
        <v>13</v>
      </c>
      <c r="BG460" s="203">
        <f t="shared" si="53"/>
        <v>0</v>
      </c>
      <c r="BH460" s="204"/>
      <c r="BI460" s="204"/>
      <c r="BJ460" s="204"/>
      <c r="BK460" s="204"/>
      <c r="BL460" s="41" t="s">
        <v>13</v>
      </c>
      <c r="BM460" s="34">
        <v>348</v>
      </c>
    </row>
    <row r="461" spans="1:65">
      <c r="A461" s="34">
        <v>349</v>
      </c>
      <c r="B461" s="213"/>
      <c r="C461" s="214"/>
      <c r="D461" s="56"/>
      <c r="E461" s="213"/>
      <c r="F461" s="214"/>
      <c r="G461" s="215"/>
      <c r="H461" s="213"/>
      <c r="I461" s="214"/>
      <c r="J461" s="214"/>
      <c r="K461" s="214"/>
      <c r="L461" s="215"/>
      <c r="M461" s="212"/>
      <c r="N461" s="212"/>
      <c r="O461" s="21" t="s">
        <v>10</v>
      </c>
      <c r="P461" s="22"/>
      <c r="Q461" s="21" t="s">
        <v>11</v>
      </c>
      <c r="R461" s="22"/>
      <c r="S461" s="21" t="s">
        <v>12</v>
      </c>
      <c r="T461" s="26"/>
      <c r="U461" s="21" t="s">
        <v>12</v>
      </c>
      <c r="V461" s="25" t="s">
        <v>62</v>
      </c>
      <c r="W461" s="22"/>
      <c r="X461" s="24" t="s">
        <v>12</v>
      </c>
      <c r="Y461" s="212"/>
      <c r="Z461" s="212"/>
      <c r="AA461" s="21" t="s">
        <v>62</v>
      </c>
      <c r="AB461" s="212"/>
      <c r="AC461" s="206"/>
      <c r="AD461" s="209"/>
      <c r="AE461" s="211"/>
      <c r="AF461" s="211"/>
      <c r="AG461" s="23" t="s">
        <v>13</v>
      </c>
      <c r="AH461" s="210"/>
      <c r="AI461" s="206"/>
      <c r="AJ461" s="211"/>
      <c r="AK461" s="211"/>
      <c r="AL461" s="211"/>
      <c r="AM461" s="211"/>
      <c r="AN461" s="21" t="s">
        <v>13</v>
      </c>
      <c r="AO461" s="210"/>
      <c r="AP461" s="212"/>
      <c r="AQ461" s="24" t="s">
        <v>14</v>
      </c>
      <c r="AR461" s="204">
        <f t="shared" si="51"/>
        <v>0</v>
      </c>
      <c r="AS461" s="204"/>
      <c r="AT461" s="204"/>
      <c r="AU461" s="204"/>
      <c r="AV461" s="40" t="s">
        <v>13</v>
      </c>
      <c r="AW461" s="203">
        <f t="shared" si="52"/>
        <v>0</v>
      </c>
      <c r="AX461" s="204"/>
      <c r="AY461" s="204"/>
      <c r="AZ461" s="204"/>
      <c r="BA461" s="41" t="s">
        <v>13</v>
      </c>
      <c r="BB461" s="203">
        <v>25700</v>
      </c>
      <c r="BC461" s="204"/>
      <c r="BD461" s="204"/>
      <c r="BE461" s="204"/>
      <c r="BF461" s="40" t="s">
        <v>13</v>
      </c>
      <c r="BG461" s="203">
        <f t="shared" si="53"/>
        <v>0</v>
      </c>
      <c r="BH461" s="204"/>
      <c r="BI461" s="204"/>
      <c r="BJ461" s="204"/>
      <c r="BK461" s="204"/>
      <c r="BL461" s="41" t="s">
        <v>13</v>
      </c>
      <c r="BM461" s="34">
        <v>349</v>
      </c>
    </row>
    <row r="462" spans="1:65">
      <c r="A462" s="34">
        <v>350</v>
      </c>
      <c r="B462" s="213"/>
      <c r="C462" s="214"/>
      <c r="D462" s="51"/>
      <c r="E462" s="213"/>
      <c r="F462" s="214"/>
      <c r="G462" s="215"/>
      <c r="H462" s="213"/>
      <c r="I462" s="214"/>
      <c r="J462" s="214"/>
      <c r="K462" s="214"/>
      <c r="L462" s="215"/>
      <c r="M462" s="212"/>
      <c r="N462" s="212"/>
      <c r="O462" s="21" t="s">
        <v>10</v>
      </c>
      <c r="P462" s="22"/>
      <c r="Q462" s="21" t="s">
        <v>11</v>
      </c>
      <c r="R462" s="22"/>
      <c r="S462" s="21" t="s">
        <v>12</v>
      </c>
      <c r="T462" s="26"/>
      <c r="U462" s="21" t="s">
        <v>12</v>
      </c>
      <c r="V462" s="25" t="s">
        <v>62</v>
      </c>
      <c r="W462" s="22"/>
      <c r="X462" s="24" t="s">
        <v>12</v>
      </c>
      <c r="Y462" s="212"/>
      <c r="Z462" s="212"/>
      <c r="AA462" s="21" t="s">
        <v>62</v>
      </c>
      <c r="AB462" s="212"/>
      <c r="AC462" s="206"/>
      <c r="AD462" s="209"/>
      <c r="AE462" s="211"/>
      <c r="AF462" s="211"/>
      <c r="AG462" s="23" t="s">
        <v>13</v>
      </c>
      <c r="AH462" s="210"/>
      <c r="AI462" s="206"/>
      <c r="AJ462" s="211"/>
      <c r="AK462" s="211"/>
      <c r="AL462" s="211"/>
      <c r="AM462" s="211"/>
      <c r="AN462" s="21" t="s">
        <v>13</v>
      </c>
      <c r="AO462" s="210"/>
      <c r="AP462" s="212"/>
      <c r="AQ462" s="24" t="s">
        <v>14</v>
      </c>
      <c r="AR462" s="204">
        <f t="shared" si="51"/>
        <v>0</v>
      </c>
      <c r="AS462" s="204"/>
      <c r="AT462" s="204"/>
      <c r="AU462" s="204"/>
      <c r="AV462" s="40" t="s">
        <v>13</v>
      </c>
      <c r="AW462" s="203">
        <f t="shared" si="52"/>
        <v>0</v>
      </c>
      <c r="AX462" s="204"/>
      <c r="AY462" s="204"/>
      <c r="AZ462" s="204"/>
      <c r="BA462" s="41" t="s">
        <v>13</v>
      </c>
      <c r="BB462" s="203">
        <v>25700</v>
      </c>
      <c r="BC462" s="204"/>
      <c r="BD462" s="204"/>
      <c r="BE462" s="204"/>
      <c r="BF462" s="40" t="s">
        <v>13</v>
      </c>
      <c r="BG462" s="203">
        <f t="shared" si="53"/>
        <v>0</v>
      </c>
      <c r="BH462" s="204"/>
      <c r="BI462" s="204"/>
      <c r="BJ462" s="204"/>
      <c r="BK462" s="204"/>
      <c r="BL462" s="41" t="s">
        <v>13</v>
      </c>
      <c r="BM462" s="34">
        <v>350</v>
      </c>
    </row>
    <row r="463" spans="1:65">
      <c r="A463" s="34">
        <v>351</v>
      </c>
      <c r="B463" s="213"/>
      <c r="C463" s="214"/>
      <c r="D463" s="51"/>
      <c r="E463" s="213"/>
      <c r="F463" s="214"/>
      <c r="G463" s="215"/>
      <c r="H463" s="213"/>
      <c r="I463" s="214"/>
      <c r="J463" s="214"/>
      <c r="K463" s="214"/>
      <c r="L463" s="215"/>
      <c r="M463" s="212"/>
      <c r="N463" s="212"/>
      <c r="O463" s="21" t="s">
        <v>10</v>
      </c>
      <c r="P463" s="22"/>
      <c r="Q463" s="21" t="s">
        <v>11</v>
      </c>
      <c r="R463" s="22"/>
      <c r="S463" s="21" t="s">
        <v>12</v>
      </c>
      <c r="T463" s="26"/>
      <c r="U463" s="21" t="s">
        <v>12</v>
      </c>
      <c r="V463" s="25" t="s">
        <v>62</v>
      </c>
      <c r="W463" s="22"/>
      <c r="X463" s="24" t="s">
        <v>12</v>
      </c>
      <c r="Y463" s="212"/>
      <c r="Z463" s="212"/>
      <c r="AA463" s="21" t="s">
        <v>62</v>
      </c>
      <c r="AB463" s="212"/>
      <c r="AC463" s="206"/>
      <c r="AD463" s="209"/>
      <c r="AE463" s="211"/>
      <c r="AF463" s="211"/>
      <c r="AG463" s="23" t="s">
        <v>13</v>
      </c>
      <c r="AH463" s="210"/>
      <c r="AI463" s="206"/>
      <c r="AJ463" s="211"/>
      <c r="AK463" s="211"/>
      <c r="AL463" s="211"/>
      <c r="AM463" s="211"/>
      <c r="AN463" s="21" t="s">
        <v>13</v>
      </c>
      <c r="AO463" s="210"/>
      <c r="AP463" s="212"/>
      <c r="AQ463" s="24" t="s">
        <v>14</v>
      </c>
      <c r="AR463" s="204">
        <f t="shared" si="51"/>
        <v>0</v>
      </c>
      <c r="AS463" s="204"/>
      <c r="AT463" s="204"/>
      <c r="AU463" s="204"/>
      <c r="AV463" s="40" t="s">
        <v>13</v>
      </c>
      <c r="AW463" s="203">
        <f t="shared" si="52"/>
        <v>0</v>
      </c>
      <c r="AX463" s="204"/>
      <c r="AY463" s="204"/>
      <c r="AZ463" s="204"/>
      <c r="BA463" s="41" t="s">
        <v>13</v>
      </c>
      <c r="BB463" s="203">
        <v>25700</v>
      </c>
      <c r="BC463" s="204"/>
      <c r="BD463" s="204"/>
      <c r="BE463" s="204"/>
      <c r="BF463" s="40" t="s">
        <v>13</v>
      </c>
      <c r="BG463" s="203">
        <f t="shared" si="53"/>
        <v>0</v>
      </c>
      <c r="BH463" s="204"/>
      <c r="BI463" s="204"/>
      <c r="BJ463" s="204"/>
      <c r="BK463" s="204"/>
      <c r="BL463" s="41" t="s">
        <v>13</v>
      </c>
      <c r="BM463" s="34">
        <v>351</v>
      </c>
    </row>
    <row r="464" spans="1:65">
      <c r="A464" s="34">
        <v>352</v>
      </c>
      <c r="B464" s="213"/>
      <c r="C464" s="214"/>
      <c r="D464" s="51"/>
      <c r="E464" s="213"/>
      <c r="F464" s="214"/>
      <c r="G464" s="215"/>
      <c r="H464" s="213"/>
      <c r="I464" s="214"/>
      <c r="J464" s="214"/>
      <c r="K464" s="214"/>
      <c r="L464" s="215"/>
      <c r="M464" s="212"/>
      <c r="N464" s="212"/>
      <c r="O464" s="21" t="s">
        <v>10</v>
      </c>
      <c r="P464" s="22"/>
      <c r="Q464" s="21" t="s">
        <v>11</v>
      </c>
      <c r="R464" s="22"/>
      <c r="S464" s="21" t="s">
        <v>12</v>
      </c>
      <c r="T464" s="26"/>
      <c r="U464" s="21" t="s">
        <v>12</v>
      </c>
      <c r="V464" s="25" t="s">
        <v>62</v>
      </c>
      <c r="W464" s="22"/>
      <c r="X464" s="24" t="s">
        <v>12</v>
      </c>
      <c r="Y464" s="212"/>
      <c r="Z464" s="212"/>
      <c r="AA464" s="21" t="s">
        <v>62</v>
      </c>
      <c r="AB464" s="212"/>
      <c r="AC464" s="206"/>
      <c r="AD464" s="209"/>
      <c r="AE464" s="211"/>
      <c r="AF464" s="211"/>
      <c r="AG464" s="23" t="s">
        <v>13</v>
      </c>
      <c r="AH464" s="210"/>
      <c r="AI464" s="206"/>
      <c r="AJ464" s="211"/>
      <c r="AK464" s="211"/>
      <c r="AL464" s="211"/>
      <c r="AM464" s="211"/>
      <c r="AN464" s="21" t="s">
        <v>13</v>
      </c>
      <c r="AO464" s="210"/>
      <c r="AP464" s="212"/>
      <c r="AQ464" s="24" t="s">
        <v>14</v>
      </c>
      <c r="AR464" s="204">
        <f t="shared" si="51"/>
        <v>0</v>
      </c>
      <c r="AS464" s="204"/>
      <c r="AT464" s="204"/>
      <c r="AU464" s="204"/>
      <c r="AV464" s="40" t="s">
        <v>13</v>
      </c>
      <c r="AW464" s="203">
        <f t="shared" si="52"/>
        <v>0</v>
      </c>
      <c r="AX464" s="204"/>
      <c r="AY464" s="204"/>
      <c r="AZ464" s="204"/>
      <c r="BA464" s="41" t="s">
        <v>13</v>
      </c>
      <c r="BB464" s="203">
        <v>25700</v>
      </c>
      <c r="BC464" s="204"/>
      <c r="BD464" s="204"/>
      <c r="BE464" s="204"/>
      <c r="BF464" s="40" t="s">
        <v>13</v>
      </c>
      <c r="BG464" s="203">
        <f t="shared" si="53"/>
        <v>0</v>
      </c>
      <c r="BH464" s="204"/>
      <c r="BI464" s="204"/>
      <c r="BJ464" s="204"/>
      <c r="BK464" s="204"/>
      <c r="BL464" s="41" t="s">
        <v>13</v>
      </c>
      <c r="BM464" s="34">
        <v>352</v>
      </c>
    </row>
    <row r="465" spans="1:65">
      <c r="A465" s="34">
        <v>353</v>
      </c>
      <c r="B465" s="213"/>
      <c r="C465" s="214"/>
      <c r="D465" s="51"/>
      <c r="E465" s="213"/>
      <c r="F465" s="214"/>
      <c r="G465" s="215"/>
      <c r="H465" s="213"/>
      <c r="I465" s="214"/>
      <c r="J465" s="214"/>
      <c r="K465" s="214"/>
      <c r="L465" s="215"/>
      <c r="M465" s="212"/>
      <c r="N465" s="212"/>
      <c r="O465" s="21" t="s">
        <v>10</v>
      </c>
      <c r="P465" s="22"/>
      <c r="Q465" s="21" t="s">
        <v>11</v>
      </c>
      <c r="R465" s="22"/>
      <c r="S465" s="21" t="s">
        <v>12</v>
      </c>
      <c r="T465" s="26"/>
      <c r="U465" s="21" t="s">
        <v>12</v>
      </c>
      <c r="V465" s="25" t="s">
        <v>62</v>
      </c>
      <c r="W465" s="22"/>
      <c r="X465" s="24" t="s">
        <v>12</v>
      </c>
      <c r="Y465" s="212"/>
      <c r="Z465" s="212"/>
      <c r="AA465" s="21" t="s">
        <v>62</v>
      </c>
      <c r="AB465" s="212"/>
      <c r="AC465" s="206"/>
      <c r="AD465" s="209"/>
      <c r="AE465" s="211"/>
      <c r="AF465" s="211"/>
      <c r="AG465" s="23" t="s">
        <v>13</v>
      </c>
      <c r="AH465" s="210"/>
      <c r="AI465" s="206"/>
      <c r="AJ465" s="211"/>
      <c r="AK465" s="211"/>
      <c r="AL465" s="211"/>
      <c r="AM465" s="211"/>
      <c r="AN465" s="21" t="s">
        <v>13</v>
      </c>
      <c r="AO465" s="210"/>
      <c r="AP465" s="212"/>
      <c r="AQ465" s="24" t="s">
        <v>14</v>
      </c>
      <c r="AR465" s="204">
        <f t="shared" si="51"/>
        <v>0</v>
      </c>
      <c r="AS465" s="204"/>
      <c r="AT465" s="204"/>
      <c r="AU465" s="204"/>
      <c r="AV465" s="40" t="s">
        <v>13</v>
      </c>
      <c r="AW465" s="203">
        <f t="shared" si="52"/>
        <v>0</v>
      </c>
      <c r="AX465" s="204"/>
      <c r="AY465" s="204"/>
      <c r="AZ465" s="204"/>
      <c r="BA465" s="41" t="s">
        <v>13</v>
      </c>
      <c r="BB465" s="203">
        <v>25700</v>
      </c>
      <c r="BC465" s="204"/>
      <c r="BD465" s="204"/>
      <c r="BE465" s="204"/>
      <c r="BF465" s="40" t="s">
        <v>13</v>
      </c>
      <c r="BG465" s="203">
        <f t="shared" si="53"/>
        <v>0</v>
      </c>
      <c r="BH465" s="204"/>
      <c r="BI465" s="204"/>
      <c r="BJ465" s="204"/>
      <c r="BK465" s="204"/>
      <c r="BL465" s="41" t="s">
        <v>13</v>
      </c>
      <c r="BM465" s="34">
        <v>353</v>
      </c>
    </row>
    <row r="466" spans="1:65">
      <c r="A466" s="34">
        <v>354</v>
      </c>
      <c r="B466" s="213"/>
      <c r="C466" s="214"/>
      <c r="D466" s="51"/>
      <c r="E466" s="213"/>
      <c r="F466" s="214"/>
      <c r="G466" s="215"/>
      <c r="H466" s="213"/>
      <c r="I466" s="214"/>
      <c r="J466" s="214"/>
      <c r="K466" s="214"/>
      <c r="L466" s="215"/>
      <c r="M466" s="212"/>
      <c r="N466" s="212"/>
      <c r="O466" s="21" t="s">
        <v>10</v>
      </c>
      <c r="P466" s="22"/>
      <c r="Q466" s="21" t="s">
        <v>11</v>
      </c>
      <c r="R466" s="22"/>
      <c r="S466" s="21" t="s">
        <v>12</v>
      </c>
      <c r="T466" s="26"/>
      <c r="U466" s="21" t="s">
        <v>12</v>
      </c>
      <c r="V466" s="25" t="s">
        <v>62</v>
      </c>
      <c r="W466" s="22"/>
      <c r="X466" s="24" t="s">
        <v>12</v>
      </c>
      <c r="Y466" s="212"/>
      <c r="Z466" s="212"/>
      <c r="AA466" s="21" t="s">
        <v>62</v>
      </c>
      <c r="AB466" s="212"/>
      <c r="AC466" s="206"/>
      <c r="AD466" s="209"/>
      <c r="AE466" s="211"/>
      <c r="AF466" s="211"/>
      <c r="AG466" s="23" t="s">
        <v>13</v>
      </c>
      <c r="AH466" s="210"/>
      <c r="AI466" s="206"/>
      <c r="AJ466" s="211"/>
      <c r="AK466" s="211"/>
      <c r="AL466" s="211"/>
      <c r="AM466" s="211"/>
      <c r="AN466" s="21" t="s">
        <v>13</v>
      </c>
      <c r="AO466" s="210"/>
      <c r="AP466" s="212"/>
      <c r="AQ466" s="24" t="s">
        <v>14</v>
      </c>
      <c r="AR466" s="204">
        <f t="shared" si="51"/>
        <v>0</v>
      </c>
      <c r="AS466" s="204"/>
      <c r="AT466" s="204"/>
      <c r="AU466" s="204"/>
      <c r="AV466" s="40" t="s">
        <v>13</v>
      </c>
      <c r="AW466" s="203">
        <f t="shared" si="52"/>
        <v>0</v>
      </c>
      <c r="AX466" s="204"/>
      <c r="AY466" s="204"/>
      <c r="AZ466" s="204"/>
      <c r="BA466" s="41" t="s">
        <v>13</v>
      </c>
      <c r="BB466" s="203">
        <v>25700</v>
      </c>
      <c r="BC466" s="204"/>
      <c r="BD466" s="204"/>
      <c r="BE466" s="204"/>
      <c r="BF466" s="40" t="s">
        <v>13</v>
      </c>
      <c r="BG466" s="203">
        <f t="shared" si="53"/>
        <v>0</v>
      </c>
      <c r="BH466" s="204"/>
      <c r="BI466" s="204"/>
      <c r="BJ466" s="204"/>
      <c r="BK466" s="204"/>
      <c r="BL466" s="41" t="s">
        <v>13</v>
      </c>
      <c r="BM466" s="34">
        <v>354</v>
      </c>
    </row>
    <row r="467" spans="1:65">
      <c r="A467" s="34">
        <v>355</v>
      </c>
      <c r="B467" s="213"/>
      <c r="C467" s="214"/>
      <c r="D467" s="51"/>
      <c r="E467" s="213"/>
      <c r="F467" s="214"/>
      <c r="G467" s="215"/>
      <c r="H467" s="213"/>
      <c r="I467" s="214"/>
      <c r="J467" s="214"/>
      <c r="K467" s="214"/>
      <c r="L467" s="215"/>
      <c r="M467" s="212"/>
      <c r="N467" s="212"/>
      <c r="O467" s="21" t="s">
        <v>10</v>
      </c>
      <c r="P467" s="22"/>
      <c r="Q467" s="21" t="s">
        <v>11</v>
      </c>
      <c r="R467" s="22"/>
      <c r="S467" s="21" t="s">
        <v>12</v>
      </c>
      <c r="T467" s="26"/>
      <c r="U467" s="21" t="s">
        <v>12</v>
      </c>
      <c r="V467" s="25" t="s">
        <v>62</v>
      </c>
      <c r="W467" s="22"/>
      <c r="X467" s="24" t="s">
        <v>12</v>
      </c>
      <c r="Y467" s="212"/>
      <c r="Z467" s="212"/>
      <c r="AA467" s="21" t="s">
        <v>62</v>
      </c>
      <c r="AB467" s="212"/>
      <c r="AC467" s="206"/>
      <c r="AD467" s="209"/>
      <c r="AE467" s="211"/>
      <c r="AF467" s="211"/>
      <c r="AG467" s="23" t="s">
        <v>13</v>
      </c>
      <c r="AH467" s="210"/>
      <c r="AI467" s="206"/>
      <c r="AJ467" s="211"/>
      <c r="AK467" s="211"/>
      <c r="AL467" s="211"/>
      <c r="AM467" s="211"/>
      <c r="AN467" s="21" t="s">
        <v>13</v>
      </c>
      <c r="AO467" s="210"/>
      <c r="AP467" s="212"/>
      <c r="AQ467" s="24" t="s">
        <v>14</v>
      </c>
      <c r="AR467" s="204">
        <f t="shared" si="51"/>
        <v>0</v>
      </c>
      <c r="AS467" s="204"/>
      <c r="AT467" s="204"/>
      <c r="AU467" s="204"/>
      <c r="AV467" s="40" t="s">
        <v>13</v>
      </c>
      <c r="AW467" s="203">
        <f t="shared" si="52"/>
        <v>0</v>
      </c>
      <c r="AX467" s="204"/>
      <c r="AY467" s="204"/>
      <c r="AZ467" s="204"/>
      <c r="BA467" s="41" t="s">
        <v>13</v>
      </c>
      <c r="BB467" s="203">
        <v>25700</v>
      </c>
      <c r="BC467" s="204"/>
      <c r="BD467" s="204"/>
      <c r="BE467" s="204"/>
      <c r="BF467" s="40" t="s">
        <v>13</v>
      </c>
      <c r="BG467" s="203">
        <f t="shared" si="53"/>
        <v>0</v>
      </c>
      <c r="BH467" s="204"/>
      <c r="BI467" s="204"/>
      <c r="BJ467" s="204"/>
      <c r="BK467" s="204"/>
      <c r="BL467" s="41" t="s">
        <v>13</v>
      </c>
      <c r="BM467" s="34">
        <v>355</v>
      </c>
    </row>
    <row r="468" spans="1:65">
      <c r="A468" s="34">
        <v>356</v>
      </c>
      <c r="B468" s="213"/>
      <c r="C468" s="214"/>
      <c r="D468" s="51"/>
      <c r="E468" s="213"/>
      <c r="F468" s="214"/>
      <c r="G468" s="215"/>
      <c r="H468" s="213"/>
      <c r="I468" s="214"/>
      <c r="J468" s="214"/>
      <c r="K468" s="214"/>
      <c r="L468" s="215"/>
      <c r="M468" s="212"/>
      <c r="N468" s="212"/>
      <c r="O468" s="21" t="s">
        <v>10</v>
      </c>
      <c r="P468" s="22"/>
      <c r="Q468" s="21" t="s">
        <v>11</v>
      </c>
      <c r="R468" s="22"/>
      <c r="S468" s="21" t="s">
        <v>12</v>
      </c>
      <c r="T468" s="26"/>
      <c r="U468" s="21" t="s">
        <v>12</v>
      </c>
      <c r="V468" s="25" t="s">
        <v>62</v>
      </c>
      <c r="W468" s="22"/>
      <c r="X468" s="24" t="s">
        <v>12</v>
      </c>
      <c r="Y468" s="212"/>
      <c r="Z468" s="212"/>
      <c r="AA468" s="21" t="s">
        <v>62</v>
      </c>
      <c r="AB468" s="212"/>
      <c r="AC468" s="206"/>
      <c r="AD468" s="209"/>
      <c r="AE468" s="211"/>
      <c r="AF468" s="211"/>
      <c r="AG468" s="23" t="s">
        <v>13</v>
      </c>
      <c r="AH468" s="210"/>
      <c r="AI468" s="206"/>
      <c r="AJ468" s="211"/>
      <c r="AK468" s="211"/>
      <c r="AL468" s="211"/>
      <c r="AM468" s="211"/>
      <c r="AN468" s="21" t="s">
        <v>13</v>
      </c>
      <c r="AO468" s="210"/>
      <c r="AP468" s="212"/>
      <c r="AQ468" s="24" t="s">
        <v>14</v>
      </c>
      <c r="AR468" s="204">
        <f t="shared" si="51"/>
        <v>0</v>
      </c>
      <c r="AS468" s="204"/>
      <c r="AT468" s="204"/>
      <c r="AU468" s="204"/>
      <c r="AV468" s="40" t="s">
        <v>13</v>
      </c>
      <c r="AW468" s="203">
        <f t="shared" si="52"/>
        <v>0</v>
      </c>
      <c r="AX468" s="204"/>
      <c r="AY468" s="204"/>
      <c r="AZ468" s="204"/>
      <c r="BA468" s="41" t="s">
        <v>13</v>
      </c>
      <c r="BB468" s="203">
        <v>25700</v>
      </c>
      <c r="BC468" s="204"/>
      <c r="BD468" s="204"/>
      <c r="BE468" s="204"/>
      <c r="BF468" s="40" t="s">
        <v>13</v>
      </c>
      <c r="BG468" s="203">
        <f t="shared" si="53"/>
        <v>0</v>
      </c>
      <c r="BH468" s="204"/>
      <c r="BI468" s="204"/>
      <c r="BJ468" s="204"/>
      <c r="BK468" s="204"/>
      <c r="BL468" s="41" t="s">
        <v>13</v>
      </c>
      <c r="BM468" s="34">
        <v>356</v>
      </c>
    </row>
    <row r="469" spans="1:65">
      <c r="A469" s="34">
        <v>357</v>
      </c>
      <c r="B469" s="213"/>
      <c r="C469" s="214"/>
      <c r="D469" s="51"/>
      <c r="E469" s="213"/>
      <c r="F469" s="214"/>
      <c r="G469" s="215"/>
      <c r="H469" s="213"/>
      <c r="I469" s="214"/>
      <c r="J469" s="214"/>
      <c r="K469" s="214"/>
      <c r="L469" s="215"/>
      <c r="M469" s="212"/>
      <c r="N469" s="212"/>
      <c r="O469" s="21" t="s">
        <v>10</v>
      </c>
      <c r="P469" s="22"/>
      <c r="Q469" s="21" t="s">
        <v>11</v>
      </c>
      <c r="R469" s="22"/>
      <c r="S469" s="21" t="s">
        <v>12</v>
      </c>
      <c r="T469" s="26"/>
      <c r="U469" s="21" t="s">
        <v>12</v>
      </c>
      <c r="V469" s="25" t="s">
        <v>62</v>
      </c>
      <c r="W469" s="22"/>
      <c r="X469" s="24" t="s">
        <v>12</v>
      </c>
      <c r="Y469" s="212"/>
      <c r="Z469" s="212"/>
      <c r="AA469" s="21" t="s">
        <v>62</v>
      </c>
      <c r="AB469" s="212"/>
      <c r="AC469" s="206"/>
      <c r="AD469" s="209"/>
      <c r="AE469" s="211"/>
      <c r="AF469" s="211"/>
      <c r="AG469" s="23" t="s">
        <v>13</v>
      </c>
      <c r="AH469" s="210"/>
      <c r="AI469" s="206"/>
      <c r="AJ469" s="211"/>
      <c r="AK469" s="211"/>
      <c r="AL469" s="211"/>
      <c r="AM469" s="211"/>
      <c r="AN469" s="21" t="s">
        <v>13</v>
      </c>
      <c r="AO469" s="210"/>
      <c r="AP469" s="212"/>
      <c r="AQ469" s="24" t="s">
        <v>14</v>
      </c>
      <c r="AR469" s="204">
        <f t="shared" si="51"/>
        <v>0</v>
      </c>
      <c r="AS469" s="204"/>
      <c r="AT469" s="204"/>
      <c r="AU469" s="204"/>
      <c r="AV469" s="40" t="s">
        <v>13</v>
      </c>
      <c r="AW469" s="203">
        <f t="shared" si="52"/>
        <v>0</v>
      </c>
      <c r="AX469" s="204"/>
      <c r="AY469" s="204"/>
      <c r="AZ469" s="204"/>
      <c r="BA469" s="41" t="s">
        <v>13</v>
      </c>
      <c r="BB469" s="203">
        <v>25700</v>
      </c>
      <c r="BC469" s="204"/>
      <c r="BD469" s="204"/>
      <c r="BE469" s="204"/>
      <c r="BF469" s="40" t="s">
        <v>13</v>
      </c>
      <c r="BG469" s="203">
        <f t="shared" si="53"/>
        <v>0</v>
      </c>
      <c r="BH469" s="204"/>
      <c r="BI469" s="204"/>
      <c r="BJ469" s="204"/>
      <c r="BK469" s="204"/>
      <c r="BL469" s="41" t="s">
        <v>13</v>
      </c>
      <c r="BM469" s="34">
        <v>357</v>
      </c>
    </row>
    <row r="470" spans="1:65">
      <c r="A470" s="34">
        <v>358</v>
      </c>
      <c r="B470" s="213"/>
      <c r="C470" s="214"/>
      <c r="D470" s="51"/>
      <c r="E470" s="213"/>
      <c r="F470" s="214"/>
      <c r="G470" s="215"/>
      <c r="H470" s="213"/>
      <c r="I470" s="214"/>
      <c r="J470" s="214"/>
      <c r="K470" s="214"/>
      <c r="L470" s="215"/>
      <c r="M470" s="212"/>
      <c r="N470" s="212"/>
      <c r="O470" s="21" t="s">
        <v>10</v>
      </c>
      <c r="P470" s="22"/>
      <c r="Q470" s="21" t="s">
        <v>11</v>
      </c>
      <c r="R470" s="22"/>
      <c r="S470" s="21" t="s">
        <v>12</v>
      </c>
      <c r="T470" s="26"/>
      <c r="U470" s="21" t="s">
        <v>12</v>
      </c>
      <c r="V470" s="25" t="s">
        <v>62</v>
      </c>
      <c r="W470" s="22"/>
      <c r="X470" s="24" t="s">
        <v>12</v>
      </c>
      <c r="Y470" s="212"/>
      <c r="Z470" s="212"/>
      <c r="AA470" s="21" t="s">
        <v>62</v>
      </c>
      <c r="AB470" s="212"/>
      <c r="AC470" s="206"/>
      <c r="AD470" s="209"/>
      <c r="AE470" s="211"/>
      <c r="AF470" s="211"/>
      <c r="AG470" s="23" t="s">
        <v>13</v>
      </c>
      <c r="AH470" s="210"/>
      <c r="AI470" s="206"/>
      <c r="AJ470" s="211"/>
      <c r="AK470" s="211"/>
      <c r="AL470" s="211"/>
      <c r="AM470" s="211"/>
      <c r="AN470" s="21" t="s">
        <v>13</v>
      </c>
      <c r="AO470" s="210"/>
      <c r="AP470" s="212"/>
      <c r="AQ470" s="24" t="s">
        <v>14</v>
      </c>
      <c r="AR470" s="204">
        <f t="shared" si="51"/>
        <v>0</v>
      </c>
      <c r="AS470" s="204"/>
      <c r="AT470" s="204"/>
      <c r="AU470" s="204"/>
      <c r="AV470" s="40" t="s">
        <v>13</v>
      </c>
      <c r="AW470" s="203">
        <f t="shared" si="52"/>
        <v>0</v>
      </c>
      <c r="AX470" s="204"/>
      <c r="AY470" s="204"/>
      <c r="AZ470" s="204"/>
      <c r="BA470" s="41" t="s">
        <v>13</v>
      </c>
      <c r="BB470" s="203">
        <v>25700</v>
      </c>
      <c r="BC470" s="204"/>
      <c r="BD470" s="204"/>
      <c r="BE470" s="204"/>
      <c r="BF470" s="40" t="s">
        <v>13</v>
      </c>
      <c r="BG470" s="203">
        <f t="shared" si="53"/>
        <v>0</v>
      </c>
      <c r="BH470" s="204"/>
      <c r="BI470" s="204"/>
      <c r="BJ470" s="204"/>
      <c r="BK470" s="204"/>
      <c r="BL470" s="41" t="s">
        <v>13</v>
      </c>
      <c r="BM470" s="34">
        <v>358</v>
      </c>
    </row>
    <row r="471" spans="1:65">
      <c r="A471" s="34">
        <v>359</v>
      </c>
      <c r="B471" s="213"/>
      <c r="C471" s="214"/>
      <c r="D471" s="51"/>
      <c r="E471" s="213"/>
      <c r="F471" s="214"/>
      <c r="G471" s="215"/>
      <c r="H471" s="213"/>
      <c r="I471" s="214"/>
      <c r="J471" s="214"/>
      <c r="K471" s="214"/>
      <c r="L471" s="215"/>
      <c r="M471" s="212"/>
      <c r="N471" s="212"/>
      <c r="O471" s="21" t="s">
        <v>10</v>
      </c>
      <c r="P471" s="22"/>
      <c r="Q471" s="21" t="s">
        <v>11</v>
      </c>
      <c r="R471" s="22"/>
      <c r="S471" s="21" t="s">
        <v>12</v>
      </c>
      <c r="T471" s="26"/>
      <c r="U471" s="21" t="s">
        <v>12</v>
      </c>
      <c r="V471" s="25" t="s">
        <v>62</v>
      </c>
      <c r="W471" s="22"/>
      <c r="X471" s="24" t="s">
        <v>12</v>
      </c>
      <c r="Y471" s="212"/>
      <c r="Z471" s="212"/>
      <c r="AA471" s="21" t="s">
        <v>62</v>
      </c>
      <c r="AB471" s="212"/>
      <c r="AC471" s="206"/>
      <c r="AD471" s="209"/>
      <c r="AE471" s="211"/>
      <c r="AF471" s="211"/>
      <c r="AG471" s="23" t="s">
        <v>13</v>
      </c>
      <c r="AH471" s="210"/>
      <c r="AI471" s="206"/>
      <c r="AJ471" s="211"/>
      <c r="AK471" s="211"/>
      <c r="AL471" s="211"/>
      <c r="AM471" s="211"/>
      <c r="AN471" s="21" t="s">
        <v>13</v>
      </c>
      <c r="AO471" s="210"/>
      <c r="AP471" s="212"/>
      <c r="AQ471" s="24" t="s">
        <v>14</v>
      </c>
      <c r="AR471" s="204">
        <f t="shared" si="51"/>
        <v>0</v>
      </c>
      <c r="AS471" s="204"/>
      <c r="AT471" s="204"/>
      <c r="AU471" s="204"/>
      <c r="AV471" s="40" t="s">
        <v>13</v>
      </c>
      <c r="AW471" s="203">
        <f t="shared" si="52"/>
        <v>0</v>
      </c>
      <c r="AX471" s="204"/>
      <c r="AY471" s="204"/>
      <c r="AZ471" s="204"/>
      <c r="BA471" s="41" t="s">
        <v>13</v>
      </c>
      <c r="BB471" s="203">
        <v>25700</v>
      </c>
      <c r="BC471" s="204"/>
      <c r="BD471" s="204"/>
      <c r="BE471" s="204"/>
      <c r="BF471" s="40" t="s">
        <v>13</v>
      </c>
      <c r="BG471" s="203">
        <f t="shared" si="53"/>
        <v>0</v>
      </c>
      <c r="BH471" s="204"/>
      <c r="BI471" s="204"/>
      <c r="BJ471" s="204"/>
      <c r="BK471" s="204"/>
      <c r="BL471" s="41" t="s">
        <v>13</v>
      </c>
      <c r="BM471" s="34">
        <v>359</v>
      </c>
    </row>
    <row r="472" spans="1:65" ht="18.600000000000001" thickBot="1">
      <c r="A472" s="34">
        <v>360</v>
      </c>
      <c r="B472" s="213"/>
      <c r="C472" s="215"/>
      <c r="D472" s="51"/>
      <c r="E472" s="213"/>
      <c r="F472" s="214"/>
      <c r="G472" s="215"/>
      <c r="H472" s="216"/>
      <c r="I472" s="216"/>
      <c r="J472" s="216"/>
      <c r="K472" s="216"/>
      <c r="L472" s="216"/>
      <c r="M472" s="207"/>
      <c r="N472" s="210"/>
      <c r="O472" s="21" t="s">
        <v>10</v>
      </c>
      <c r="P472" s="22"/>
      <c r="Q472" s="21" t="s">
        <v>11</v>
      </c>
      <c r="R472" s="22"/>
      <c r="S472" s="24" t="s">
        <v>12</v>
      </c>
      <c r="T472" s="26"/>
      <c r="U472" s="21" t="s">
        <v>12</v>
      </c>
      <c r="V472" s="25" t="s">
        <v>62</v>
      </c>
      <c r="W472" s="22"/>
      <c r="X472" s="24" t="s">
        <v>12</v>
      </c>
      <c r="Y472" s="207"/>
      <c r="Z472" s="210"/>
      <c r="AA472" s="21" t="s">
        <v>62</v>
      </c>
      <c r="AB472" s="206"/>
      <c r="AC472" s="207"/>
      <c r="AD472" s="208"/>
      <c r="AE472" s="208"/>
      <c r="AF472" s="209"/>
      <c r="AG472" s="23" t="s">
        <v>13</v>
      </c>
      <c r="AH472" s="210"/>
      <c r="AI472" s="206"/>
      <c r="AJ472" s="211"/>
      <c r="AK472" s="211"/>
      <c r="AL472" s="211"/>
      <c r="AM472" s="211"/>
      <c r="AN472" s="21" t="s">
        <v>13</v>
      </c>
      <c r="AO472" s="210"/>
      <c r="AP472" s="212"/>
      <c r="AQ472" s="24" t="s">
        <v>14</v>
      </c>
      <c r="AR472" s="204">
        <f t="shared" si="51"/>
        <v>0</v>
      </c>
      <c r="AS472" s="204"/>
      <c r="AT472" s="204"/>
      <c r="AU472" s="204"/>
      <c r="AV472" s="40" t="s">
        <v>13</v>
      </c>
      <c r="AW472" s="203">
        <f t="shared" si="52"/>
        <v>0</v>
      </c>
      <c r="AX472" s="204"/>
      <c r="AY472" s="204"/>
      <c r="AZ472" s="204"/>
      <c r="BA472" s="41" t="s">
        <v>13</v>
      </c>
      <c r="BB472" s="203">
        <v>25700</v>
      </c>
      <c r="BC472" s="204"/>
      <c r="BD472" s="204"/>
      <c r="BE472" s="204"/>
      <c r="BF472" s="41" t="s">
        <v>13</v>
      </c>
      <c r="BG472" s="203">
        <f t="shared" si="53"/>
        <v>0</v>
      </c>
      <c r="BH472" s="204"/>
      <c r="BI472" s="204"/>
      <c r="BJ472" s="204"/>
      <c r="BK472" s="204"/>
      <c r="BL472" s="41" t="s">
        <v>13</v>
      </c>
      <c r="BM472" s="34">
        <v>360</v>
      </c>
    </row>
    <row r="473" spans="1:65" ht="18.600000000000001" thickBot="1">
      <c r="BD473" s="200" t="s">
        <v>15</v>
      </c>
      <c r="BE473" s="200"/>
      <c r="BF473" s="201"/>
      <c r="BG473" s="315">
        <f>SUM(BG453:BK472)</f>
        <v>0</v>
      </c>
      <c r="BH473" s="316"/>
      <c r="BI473" s="316"/>
      <c r="BJ473" s="316"/>
      <c r="BK473" s="316"/>
      <c r="BL473" s="132" t="s">
        <v>13</v>
      </c>
      <c r="BM473" s="5"/>
    </row>
    <row r="474" spans="1:65" ht="22.2">
      <c r="A474" s="1" t="s">
        <v>61</v>
      </c>
      <c r="BC474" s="194" t="s">
        <v>24</v>
      </c>
      <c r="BD474" s="195"/>
      <c r="BE474" s="275"/>
      <c r="BF474" s="276"/>
      <c r="BG474" s="2" t="s">
        <v>10</v>
      </c>
      <c r="BI474" s="275"/>
      <c r="BJ474" s="276"/>
      <c r="BK474" s="277" t="s">
        <v>25</v>
      </c>
      <c r="BL474" s="194"/>
    </row>
    <row r="475" spans="1:65">
      <c r="X475" s="2" t="s">
        <v>85</v>
      </c>
      <c r="AU475" s="2" t="s">
        <v>103</v>
      </c>
      <c r="AX475" s="151"/>
      <c r="AY475" s="151"/>
      <c r="AZ475" s="151"/>
      <c r="BA475" s="151"/>
      <c r="BB475" s="151"/>
      <c r="BC475" s="151"/>
      <c r="BD475" s="151"/>
      <c r="BE475" s="151"/>
      <c r="BF475" s="151"/>
      <c r="BG475" s="151"/>
      <c r="BH475" s="151"/>
      <c r="BI475" s="151"/>
      <c r="BJ475" s="151"/>
      <c r="BK475" s="151"/>
      <c r="BL475" s="151"/>
    </row>
    <row r="476" spans="1:65" ht="18" customHeight="1">
      <c r="A476" s="4"/>
      <c r="B476" s="278" t="s">
        <v>94</v>
      </c>
      <c r="C476" s="278"/>
      <c r="D476" s="279" t="s">
        <v>121</v>
      </c>
      <c r="E476" s="246" t="s">
        <v>95</v>
      </c>
      <c r="F476" s="247"/>
      <c r="G476" s="248"/>
      <c r="H476" s="252" t="s">
        <v>3</v>
      </c>
      <c r="I476" s="253"/>
      <c r="J476" s="253"/>
      <c r="K476" s="253"/>
      <c r="L476" s="254"/>
      <c r="M476" s="258" t="s">
        <v>93</v>
      </c>
      <c r="N476" s="258"/>
      <c r="O476" s="258"/>
      <c r="P476" s="258"/>
      <c r="Q476" s="258"/>
      <c r="R476" s="258"/>
      <c r="S476" s="258"/>
      <c r="T476" s="261" t="s">
        <v>63</v>
      </c>
      <c r="U476" s="261"/>
      <c r="V476" s="261"/>
      <c r="W476" s="261"/>
      <c r="X476" s="261"/>
      <c r="Y476" s="262" t="s">
        <v>64</v>
      </c>
      <c r="Z476" s="263"/>
      <c r="AA476" s="263"/>
      <c r="AB476" s="263"/>
      <c r="AC476" s="264"/>
      <c r="AD476" s="265" t="s">
        <v>6</v>
      </c>
      <c r="AE476" s="266"/>
      <c r="AF476" s="266"/>
      <c r="AG476" s="267"/>
      <c r="AH476" s="271" t="s">
        <v>84</v>
      </c>
      <c r="AI476" s="272"/>
      <c r="AJ476" s="272"/>
      <c r="AK476" s="272"/>
      <c r="AL476" s="272"/>
      <c r="AM476" s="272"/>
      <c r="AN476" s="273"/>
      <c r="AO476" s="274" t="s">
        <v>7</v>
      </c>
      <c r="AP476" s="253"/>
      <c r="AQ476" s="254"/>
      <c r="AR476" s="224" t="s">
        <v>26</v>
      </c>
      <c r="AS476" s="225"/>
      <c r="AT476" s="225"/>
      <c r="AU476" s="225"/>
      <c r="AV476" s="226"/>
      <c r="AW476" s="230" t="s">
        <v>8</v>
      </c>
      <c r="AX476" s="231"/>
      <c r="AY476" s="231"/>
      <c r="AZ476" s="231"/>
      <c r="BA476" s="232"/>
      <c r="BB476" s="236" t="s">
        <v>27</v>
      </c>
      <c r="BC476" s="237"/>
      <c r="BD476" s="237"/>
      <c r="BE476" s="237"/>
      <c r="BF476" s="238"/>
      <c r="BG476" s="230" t="s">
        <v>9</v>
      </c>
      <c r="BH476" s="231"/>
      <c r="BI476" s="231"/>
      <c r="BJ476" s="231"/>
      <c r="BK476" s="231"/>
      <c r="BL476" s="232"/>
    </row>
    <row r="477" spans="1:65" ht="18" customHeight="1">
      <c r="A477" s="4"/>
      <c r="B477" s="278"/>
      <c r="C477" s="278"/>
      <c r="D477" s="278"/>
      <c r="E477" s="249"/>
      <c r="F477" s="250"/>
      <c r="G477" s="251"/>
      <c r="H477" s="255"/>
      <c r="I477" s="256"/>
      <c r="J477" s="256"/>
      <c r="K477" s="256"/>
      <c r="L477" s="257"/>
      <c r="M477" s="259"/>
      <c r="N477" s="259"/>
      <c r="O477" s="259"/>
      <c r="P477" s="259"/>
      <c r="Q477" s="259"/>
      <c r="R477" s="259"/>
      <c r="S477" s="259"/>
      <c r="T477" s="261"/>
      <c r="U477" s="261"/>
      <c r="V477" s="261"/>
      <c r="W477" s="261"/>
      <c r="X477" s="261"/>
      <c r="Y477" s="242" t="s">
        <v>91</v>
      </c>
      <c r="Z477" s="242"/>
      <c r="AA477" s="242"/>
      <c r="AB477" s="242"/>
      <c r="AC477" s="243"/>
      <c r="AD477" s="268"/>
      <c r="AE477" s="269"/>
      <c r="AF477" s="269"/>
      <c r="AG477" s="270"/>
      <c r="AH477" s="218" t="s">
        <v>4</v>
      </c>
      <c r="AI477" s="220"/>
      <c r="AJ477" s="218" t="s">
        <v>5</v>
      </c>
      <c r="AK477" s="219"/>
      <c r="AL477" s="219"/>
      <c r="AM477" s="219"/>
      <c r="AN477" s="220"/>
      <c r="AO477" s="255"/>
      <c r="AP477" s="256"/>
      <c r="AQ477" s="257"/>
      <c r="AR477" s="227"/>
      <c r="AS477" s="228"/>
      <c r="AT477" s="228"/>
      <c r="AU477" s="228"/>
      <c r="AV477" s="229"/>
      <c r="AW477" s="233"/>
      <c r="AX477" s="234"/>
      <c r="AY477" s="234"/>
      <c r="AZ477" s="234"/>
      <c r="BA477" s="235"/>
      <c r="BB477" s="239"/>
      <c r="BC477" s="240"/>
      <c r="BD477" s="240"/>
      <c r="BE477" s="240"/>
      <c r="BF477" s="241"/>
      <c r="BG477" s="233"/>
      <c r="BH477" s="234"/>
      <c r="BI477" s="234"/>
      <c r="BJ477" s="234"/>
      <c r="BK477" s="234"/>
      <c r="BL477" s="235"/>
    </row>
    <row r="478" spans="1:65">
      <c r="A478" s="4" t="s">
        <v>137</v>
      </c>
      <c r="B478" s="218" t="s">
        <v>2</v>
      </c>
      <c r="C478" s="220"/>
      <c r="D478" s="54" t="s">
        <v>2</v>
      </c>
      <c r="E478" s="218" t="s">
        <v>96</v>
      </c>
      <c r="F478" s="219"/>
      <c r="G478" s="220"/>
      <c r="H478" s="221"/>
      <c r="I478" s="222"/>
      <c r="J478" s="222"/>
      <c r="K478" s="222"/>
      <c r="L478" s="223"/>
      <c r="M478" s="260"/>
      <c r="N478" s="260"/>
      <c r="O478" s="260"/>
      <c r="P478" s="260"/>
      <c r="Q478" s="260"/>
      <c r="R478" s="260"/>
      <c r="S478" s="260"/>
      <c r="T478" s="261"/>
      <c r="U478" s="261"/>
      <c r="V478" s="261"/>
      <c r="W478" s="261"/>
      <c r="X478" s="261"/>
      <c r="Y478" s="244"/>
      <c r="Z478" s="244"/>
      <c r="AA478" s="244"/>
      <c r="AB478" s="244"/>
      <c r="AC478" s="245"/>
      <c r="AD478" s="221" t="s">
        <v>77</v>
      </c>
      <c r="AE478" s="222"/>
      <c r="AF478" s="222"/>
      <c r="AG478" s="223"/>
      <c r="AH478" s="222" t="s">
        <v>2</v>
      </c>
      <c r="AI478" s="222"/>
      <c r="AJ478" s="218" t="s">
        <v>78</v>
      </c>
      <c r="AK478" s="219"/>
      <c r="AL478" s="219"/>
      <c r="AM478" s="219"/>
      <c r="AN478" s="220"/>
      <c r="AO478" s="218" t="s">
        <v>79</v>
      </c>
      <c r="AP478" s="219"/>
      <c r="AQ478" s="220"/>
      <c r="AR478" s="222" t="s">
        <v>80</v>
      </c>
      <c r="AS478" s="222"/>
      <c r="AT478" s="222"/>
      <c r="AU478" s="222"/>
      <c r="AV478" s="222"/>
      <c r="AW478" s="221" t="s">
        <v>81</v>
      </c>
      <c r="AX478" s="222"/>
      <c r="AY478" s="222"/>
      <c r="AZ478" s="222"/>
      <c r="BA478" s="223"/>
      <c r="BB478" s="234" t="s">
        <v>82</v>
      </c>
      <c r="BC478" s="234"/>
      <c r="BD478" s="234"/>
      <c r="BE478" s="234"/>
      <c r="BF478" s="234"/>
      <c r="BG478" s="233" t="s">
        <v>83</v>
      </c>
      <c r="BH478" s="234"/>
      <c r="BI478" s="234"/>
      <c r="BJ478" s="234"/>
      <c r="BK478" s="234"/>
      <c r="BL478" s="235"/>
    </row>
    <row r="479" spans="1:65">
      <c r="A479" s="34">
        <v>361</v>
      </c>
      <c r="B479" s="213"/>
      <c r="C479" s="214"/>
      <c r="D479" s="56"/>
      <c r="E479" s="213"/>
      <c r="F479" s="214"/>
      <c r="G479" s="215"/>
      <c r="H479" s="213"/>
      <c r="I479" s="214"/>
      <c r="J479" s="214"/>
      <c r="K479" s="214"/>
      <c r="L479" s="215"/>
      <c r="M479" s="212"/>
      <c r="N479" s="212"/>
      <c r="O479" s="21" t="s">
        <v>10</v>
      </c>
      <c r="P479" s="22"/>
      <c r="Q479" s="21" t="s">
        <v>11</v>
      </c>
      <c r="R479" s="22"/>
      <c r="S479" s="21" t="s">
        <v>12</v>
      </c>
      <c r="T479" s="26"/>
      <c r="U479" s="21" t="s">
        <v>12</v>
      </c>
      <c r="V479" s="25" t="s">
        <v>62</v>
      </c>
      <c r="W479" s="22"/>
      <c r="X479" s="24" t="s">
        <v>12</v>
      </c>
      <c r="Y479" s="217"/>
      <c r="Z479" s="212"/>
      <c r="AA479" s="21" t="s">
        <v>62</v>
      </c>
      <c r="AB479" s="217"/>
      <c r="AC479" s="206"/>
      <c r="AD479" s="209"/>
      <c r="AE479" s="211"/>
      <c r="AF479" s="211"/>
      <c r="AG479" s="23" t="s">
        <v>13</v>
      </c>
      <c r="AH479" s="210"/>
      <c r="AI479" s="206"/>
      <c r="AJ479" s="211"/>
      <c r="AK479" s="211"/>
      <c r="AL479" s="211"/>
      <c r="AM479" s="211"/>
      <c r="AN479" s="21" t="s">
        <v>13</v>
      </c>
      <c r="AO479" s="210"/>
      <c r="AP479" s="212"/>
      <c r="AQ479" s="24" t="s">
        <v>14</v>
      </c>
      <c r="AR479" s="204">
        <f t="shared" ref="AR479:AR498" si="54">IFERROR(ROUNDDOWN(AJ479/AO479,0),0)</f>
        <v>0</v>
      </c>
      <c r="AS479" s="204"/>
      <c r="AT479" s="204"/>
      <c r="AU479" s="204"/>
      <c r="AV479" s="40" t="s">
        <v>13</v>
      </c>
      <c r="AW479" s="203">
        <f t="shared" ref="AW479:AW498" si="55">IFERROR(AD479+AR479,0)</f>
        <v>0</v>
      </c>
      <c r="AX479" s="204"/>
      <c r="AY479" s="204"/>
      <c r="AZ479" s="204"/>
      <c r="BA479" s="41" t="s">
        <v>13</v>
      </c>
      <c r="BB479" s="203">
        <v>25700</v>
      </c>
      <c r="BC479" s="204"/>
      <c r="BD479" s="204"/>
      <c r="BE479" s="204"/>
      <c r="BF479" s="40" t="s">
        <v>13</v>
      </c>
      <c r="BG479" s="203">
        <f t="shared" ref="BG479:BG498" si="56">IF(AW479&lt;BB479,AW479,25700)</f>
        <v>0</v>
      </c>
      <c r="BH479" s="204"/>
      <c r="BI479" s="204"/>
      <c r="BJ479" s="204"/>
      <c r="BK479" s="204"/>
      <c r="BL479" s="41" t="s">
        <v>13</v>
      </c>
      <c r="BM479" s="34">
        <v>361</v>
      </c>
    </row>
    <row r="480" spans="1:65">
      <c r="A480" s="34">
        <v>362</v>
      </c>
      <c r="B480" s="213"/>
      <c r="C480" s="214"/>
      <c r="D480" s="56"/>
      <c r="E480" s="213"/>
      <c r="F480" s="214"/>
      <c r="G480" s="215"/>
      <c r="H480" s="213"/>
      <c r="I480" s="214"/>
      <c r="J480" s="214"/>
      <c r="K480" s="214"/>
      <c r="L480" s="215"/>
      <c r="M480" s="212"/>
      <c r="N480" s="212"/>
      <c r="O480" s="21" t="s">
        <v>10</v>
      </c>
      <c r="P480" s="22"/>
      <c r="Q480" s="21" t="s">
        <v>11</v>
      </c>
      <c r="R480" s="22"/>
      <c r="S480" s="21" t="s">
        <v>12</v>
      </c>
      <c r="T480" s="26"/>
      <c r="U480" s="21" t="s">
        <v>12</v>
      </c>
      <c r="V480" s="25" t="s">
        <v>62</v>
      </c>
      <c r="W480" s="22"/>
      <c r="X480" s="24" t="s">
        <v>12</v>
      </c>
      <c r="Y480" s="212"/>
      <c r="Z480" s="212"/>
      <c r="AA480" s="21" t="s">
        <v>62</v>
      </c>
      <c r="AB480" s="212"/>
      <c r="AC480" s="206"/>
      <c r="AD480" s="209"/>
      <c r="AE480" s="211"/>
      <c r="AF480" s="211"/>
      <c r="AG480" s="23" t="s">
        <v>13</v>
      </c>
      <c r="AH480" s="210"/>
      <c r="AI480" s="206"/>
      <c r="AJ480" s="211"/>
      <c r="AK480" s="211"/>
      <c r="AL480" s="211"/>
      <c r="AM480" s="211"/>
      <c r="AN480" s="21" t="s">
        <v>13</v>
      </c>
      <c r="AO480" s="210"/>
      <c r="AP480" s="212"/>
      <c r="AQ480" s="24" t="s">
        <v>14</v>
      </c>
      <c r="AR480" s="204">
        <f t="shared" si="54"/>
        <v>0</v>
      </c>
      <c r="AS480" s="204"/>
      <c r="AT480" s="204"/>
      <c r="AU480" s="204"/>
      <c r="AV480" s="40" t="s">
        <v>13</v>
      </c>
      <c r="AW480" s="203">
        <f t="shared" si="55"/>
        <v>0</v>
      </c>
      <c r="AX480" s="204"/>
      <c r="AY480" s="204"/>
      <c r="AZ480" s="204"/>
      <c r="BA480" s="41" t="s">
        <v>13</v>
      </c>
      <c r="BB480" s="203">
        <v>25700</v>
      </c>
      <c r="BC480" s="204"/>
      <c r="BD480" s="204"/>
      <c r="BE480" s="204"/>
      <c r="BF480" s="40" t="s">
        <v>13</v>
      </c>
      <c r="BG480" s="203">
        <f t="shared" si="56"/>
        <v>0</v>
      </c>
      <c r="BH480" s="204"/>
      <c r="BI480" s="204"/>
      <c r="BJ480" s="204"/>
      <c r="BK480" s="204"/>
      <c r="BL480" s="41" t="s">
        <v>13</v>
      </c>
      <c r="BM480" s="34">
        <v>362</v>
      </c>
    </row>
    <row r="481" spans="1:65">
      <c r="A481" s="34">
        <v>363</v>
      </c>
      <c r="B481" s="213"/>
      <c r="C481" s="214"/>
      <c r="D481" s="56"/>
      <c r="E481" s="213"/>
      <c r="F481" s="214"/>
      <c r="G481" s="215"/>
      <c r="H481" s="213"/>
      <c r="I481" s="214"/>
      <c r="J481" s="214"/>
      <c r="K481" s="214"/>
      <c r="L481" s="215"/>
      <c r="M481" s="212"/>
      <c r="N481" s="212"/>
      <c r="O481" s="21" t="s">
        <v>10</v>
      </c>
      <c r="P481" s="22"/>
      <c r="Q481" s="21" t="s">
        <v>11</v>
      </c>
      <c r="R481" s="22"/>
      <c r="S481" s="21" t="s">
        <v>12</v>
      </c>
      <c r="T481" s="26"/>
      <c r="U481" s="21" t="s">
        <v>12</v>
      </c>
      <c r="V481" s="25" t="s">
        <v>62</v>
      </c>
      <c r="W481" s="22"/>
      <c r="X481" s="24" t="s">
        <v>12</v>
      </c>
      <c r="Y481" s="212"/>
      <c r="Z481" s="212"/>
      <c r="AA481" s="21" t="s">
        <v>62</v>
      </c>
      <c r="AB481" s="212"/>
      <c r="AC481" s="206"/>
      <c r="AD481" s="209"/>
      <c r="AE481" s="211"/>
      <c r="AF481" s="211"/>
      <c r="AG481" s="23" t="s">
        <v>13</v>
      </c>
      <c r="AH481" s="210"/>
      <c r="AI481" s="206"/>
      <c r="AJ481" s="211"/>
      <c r="AK481" s="211"/>
      <c r="AL481" s="211"/>
      <c r="AM481" s="211"/>
      <c r="AN481" s="21" t="s">
        <v>13</v>
      </c>
      <c r="AO481" s="210"/>
      <c r="AP481" s="212"/>
      <c r="AQ481" s="24" t="s">
        <v>14</v>
      </c>
      <c r="AR481" s="204">
        <f t="shared" si="54"/>
        <v>0</v>
      </c>
      <c r="AS481" s="204"/>
      <c r="AT481" s="204"/>
      <c r="AU481" s="204"/>
      <c r="AV481" s="40" t="s">
        <v>13</v>
      </c>
      <c r="AW481" s="203">
        <f t="shared" si="55"/>
        <v>0</v>
      </c>
      <c r="AX481" s="204"/>
      <c r="AY481" s="204"/>
      <c r="AZ481" s="204"/>
      <c r="BA481" s="41" t="s">
        <v>13</v>
      </c>
      <c r="BB481" s="203">
        <v>25700</v>
      </c>
      <c r="BC481" s="204"/>
      <c r="BD481" s="204"/>
      <c r="BE481" s="204"/>
      <c r="BF481" s="40" t="s">
        <v>13</v>
      </c>
      <c r="BG481" s="203">
        <f t="shared" si="56"/>
        <v>0</v>
      </c>
      <c r="BH481" s="204"/>
      <c r="BI481" s="204"/>
      <c r="BJ481" s="204"/>
      <c r="BK481" s="204"/>
      <c r="BL481" s="41" t="s">
        <v>13</v>
      </c>
      <c r="BM481" s="34">
        <v>363</v>
      </c>
    </row>
    <row r="482" spans="1:65">
      <c r="A482" s="34">
        <v>364</v>
      </c>
      <c r="B482" s="213"/>
      <c r="C482" s="214"/>
      <c r="D482" s="56"/>
      <c r="E482" s="213"/>
      <c r="F482" s="214"/>
      <c r="G482" s="215"/>
      <c r="H482" s="213"/>
      <c r="I482" s="214"/>
      <c r="J482" s="214"/>
      <c r="K482" s="214"/>
      <c r="L482" s="215"/>
      <c r="M482" s="212"/>
      <c r="N482" s="212"/>
      <c r="O482" s="21" t="s">
        <v>10</v>
      </c>
      <c r="P482" s="22"/>
      <c r="Q482" s="21" t="s">
        <v>11</v>
      </c>
      <c r="R482" s="22"/>
      <c r="S482" s="21" t="s">
        <v>12</v>
      </c>
      <c r="T482" s="26"/>
      <c r="U482" s="21" t="s">
        <v>12</v>
      </c>
      <c r="V482" s="25" t="s">
        <v>62</v>
      </c>
      <c r="W482" s="22"/>
      <c r="X482" s="24" t="s">
        <v>12</v>
      </c>
      <c r="Y482" s="212"/>
      <c r="Z482" s="212"/>
      <c r="AA482" s="21" t="s">
        <v>62</v>
      </c>
      <c r="AB482" s="212"/>
      <c r="AC482" s="206"/>
      <c r="AD482" s="209"/>
      <c r="AE482" s="211"/>
      <c r="AF482" s="211"/>
      <c r="AG482" s="23" t="s">
        <v>13</v>
      </c>
      <c r="AH482" s="210"/>
      <c r="AI482" s="206"/>
      <c r="AJ482" s="211"/>
      <c r="AK482" s="211"/>
      <c r="AL482" s="211"/>
      <c r="AM482" s="211"/>
      <c r="AN482" s="21" t="s">
        <v>13</v>
      </c>
      <c r="AO482" s="210"/>
      <c r="AP482" s="212"/>
      <c r="AQ482" s="24" t="s">
        <v>14</v>
      </c>
      <c r="AR482" s="204">
        <f t="shared" si="54"/>
        <v>0</v>
      </c>
      <c r="AS482" s="204"/>
      <c r="AT482" s="204"/>
      <c r="AU482" s="204"/>
      <c r="AV482" s="40" t="s">
        <v>13</v>
      </c>
      <c r="AW482" s="203">
        <f t="shared" si="55"/>
        <v>0</v>
      </c>
      <c r="AX482" s="204"/>
      <c r="AY482" s="204"/>
      <c r="AZ482" s="204"/>
      <c r="BA482" s="41" t="s">
        <v>13</v>
      </c>
      <c r="BB482" s="203">
        <v>25700</v>
      </c>
      <c r="BC482" s="204"/>
      <c r="BD482" s="204"/>
      <c r="BE482" s="204"/>
      <c r="BF482" s="40" t="s">
        <v>13</v>
      </c>
      <c r="BG482" s="203">
        <f t="shared" si="56"/>
        <v>0</v>
      </c>
      <c r="BH482" s="204"/>
      <c r="BI482" s="204"/>
      <c r="BJ482" s="204"/>
      <c r="BK482" s="204"/>
      <c r="BL482" s="41" t="s">
        <v>13</v>
      </c>
      <c r="BM482" s="34">
        <v>364</v>
      </c>
    </row>
    <row r="483" spans="1:65">
      <c r="A483" s="34">
        <v>365</v>
      </c>
      <c r="B483" s="213"/>
      <c r="C483" s="214"/>
      <c r="D483" s="56"/>
      <c r="E483" s="213"/>
      <c r="F483" s="214"/>
      <c r="G483" s="215"/>
      <c r="H483" s="213"/>
      <c r="I483" s="214"/>
      <c r="J483" s="214"/>
      <c r="K483" s="214"/>
      <c r="L483" s="215"/>
      <c r="M483" s="212"/>
      <c r="N483" s="212"/>
      <c r="O483" s="21" t="s">
        <v>10</v>
      </c>
      <c r="P483" s="22"/>
      <c r="Q483" s="21" t="s">
        <v>11</v>
      </c>
      <c r="R483" s="22"/>
      <c r="S483" s="21" t="s">
        <v>12</v>
      </c>
      <c r="T483" s="26"/>
      <c r="U483" s="21" t="s">
        <v>12</v>
      </c>
      <c r="V483" s="25" t="s">
        <v>62</v>
      </c>
      <c r="W483" s="22"/>
      <c r="X483" s="24" t="s">
        <v>12</v>
      </c>
      <c r="Y483" s="217"/>
      <c r="Z483" s="212"/>
      <c r="AA483" s="21" t="s">
        <v>62</v>
      </c>
      <c r="AB483" s="217"/>
      <c r="AC483" s="206"/>
      <c r="AD483" s="209"/>
      <c r="AE483" s="211"/>
      <c r="AF483" s="211"/>
      <c r="AG483" s="23" t="s">
        <v>13</v>
      </c>
      <c r="AH483" s="210"/>
      <c r="AI483" s="206"/>
      <c r="AJ483" s="211"/>
      <c r="AK483" s="211"/>
      <c r="AL483" s="211"/>
      <c r="AM483" s="211"/>
      <c r="AN483" s="21" t="s">
        <v>13</v>
      </c>
      <c r="AO483" s="210"/>
      <c r="AP483" s="212"/>
      <c r="AQ483" s="24" t="s">
        <v>14</v>
      </c>
      <c r="AR483" s="204">
        <f t="shared" si="54"/>
        <v>0</v>
      </c>
      <c r="AS483" s="204"/>
      <c r="AT483" s="204"/>
      <c r="AU483" s="204"/>
      <c r="AV483" s="40" t="s">
        <v>13</v>
      </c>
      <c r="AW483" s="203">
        <f t="shared" si="55"/>
        <v>0</v>
      </c>
      <c r="AX483" s="204"/>
      <c r="AY483" s="204"/>
      <c r="AZ483" s="204"/>
      <c r="BA483" s="41" t="s">
        <v>13</v>
      </c>
      <c r="BB483" s="203">
        <v>25700</v>
      </c>
      <c r="BC483" s="204"/>
      <c r="BD483" s="204"/>
      <c r="BE483" s="204"/>
      <c r="BF483" s="40" t="s">
        <v>13</v>
      </c>
      <c r="BG483" s="203">
        <f t="shared" si="56"/>
        <v>0</v>
      </c>
      <c r="BH483" s="204"/>
      <c r="BI483" s="204"/>
      <c r="BJ483" s="204"/>
      <c r="BK483" s="204"/>
      <c r="BL483" s="41" t="s">
        <v>13</v>
      </c>
      <c r="BM483" s="34">
        <v>365</v>
      </c>
    </row>
    <row r="484" spans="1:65">
      <c r="A484" s="34">
        <v>366</v>
      </c>
      <c r="B484" s="213"/>
      <c r="C484" s="214"/>
      <c r="D484" s="56"/>
      <c r="E484" s="213"/>
      <c r="F484" s="214"/>
      <c r="G484" s="215"/>
      <c r="H484" s="213"/>
      <c r="I484" s="214"/>
      <c r="J484" s="214"/>
      <c r="K484" s="214"/>
      <c r="L484" s="215"/>
      <c r="M484" s="212"/>
      <c r="N484" s="212"/>
      <c r="O484" s="21" t="s">
        <v>10</v>
      </c>
      <c r="P484" s="22"/>
      <c r="Q484" s="21" t="s">
        <v>11</v>
      </c>
      <c r="R484" s="22"/>
      <c r="S484" s="21" t="s">
        <v>12</v>
      </c>
      <c r="T484" s="26"/>
      <c r="U484" s="21" t="s">
        <v>12</v>
      </c>
      <c r="V484" s="25" t="s">
        <v>62</v>
      </c>
      <c r="W484" s="22"/>
      <c r="X484" s="24" t="s">
        <v>12</v>
      </c>
      <c r="Y484" s="212"/>
      <c r="Z484" s="212"/>
      <c r="AA484" s="21" t="s">
        <v>62</v>
      </c>
      <c r="AB484" s="212"/>
      <c r="AC484" s="206"/>
      <c r="AD484" s="209"/>
      <c r="AE484" s="211"/>
      <c r="AF484" s="211"/>
      <c r="AG484" s="23" t="s">
        <v>13</v>
      </c>
      <c r="AH484" s="210"/>
      <c r="AI484" s="206"/>
      <c r="AJ484" s="211"/>
      <c r="AK484" s="211"/>
      <c r="AL484" s="211"/>
      <c r="AM484" s="211"/>
      <c r="AN484" s="21" t="s">
        <v>13</v>
      </c>
      <c r="AO484" s="210"/>
      <c r="AP484" s="212"/>
      <c r="AQ484" s="24" t="s">
        <v>14</v>
      </c>
      <c r="AR484" s="204">
        <f t="shared" si="54"/>
        <v>0</v>
      </c>
      <c r="AS484" s="204"/>
      <c r="AT484" s="204"/>
      <c r="AU484" s="204"/>
      <c r="AV484" s="40" t="s">
        <v>13</v>
      </c>
      <c r="AW484" s="203">
        <f t="shared" si="55"/>
        <v>0</v>
      </c>
      <c r="AX484" s="204"/>
      <c r="AY484" s="204"/>
      <c r="AZ484" s="204"/>
      <c r="BA484" s="41" t="s">
        <v>13</v>
      </c>
      <c r="BB484" s="203">
        <v>25700</v>
      </c>
      <c r="BC484" s="204"/>
      <c r="BD484" s="204"/>
      <c r="BE484" s="204"/>
      <c r="BF484" s="40" t="s">
        <v>13</v>
      </c>
      <c r="BG484" s="203">
        <f t="shared" si="56"/>
        <v>0</v>
      </c>
      <c r="BH484" s="204"/>
      <c r="BI484" s="204"/>
      <c r="BJ484" s="204"/>
      <c r="BK484" s="204"/>
      <c r="BL484" s="41" t="s">
        <v>13</v>
      </c>
      <c r="BM484" s="34">
        <v>366</v>
      </c>
    </row>
    <row r="485" spans="1:65">
      <c r="A485" s="34">
        <v>367</v>
      </c>
      <c r="B485" s="213"/>
      <c r="C485" s="214"/>
      <c r="D485" s="56"/>
      <c r="E485" s="213"/>
      <c r="F485" s="214"/>
      <c r="G485" s="215"/>
      <c r="H485" s="213"/>
      <c r="I485" s="214"/>
      <c r="J485" s="214"/>
      <c r="K485" s="214"/>
      <c r="L485" s="215"/>
      <c r="M485" s="212"/>
      <c r="N485" s="212"/>
      <c r="O485" s="21" t="s">
        <v>10</v>
      </c>
      <c r="P485" s="22"/>
      <c r="Q485" s="21" t="s">
        <v>11</v>
      </c>
      <c r="R485" s="22"/>
      <c r="S485" s="21" t="s">
        <v>12</v>
      </c>
      <c r="T485" s="26"/>
      <c r="U485" s="21" t="s">
        <v>12</v>
      </c>
      <c r="V485" s="25" t="s">
        <v>62</v>
      </c>
      <c r="W485" s="22"/>
      <c r="X485" s="24" t="s">
        <v>12</v>
      </c>
      <c r="Y485" s="212"/>
      <c r="Z485" s="212"/>
      <c r="AA485" s="21" t="s">
        <v>62</v>
      </c>
      <c r="AB485" s="212"/>
      <c r="AC485" s="206"/>
      <c r="AD485" s="209"/>
      <c r="AE485" s="211"/>
      <c r="AF485" s="211"/>
      <c r="AG485" s="23" t="s">
        <v>13</v>
      </c>
      <c r="AH485" s="210"/>
      <c r="AI485" s="206"/>
      <c r="AJ485" s="211"/>
      <c r="AK485" s="211"/>
      <c r="AL485" s="211"/>
      <c r="AM485" s="211"/>
      <c r="AN485" s="21" t="s">
        <v>13</v>
      </c>
      <c r="AO485" s="210"/>
      <c r="AP485" s="212"/>
      <c r="AQ485" s="24" t="s">
        <v>14</v>
      </c>
      <c r="AR485" s="204">
        <f t="shared" si="54"/>
        <v>0</v>
      </c>
      <c r="AS485" s="204"/>
      <c r="AT485" s="204"/>
      <c r="AU485" s="204"/>
      <c r="AV485" s="40" t="s">
        <v>13</v>
      </c>
      <c r="AW485" s="203">
        <f t="shared" si="55"/>
        <v>0</v>
      </c>
      <c r="AX485" s="204"/>
      <c r="AY485" s="204"/>
      <c r="AZ485" s="204"/>
      <c r="BA485" s="41" t="s">
        <v>13</v>
      </c>
      <c r="BB485" s="203">
        <v>25700</v>
      </c>
      <c r="BC485" s="204"/>
      <c r="BD485" s="204"/>
      <c r="BE485" s="204"/>
      <c r="BF485" s="40" t="s">
        <v>13</v>
      </c>
      <c r="BG485" s="203">
        <f t="shared" si="56"/>
        <v>0</v>
      </c>
      <c r="BH485" s="204"/>
      <c r="BI485" s="204"/>
      <c r="BJ485" s="204"/>
      <c r="BK485" s="204"/>
      <c r="BL485" s="41" t="s">
        <v>13</v>
      </c>
      <c r="BM485" s="34">
        <v>367</v>
      </c>
    </row>
    <row r="486" spans="1:65">
      <c r="A486" s="34">
        <v>368</v>
      </c>
      <c r="B486" s="213"/>
      <c r="C486" s="214"/>
      <c r="D486" s="56"/>
      <c r="E486" s="213"/>
      <c r="F486" s="214"/>
      <c r="G486" s="215"/>
      <c r="H486" s="213"/>
      <c r="I486" s="214"/>
      <c r="J486" s="214"/>
      <c r="K486" s="214"/>
      <c r="L486" s="215"/>
      <c r="M486" s="212"/>
      <c r="N486" s="212"/>
      <c r="O486" s="21" t="s">
        <v>10</v>
      </c>
      <c r="P486" s="22"/>
      <c r="Q486" s="21" t="s">
        <v>11</v>
      </c>
      <c r="R486" s="22"/>
      <c r="S486" s="21" t="s">
        <v>12</v>
      </c>
      <c r="T486" s="26"/>
      <c r="U486" s="21" t="s">
        <v>12</v>
      </c>
      <c r="V486" s="25" t="s">
        <v>62</v>
      </c>
      <c r="W486" s="22"/>
      <c r="X486" s="24" t="s">
        <v>12</v>
      </c>
      <c r="Y486" s="212"/>
      <c r="Z486" s="212"/>
      <c r="AA486" s="21" t="s">
        <v>62</v>
      </c>
      <c r="AB486" s="212"/>
      <c r="AC486" s="206"/>
      <c r="AD486" s="209"/>
      <c r="AE486" s="211"/>
      <c r="AF486" s="211"/>
      <c r="AG486" s="23" t="s">
        <v>13</v>
      </c>
      <c r="AH486" s="210"/>
      <c r="AI486" s="206"/>
      <c r="AJ486" s="211"/>
      <c r="AK486" s="211"/>
      <c r="AL486" s="211"/>
      <c r="AM486" s="211"/>
      <c r="AN486" s="21" t="s">
        <v>13</v>
      </c>
      <c r="AO486" s="210"/>
      <c r="AP486" s="212"/>
      <c r="AQ486" s="24" t="s">
        <v>14</v>
      </c>
      <c r="AR486" s="204">
        <f t="shared" si="54"/>
        <v>0</v>
      </c>
      <c r="AS486" s="204"/>
      <c r="AT486" s="204"/>
      <c r="AU486" s="204"/>
      <c r="AV486" s="40" t="s">
        <v>13</v>
      </c>
      <c r="AW486" s="203">
        <f t="shared" si="55"/>
        <v>0</v>
      </c>
      <c r="AX486" s="204"/>
      <c r="AY486" s="204"/>
      <c r="AZ486" s="204"/>
      <c r="BA486" s="41" t="s">
        <v>13</v>
      </c>
      <c r="BB486" s="203">
        <v>25700</v>
      </c>
      <c r="BC486" s="204"/>
      <c r="BD486" s="204"/>
      <c r="BE486" s="204"/>
      <c r="BF486" s="40" t="s">
        <v>13</v>
      </c>
      <c r="BG486" s="203">
        <f t="shared" si="56"/>
        <v>0</v>
      </c>
      <c r="BH486" s="204"/>
      <c r="BI486" s="204"/>
      <c r="BJ486" s="204"/>
      <c r="BK486" s="204"/>
      <c r="BL486" s="41" t="s">
        <v>13</v>
      </c>
      <c r="BM486" s="34">
        <v>368</v>
      </c>
    </row>
    <row r="487" spans="1:65">
      <c r="A487" s="34">
        <v>369</v>
      </c>
      <c r="B487" s="213"/>
      <c r="C487" s="214"/>
      <c r="D487" s="56"/>
      <c r="E487" s="213"/>
      <c r="F487" s="214"/>
      <c r="G487" s="215"/>
      <c r="H487" s="213"/>
      <c r="I487" s="214"/>
      <c r="J487" s="214"/>
      <c r="K487" s="214"/>
      <c r="L487" s="215"/>
      <c r="M487" s="212"/>
      <c r="N487" s="212"/>
      <c r="O487" s="21" t="s">
        <v>10</v>
      </c>
      <c r="P487" s="22"/>
      <c r="Q487" s="21" t="s">
        <v>11</v>
      </c>
      <c r="R487" s="22"/>
      <c r="S487" s="21" t="s">
        <v>12</v>
      </c>
      <c r="T487" s="26"/>
      <c r="U487" s="21" t="s">
        <v>12</v>
      </c>
      <c r="V487" s="25" t="s">
        <v>62</v>
      </c>
      <c r="W487" s="22"/>
      <c r="X487" s="24" t="s">
        <v>12</v>
      </c>
      <c r="Y487" s="212"/>
      <c r="Z487" s="212"/>
      <c r="AA487" s="21" t="s">
        <v>62</v>
      </c>
      <c r="AB487" s="212"/>
      <c r="AC487" s="206"/>
      <c r="AD487" s="209"/>
      <c r="AE487" s="211"/>
      <c r="AF487" s="211"/>
      <c r="AG487" s="23" t="s">
        <v>13</v>
      </c>
      <c r="AH487" s="210"/>
      <c r="AI487" s="206"/>
      <c r="AJ487" s="211"/>
      <c r="AK487" s="211"/>
      <c r="AL487" s="211"/>
      <c r="AM487" s="211"/>
      <c r="AN487" s="21" t="s">
        <v>13</v>
      </c>
      <c r="AO487" s="210"/>
      <c r="AP487" s="212"/>
      <c r="AQ487" s="24" t="s">
        <v>14</v>
      </c>
      <c r="AR487" s="204">
        <f t="shared" si="54"/>
        <v>0</v>
      </c>
      <c r="AS487" s="204"/>
      <c r="AT487" s="204"/>
      <c r="AU487" s="204"/>
      <c r="AV487" s="40" t="s">
        <v>13</v>
      </c>
      <c r="AW487" s="203">
        <f t="shared" si="55"/>
        <v>0</v>
      </c>
      <c r="AX487" s="204"/>
      <c r="AY487" s="204"/>
      <c r="AZ487" s="204"/>
      <c r="BA487" s="41" t="s">
        <v>13</v>
      </c>
      <c r="BB487" s="203">
        <v>25700</v>
      </c>
      <c r="BC487" s="204"/>
      <c r="BD487" s="204"/>
      <c r="BE487" s="204"/>
      <c r="BF487" s="40" t="s">
        <v>13</v>
      </c>
      <c r="BG487" s="203">
        <f t="shared" si="56"/>
        <v>0</v>
      </c>
      <c r="BH487" s="204"/>
      <c r="BI487" s="204"/>
      <c r="BJ487" s="204"/>
      <c r="BK487" s="204"/>
      <c r="BL487" s="41" t="s">
        <v>13</v>
      </c>
      <c r="BM487" s="34">
        <v>369</v>
      </c>
    </row>
    <row r="488" spans="1:65">
      <c r="A488" s="34">
        <v>370</v>
      </c>
      <c r="B488" s="213"/>
      <c r="C488" s="214"/>
      <c r="D488" s="51"/>
      <c r="E488" s="213"/>
      <c r="F488" s="214"/>
      <c r="G488" s="215"/>
      <c r="H488" s="213"/>
      <c r="I488" s="214"/>
      <c r="J488" s="214"/>
      <c r="K488" s="214"/>
      <c r="L488" s="215"/>
      <c r="M488" s="212"/>
      <c r="N488" s="212"/>
      <c r="O488" s="21" t="s">
        <v>10</v>
      </c>
      <c r="P488" s="22"/>
      <c r="Q488" s="21" t="s">
        <v>11</v>
      </c>
      <c r="R488" s="22"/>
      <c r="S488" s="21" t="s">
        <v>12</v>
      </c>
      <c r="T488" s="26"/>
      <c r="U488" s="21" t="s">
        <v>12</v>
      </c>
      <c r="V488" s="25" t="s">
        <v>62</v>
      </c>
      <c r="W488" s="22"/>
      <c r="X488" s="24" t="s">
        <v>12</v>
      </c>
      <c r="Y488" s="212"/>
      <c r="Z488" s="212"/>
      <c r="AA488" s="21" t="s">
        <v>62</v>
      </c>
      <c r="AB488" s="212"/>
      <c r="AC488" s="206"/>
      <c r="AD488" s="209"/>
      <c r="AE488" s="211"/>
      <c r="AF488" s="211"/>
      <c r="AG488" s="23" t="s">
        <v>13</v>
      </c>
      <c r="AH488" s="210"/>
      <c r="AI488" s="206"/>
      <c r="AJ488" s="211"/>
      <c r="AK488" s="211"/>
      <c r="AL488" s="211"/>
      <c r="AM488" s="211"/>
      <c r="AN488" s="21" t="s">
        <v>13</v>
      </c>
      <c r="AO488" s="210"/>
      <c r="AP488" s="212"/>
      <c r="AQ488" s="24" t="s">
        <v>14</v>
      </c>
      <c r="AR488" s="204">
        <f t="shared" si="54"/>
        <v>0</v>
      </c>
      <c r="AS488" s="204"/>
      <c r="AT488" s="204"/>
      <c r="AU488" s="204"/>
      <c r="AV488" s="40" t="s">
        <v>13</v>
      </c>
      <c r="AW488" s="203">
        <f t="shared" si="55"/>
        <v>0</v>
      </c>
      <c r="AX488" s="204"/>
      <c r="AY488" s="204"/>
      <c r="AZ488" s="204"/>
      <c r="BA488" s="41" t="s">
        <v>13</v>
      </c>
      <c r="BB488" s="203">
        <v>25700</v>
      </c>
      <c r="BC488" s="204"/>
      <c r="BD488" s="204"/>
      <c r="BE488" s="204"/>
      <c r="BF488" s="40" t="s">
        <v>13</v>
      </c>
      <c r="BG488" s="203">
        <f t="shared" si="56"/>
        <v>0</v>
      </c>
      <c r="BH488" s="204"/>
      <c r="BI488" s="204"/>
      <c r="BJ488" s="204"/>
      <c r="BK488" s="204"/>
      <c r="BL488" s="41" t="s">
        <v>13</v>
      </c>
      <c r="BM488" s="34">
        <v>370</v>
      </c>
    </row>
    <row r="489" spans="1:65">
      <c r="A489" s="34">
        <v>371</v>
      </c>
      <c r="B489" s="213"/>
      <c r="C489" s="214"/>
      <c r="D489" s="51"/>
      <c r="E489" s="213"/>
      <c r="F489" s="214"/>
      <c r="G489" s="215"/>
      <c r="H489" s="213"/>
      <c r="I489" s="214"/>
      <c r="J489" s="214"/>
      <c r="K489" s="214"/>
      <c r="L489" s="215"/>
      <c r="M489" s="212"/>
      <c r="N489" s="212"/>
      <c r="O489" s="21" t="s">
        <v>10</v>
      </c>
      <c r="P489" s="22"/>
      <c r="Q489" s="21" t="s">
        <v>11</v>
      </c>
      <c r="R489" s="22"/>
      <c r="S489" s="21" t="s">
        <v>12</v>
      </c>
      <c r="T489" s="26"/>
      <c r="U489" s="21" t="s">
        <v>12</v>
      </c>
      <c r="V489" s="25" t="s">
        <v>62</v>
      </c>
      <c r="W489" s="22"/>
      <c r="X489" s="24" t="s">
        <v>12</v>
      </c>
      <c r="Y489" s="212"/>
      <c r="Z489" s="212"/>
      <c r="AA489" s="21" t="s">
        <v>62</v>
      </c>
      <c r="AB489" s="212"/>
      <c r="AC489" s="206"/>
      <c r="AD489" s="209"/>
      <c r="AE489" s="211"/>
      <c r="AF489" s="211"/>
      <c r="AG489" s="23" t="s">
        <v>13</v>
      </c>
      <c r="AH489" s="210"/>
      <c r="AI489" s="206"/>
      <c r="AJ489" s="211"/>
      <c r="AK489" s="211"/>
      <c r="AL489" s="211"/>
      <c r="AM489" s="211"/>
      <c r="AN489" s="21" t="s">
        <v>13</v>
      </c>
      <c r="AO489" s="210"/>
      <c r="AP489" s="212"/>
      <c r="AQ489" s="24" t="s">
        <v>14</v>
      </c>
      <c r="AR489" s="204">
        <f t="shared" si="54"/>
        <v>0</v>
      </c>
      <c r="AS489" s="204"/>
      <c r="AT489" s="204"/>
      <c r="AU489" s="204"/>
      <c r="AV489" s="40" t="s">
        <v>13</v>
      </c>
      <c r="AW489" s="203">
        <f t="shared" si="55"/>
        <v>0</v>
      </c>
      <c r="AX489" s="204"/>
      <c r="AY489" s="204"/>
      <c r="AZ489" s="204"/>
      <c r="BA489" s="41" t="s">
        <v>13</v>
      </c>
      <c r="BB489" s="203">
        <v>25700</v>
      </c>
      <c r="BC489" s="204"/>
      <c r="BD489" s="204"/>
      <c r="BE489" s="204"/>
      <c r="BF489" s="40" t="s">
        <v>13</v>
      </c>
      <c r="BG489" s="203">
        <f t="shared" si="56"/>
        <v>0</v>
      </c>
      <c r="BH489" s="204"/>
      <c r="BI489" s="204"/>
      <c r="BJ489" s="204"/>
      <c r="BK489" s="204"/>
      <c r="BL489" s="41" t="s">
        <v>13</v>
      </c>
      <c r="BM489" s="34">
        <v>371</v>
      </c>
    </row>
    <row r="490" spans="1:65">
      <c r="A490" s="34">
        <v>372</v>
      </c>
      <c r="B490" s="213"/>
      <c r="C490" s="214"/>
      <c r="D490" s="51"/>
      <c r="E490" s="213"/>
      <c r="F490" s="214"/>
      <c r="G490" s="215"/>
      <c r="H490" s="213"/>
      <c r="I490" s="214"/>
      <c r="J490" s="214"/>
      <c r="K490" s="214"/>
      <c r="L490" s="215"/>
      <c r="M490" s="212"/>
      <c r="N490" s="212"/>
      <c r="O490" s="21" t="s">
        <v>10</v>
      </c>
      <c r="P490" s="22"/>
      <c r="Q490" s="21" t="s">
        <v>11</v>
      </c>
      <c r="R490" s="22"/>
      <c r="S490" s="21" t="s">
        <v>12</v>
      </c>
      <c r="T490" s="26"/>
      <c r="U490" s="21" t="s">
        <v>12</v>
      </c>
      <c r="V490" s="25" t="s">
        <v>62</v>
      </c>
      <c r="W490" s="22"/>
      <c r="X490" s="24" t="s">
        <v>12</v>
      </c>
      <c r="Y490" s="212"/>
      <c r="Z490" s="212"/>
      <c r="AA490" s="21" t="s">
        <v>62</v>
      </c>
      <c r="AB490" s="212"/>
      <c r="AC490" s="206"/>
      <c r="AD490" s="209"/>
      <c r="AE490" s="211"/>
      <c r="AF490" s="211"/>
      <c r="AG490" s="23" t="s">
        <v>13</v>
      </c>
      <c r="AH490" s="210"/>
      <c r="AI490" s="206"/>
      <c r="AJ490" s="211"/>
      <c r="AK490" s="211"/>
      <c r="AL490" s="211"/>
      <c r="AM490" s="211"/>
      <c r="AN490" s="21" t="s">
        <v>13</v>
      </c>
      <c r="AO490" s="210"/>
      <c r="AP490" s="212"/>
      <c r="AQ490" s="24" t="s">
        <v>14</v>
      </c>
      <c r="AR490" s="204">
        <f t="shared" si="54"/>
        <v>0</v>
      </c>
      <c r="AS490" s="204"/>
      <c r="AT490" s="204"/>
      <c r="AU490" s="204"/>
      <c r="AV490" s="40" t="s">
        <v>13</v>
      </c>
      <c r="AW490" s="203">
        <f t="shared" si="55"/>
        <v>0</v>
      </c>
      <c r="AX490" s="204"/>
      <c r="AY490" s="204"/>
      <c r="AZ490" s="204"/>
      <c r="BA490" s="41" t="s">
        <v>13</v>
      </c>
      <c r="BB490" s="203">
        <v>25700</v>
      </c>
      <c r="BC490" s="204"/>
      <c r="BD490" s="204"/>
      <c r="BE490" s="204"/>
      <c r="BF490" s="40" t="s">
        <v>13</v>
      </c>
      <c r="BG490" s="203">
        <f t="shared" si="56"/>
        <v>0</v>
      </c>
      <c r="BH490" s="204"/>
      <c r="BI490" s="204"/>
      <c r="BJ490" s="204"/>
      <c r="BK490" s="204"/>
      <c r="BL490" s="41" t="s">
        <v>13</v>
      </c>
      <c r="BM490" s="34">
        <v>372</v>
      </c>
    </row>
    <row r="491" spans="1:65">
      <c r="A491" s="34">
        <v>373</v>
      </c>
      <c r="B491" s="213"/>
      <c r="C491" s="214"/>
      <c r="D491" s="51"/>
      <c r="E491" s="213"/>
      <c r="F491" s="214"/>
      <c r="G491" s="215"/>
      <c r="H491" s="213"/>
      <c r="I491" s="214"/>
      <c r="J491" s="214"/>
      <c r="K491" s="214"/>
      <c r="L491" s="215"/>
      <c r="M491" s="212"/>
      <c r="N491" s="212"/>
      <c r="O491" s="21" t="s">
        <v>10</v>
      </c>
      <c r="P491" s="22"/>
      <c r="Q491" s="21" t="s">
        <v>11</v>
      </c>
      <c r="R491" s="22"/>
      <c r="S491" s="21" t="s">
        <v>12</v>
      </c>
      <c r="T491" s="26"/>
      <c r="U491" s="21" t="s">
        <v>12</v>
      </c>
      <c r="V491" s="25" t="s">
        <v>62</v>
      </c>
      <c r="W491" s="22"/>
      <c r="X491" s="24" t="s">
        <v>12</v>
      </c>
      <c r="Y491" s="212"/>
      <c r="Z491" s="212"/>
      <c r="AA491" s="21" t="s">
        <v>62</v>
      </c>
      <c r="AB491" s="212"/>
      <c r="AC491" s="206"/>
      <c r="AD491" s="209"/>
      <c r="AE491" s="211"/>
      <c r="AF491" s="211"/>
      <c r="AG491" s="23" t="s">
        <v>13</v>
      </c>
      <c r="AH491" s="210"/>
      <c r="AI491" s="206"/>
      <c r="AJ491" s="211"/>
      <c r="AK491" s="211"/>
      <c r="AL491" s="211"/>
      <c r="AM491" s="211"/>
      <c r="AN491" s="21" t="s">
        <v>13</v>
      </c>
      <c r="AO491" s="210"/>
      <c r="AP491" s="212"/>
      <c r="AQ491" s="24" t="s">
        <v>14</v>
      </c>
      <c r="AR491" s="204">
        <f t="shared" si="54"/>
        <v>0</v>
      </c>
      <c r="AS491" s="204"/>
      <c r="AT491" s="204"/>
      <c r="AU491" s="204"/>
      <c r="AV491" s="40" t="s">
        <v>13</v>
      </c>
      <c r="AW491" s="203">
        <f t="shared" si="55"/>
        <v>0</v>
      </c>
      <c r="AX491" s="204"/>
      <c r="AY491" s="204"/>
      <c r="AZ491" s="204"/>
      <c r="BA491" s="41" t="s">
        <v>13</v>
      </c>
      <c r="BB491" s="203">
        <v>25700</v>
      </c>
      <c r="BC491" s="204"/>
      <c r="BD491" s="204"/>
      <c r="BE491" s="204"/>
      <c r="BF491" s="40" t="s">
        <v>13</v>
      </c>
      <c r="BG491" s="203">
        <f t="shared" si="56"/>
        <v>0</v>
      </c>
      <c r="BH491" s="204"/>
      <c r="BI491" s="204"/>
      <c r="BJ491" s="204"/>
      <c r="BK491" s="204"/>
      <c r="BL491" s="41" t="s">
        <v>13</v>
      </c>
      <c r="BM491" s="34">
        <v>373</v>
      </c>
    </row>
    <row r="492" spans="1:65">
      <c r="A492" s="34">
        <v>374</v>
      </c>
      <c r="B492" s="213"/>
      <c r="C492" s="214"/>
      <c r="D492" s="51"/>
      <c r="E492" s="213"/>
      <c r="F492" s="214"/>
      <c r="G492" s="215"/>
      <c r="H492" s="213"/>
      <c r="I492" s="214"/>
      <c r="J492" s="214"/>
      <c r="K492" s="214"/>
      <c r="L492" s="215"/>
      <c r="M492" s="212"/>
      <c r="N492" s="212"/>
      <c r="O492" s="21" t="s">
        <v>10</v>
      </c>
      <c r="P492" s="22"/>
      <c r="Q492" s="21" t="s">
        <v>11</v>
      </c>
      <c r="R492" s="22"/>
      <c r="S492" s="21" t="s">
        <v>12</v>
      </c>
      <c r="T492" s="26"/>
      <c r="U492" s="21" t="s">
        <v>12</v>
      </c>
      <c r="V492" s="25" t="s">
        <v>62</v>
      </c>
      <c r="W492" s="22"/>
      <c r="X492" s="24" t="s">
        <v>12</v>
      </c>
      <c r="Y492" s="212"/>
      <c r="Z492" s="212"/>
      <c r="AA492" s="21" t="s">
        <v>62</v>
      </c>
      <c r="AB492" s="212"/>
      <c r="AC492" s="206"/>
      <c r="AD492" s="209"/>
      <c r="AE492" s="211"/>
      <c r="AF492" s="211"/>
      <c r="AG492" s="23" t="s">
        <v>13</v>
      </c>
      <c r="AH492" s="210"/>
      <c r="AI492" s="206"/>
      <c r="AJ492" s="211"/>
      <c r="AK492" s="211"/>
      <c r="AL492" s="211"/>
      <c r="AM492" s="211"/>
      <c r="AN492" s="21" t="s">
        <v>13</v>
      </c>
      <c r="AO492" s="210"/>
      <c r="AP492" s="212"/>
      <c r="AQ492" s="24" t="s">
        <v>14</v>
      </c>
      <c r="AR492" s="204">
        <f t="shared" si="54"/>
        <v>0</v>
      </c>
      <c r="AS492" s="204"/>
      <c r="AT492" s="204"/>
      <c r="AU492" s="204"/>
      <c r="AV492" s="40" t="s">
        <v>13</v>
      </c>
      <c r="AW492" s="203">
        <f t="shared" si="55"/>
        <v>0</v>
      </c>
      <c r="AX492" s="204"/>
      <c r="AY492" s="204"/>
      <c r="AZ492" s="204"/>
      <c r="BA492" s="41" t="s">
        <v>13</v>
      </c>
      <c r="BB492" s="203">
        <v>25700</v>
      </c>
      <c r="BC492" s="204"/>
      <c r="BD492" s="204"/>
      <c r="BE492" s="204"/>
      <c r="BF492" s="40" t="s">
        <v>13</v>
      </c>
      <c r="BG492" s="203">
        <f t="shared" si="56"/>
        <v>0</v>
      </c>
      <c r="BH492" s="204"/>
      <c r="BI492" s="204"/>
      <c r="BJ492" s="204"/>
      <c r="BK492" s="204"/>
      <c r="BL492" s="41" t="s">
        <v>13</v>
      </c>
      <c r="BM492" s="34">
        <v>374</v>
      </c>
    </row>
    <row r="493" spans="1:65">
      <c r="A493" s="34">
        <v>375</v>
      </c>
      <c r="B493" s="213"/>
      <c r="C493" s="214"/>
      <c r="D493" s="51"/>
      <c r="E493" s="213"/>
      <c r="F493" s="214"/>
      <c r="G493" s="215"/>
      <c r="H493" s="213"/>
      <c r="I493" s="214"/>
      <c r="J493" s="214"/>
      <c r="K493" s="214"/>
      <c r="L493" s="215"/>
      <c r="M493" s="212"/>
      <c r="N493" s="212"/>
      <c r="O493" s="21" t="s">
        <v>10</v>
      </c>
      <c r="P493" s="22"/>
      <c r="Q493" s="21" t="s">
        <v>11</v>
      </c>
      <c r="R493" s="22"/>
      <c r="S493" s="21" t="s">
        <v>12</v>
      </c>
      <c r="T493" s="26"/>
      <c r="U493" s="21" t="s">
        <v>12</v>
      </c>
      <c r="V493" s="25" t="s">
        <v>62</v>
      </c>
      <c r="W493" s="22"/>
      <c r="X493" s="24" t="s">
        <v>12</v>
      </c>
      <c r="Y493" s="212"/>
      <c r="Z493" s="212"/>
      <c r="AA493" s="21" t="s">
        <v>62</v>
      </c>
      <c r="AB493" s="212"/>
      <c r="AC493" s="206"/>
      <c r="AD493" s="209"/>
      <c r="AE493" s="211"/>
      <c r="AF493" s="211"/>
      <c r="AG493" s="23" t="s">
        <v>13</v>
      </c>
      <c r="AH493" s="210"/>
      <c r="AI493" s="206"/>
      <c r="AJ493" s="211"/>
      <c r="AK493" s="211"/>
      <c r="AL493" s="211"/>
      <c r="AM493" s="211"/>
      <c r="AN493" s="21" t="s">
        <v>13</v>
      </c>
      <c r="AO493" s="210"/>
      <c r="AP493" s="212"/>
      <c r="AQ493" s="24" t="s">
        <v>14</v>
      </c>
      <c r="AR493" s="204">
        <f t="shared" si="54"/>
        <v>0</v>
      </c>
      <c r="AS493" s="204"/>
      <c r="AT493" s="204"/>
      <c r="AU493" s="204"/>
      <c r="AV493" s="40" t="s">
        <v>13</v>
      </c>
      <c r="AW493" s="203">
        <f t="shared" si="55"/>
        <v>0</v>
      </c>
      <c r="AX493" s="204"/>
      <c r="AY493" s="204"/>
      <c r="AZ493" s="204"/>
      <c r="BA493" s="41" t="s">
        <v>13</v>
      </c>
      <c r="BB493" s="203">
        <v>25700</v>
      </c>
      <c r="BC493" s="204"/>
      <c r="BD493" s="204"/>
      <c r="BE493" s="204"/>
      <c r="BF493" s="40" t="s">
        <v>13</v>
      </c>
      <c r="BG493" s="203">
        <f t="shared" si="56"/>
        <v>0</v>
      </c>
      <c r="BH493" s="204"/>
      <c r="BI493" s="204"/>
      <c r="BJ493" s="204"/>
      <c r="BK493" s="204"/>
      <c r="BL493" s="41" t="s">
        <v>13</v>
      </c>
      <c r="BM493" s="34">
        <v>375</v>
      </c>
    </row>
    <row r="494" spans="1:65">
      <c r="A494" s="34">
        <v>376</v>
      </c>
      <c r="B494" s="213"/>
      <c r="C494" s="214"/>
      <c r="D494" s="51"/>
      <c r="E494" s="213"/>
      <c r="F494" s="214"/>
      <c r="G494" s="215"/>
      <c r="H494" s="213"/>
      <c r="I494" s="214"/>
      <c r="J494" s="214"/>
      <c r="K494" s="214"/>
      <c r="L494" s="215"/>
      <c r="M494" s="212"/>
      <c r="N494" s="212"/>
      <c r="O494" s="21" t="s">
        <v>10</v>
      </c>
      <c r="P494" s="22"/>
      <c r="Q494" s="21" t="s">
        <v>11</v>
      </c>
      <c r="R494" s="22"/>
      <c r="S494" s="21" t="s">
        <v>12</v>
      </c>
      <c r="T494" s="26"/>
      <c r="U494" s="21" t="s">
        <v>12</v>
      </c>
      <c r="V494" s="25" t="s">
        <v>62</v>
      </c>
      <c r="W494" s="22"/>
      <c r="X494" s="24" t="s">
        <v>12</v>
      </c>
      <c r="Y494" s="212"/>
      <c r="Z494" s="212"/>
      <c r="AA494" s="21" t="s">
        <v>62</v>
      </c>
      <c r="AB494" s="212"/>
      <c r="AC494" s="206"/>
      <c r="AD494" s="209"/>
      <c r="AE494" s="211"/>
      <c r="AF494" s="211"/>
      <c r="AG494" s="23" t="s">
        <v>13</v>
      </c>
      <c r="AH494" s="210"/>
      <c r="AI494" s="206"/>
      <c r="AJ494" s="211"/>
      <c r="AK494" s="211"/>
      <c r="AL494" s="211"/>
      <c r="AM494" s="211"/>
      <c r="AN494" s="21" t="s">
        <v>13</v>
      </c>
      <c r="AO494" s="210"/>
      <c r="AP494" s="212"/>
      <c r="AQ494" s="24" t="s">
        <v>14</v>
      </c>
      <c r="AR494" s="204">
        <f t="shared" si="54"/>
        <v>0</v>
      </c>
      <c r="AS494" s="204"/>
      <c r="AT494" s="204"/>
      <c r="AU494" s="204"/>
      <c r="AV494" s="40" t="s">
        <v>13</v>
      </c>
      <c r="AW494" s="203">
        <f t="shared" si="55"/>
        <v>0</v>
      </c>
      <c r="AX494" s="204"/>
      <c r="AY494" s="204"/>
      <c r="AZ494" s="204"/>
      <c r="BA494" s="41" t="s">
        <v>13</v>
      </c>
      <c r="BB494" s="203">
        <v>25700</v>
      </c>
      <c r="BC494" s="204"/>
      <c r="BD494" s="204"/>
      <c r="BE494" s="204"/>
      <c r="BF494" s="40" t="s">
        <v>13</v>
      </c>
      <c r="BG494" s="203">
        <f t="shared" si="56"/>
        <v>0</v>
      </c>
      <c r="BH494" s="204"/>
      <c r="BI494" s="204"/>
      <c r="BJ494" s="204"/>
      <c r="BK494" s="204"/>
      <c r="BL494" s="41" t="s">
        <v>13</v>
      </c>
      <c r="BM494" s="34">
        <v>376</v>
      </c>
    </row>
    <row r="495" spans="1:65">
      <c r="A495" s="34">
        <v>377</v>
      </c>
      <c r="B495" s="213"/>
      <c r="C495" s="214"/>
      <c r="D495" s="51"/>
      <c r="E495" s="213"/>
      <c r="F495" s="214"/>
      <c r="G495" s="215"/>
      <c r="H495" s="213"/>
      <c r="I495" s="214"/>
      <c r="J495" s="214"/>
      <c r="K495" s="214"/>
      <c r="L495" s="215"/>
      <c r="M495" s="212"/>
      <c r="N495" s="212"/>
      <c r="O495" s="21" t="s">
        <v>10</v>
      </c>
      <c r="P495" s="22"/>
      <c r="Q495" s="21" t="s">
        <v>11</v>
      </c>
      <c r="R495" s="22"/>
      <c r="S495" s="21" t="s">
        <v>12</v>
      </c>
      <c r="T495" s="26"/>
      <c r="U495" s="21" t="s">
        <v>12</v>
      </c>
      <c r="V495" s="25" t="s">
        <v>62</v>
      </c>
      <c r="W495" s="22"/>
      <c r="X495" s="24" t="s">
        <v>12</v>
      </c>
      <c r="Y495" s="212"/>
      <c r="Z495" s="212"/>
      <c r="AA495" s="21" t="s">
        <v>62</v>
      </c>
      <c r="AB495" s="212"/>
      <c r="AC495" s="206"/>
      <c r="AD495" s="209"/>
      <c r="AE495" s="211"/>
      <c r="AF495" s="211"/>
      <c r="AG495" s="23" t="s">
        <v>13</v>
      </c>
      <c r="AH495" s="210"/>
      <c r="AI495" s="206"/>
      <c r="AJ495" s="211"/>
      <c r="AK495" s="211"/>
      <c r="AL495" s="211"/>
      <c r="AM495" s="211"/>
      <c r="AN495" s="21" t="s">
        <v>13</v>
      </c>
      <c r="AO495" s="210"/>
      <c r="AP495" s="212"/>
      <c r="AQ495" s="24" t="s">
        <v>14</v>
      </c>
      <c r="AR495" s="204">
        <f t="shared" si="54"/>
        <v>0</v>
      </c>
      <c r="AS495" s="204"/>
      <c r="AT495" s="204"/>
      <c r="AU495" s="204"/>
      <c r="AV495" s="40" t="s">
        <v>13</v>
      </c>
      <c r="AW495" s="203">
        <f t="shared" si="55"/>
        <v>0</v>
      </c>
      <c r="AX495" s="204"/>
      <c r="AY495" s="204"/>
      <c r="AZ495" s="204"/>
      <c r="BA495" s="41" t="s">
        <v>13</v>
      </c>
      <c r="BB495" s="203">
        <v>25700</v>
      </c>
      <c r="BC495" s="204"/>
      <c r="BD495" s="204"/>
      <c r="BE495" s="204"/>
      <c r="BF495" s="40" t="s">
        <v>13</v>
      </c>
      <c r="BG495" s="203">
        <f t="shared" si="56"/>
        <v>0</v>
      </c>
      <c r="BH495" s="204"/>
      <c r="BI495" s="204"/>
      <c r="BJ495" s="204"/>
      <c r="BK495" s="204"/>
      <c r="BL495" s="41" t="s">
        <v>13</v>
      </c>
      <c r="BM495" s="34">
        <v>377</v>
      </c>
    </row>
    <row r="496" spans="1:65">
      <c r="A496" s="34">
        <v>378</v>
      </c>
      <c r="B496" s="213"/>
      <c r="C496" s="214"/>
      <c r="D496" s="51"/>
      <c r="E496" s="213"/>
      <c r="F496" s="214"/>
      <c r="G496" s="215"/>
      <c r="H496" s="213"/>
      <c r="I496" s="214"/>
      <c r="J496" s="214"/>
      <c r="K496" s="214"/>
      <c r="L496" s="215"/>
      <c r="M496" s="212"/>
      <c r="N496" s="212"/>
      <c r="O496" s="21" t="s">
        <v>10</v>
      </c>
      <c r="P496" s="22"/>
      <c r="Q496" s="21" t="s">
        <v>11</v>
      </c>
      <c r="R496" s="22"/>
      <c r="S496" s="21" t="s">
        <v>12</v>
      </c>
      <c r="T496" s="26"/>
      <c r="U496" s="21" t="s">
        <v>12</v>
      </c>
      <c r="V496" s="25" t="s">
        <v>62</v>
      </c>
      <c r="W496" s="22"/>
      <c r="X496" s="24" t="s">
        <v>12</v>
      </c>
      <c r="Y496" s="212"/>
      <c r="Z496" s="212"/>
      <c r="AA496" s="21" t="s">
        <v>62</v>
      </c>
      <c r="AB496" s="212"/>
      <c r="AC496" s="206"/>
      <c r="AD496" s="209"/>
      <c r="AE496" s="211"/>
      <c r="AF496" s="211"/>
      <c r="AG496" s="23" t="s">
        <v>13</v>
      </c>
      <c r="AH496" s="210"/>
      <c r="AI496" s="206"/>
      <c r="AJ496" s="211"/>
      <c r="AK496" s="211"/>
      <c r="AL496" s="211"/>
      <c r="AM496" s="211"/>
      <c r="AN496" s="21" t="s">
        <v>13</v>
      </c>
      <c r="AO496" s="210"/>
      <c r="AP496" s="212"/>
      <c r="AQ496" s="24" t="s">
        <v>14</v>
      </c>
      <c r="AR496" s="204">
        <f t="shared" si="54"/>
        <v>0</v>
      </c>
      <c r="AS496" s="204"/>
      <c r="AT496" s="204"/>
      <c r="AU496" s="204"/>
      <c r="AV496" s="40" t="s">
        <v>13</v>
      </c>
      <c r="AW496" s="203">
        <f t="shared" si="55"/>
        <v>0</v>
      </c>
      <c r="AX496" s="204"/>
      <c r="AY496" s="204"/>
      <c r="AZ496" s="204"/>
      <c r="BA496" s="41" t="s">
        <v>13</v>
      </c>
      <c r="BB496" s="203">
        <v>25700</v>
      </c>
      <c r="BC496" s="204"/>
      <c r="BD496" s="204"/>
      <c r="BE496" s="204"/>
      <c r="BF496" s="40" t="s">
        <v>13</v>
      </c>
      <c r="BG496" s="203">
        <f t="shared" si="56"/>
        <v>0</v>
      </c>
      <c r="BH496" s="204"/>
      <c r="BI496" s="204"/>
      <c r="BJ496" s="204"/>
      <c r="BK496" s="204"/>
      <c r="BL496" s="41" t="s">
        <v>13</v>
      </c>
      <c r="BM496" s="34">
        <v>378</v>
      </c>
    </row>
    <row r="497" spans="1:65">
      <c r="A497" s="34">
        <v>379</v>
      </c>
      <c r="B497" s="213"/>
      <c r="C497" s="214"/>
      <c r="D497" s="51"/>
      <c r="E497" s="213"/>
      <c r="F497" s="214"/>
      <c r="G497" s="215"/>
      <c r="H497" s="213"/>
      <c r="I497" s="214"/>
      <c r="J497" s="214"/>
      <c r="K497" s="214"/>
      <c r="L497" s="215"/>
      <c r="M497" s="212"/>
      <c r="N497" s="212"/>
      <c r="O497" s="21" t="s">
        <v>10</v>
      </c>
      <c r="P497" s="22"/>
      <c r="Q497" s="21" t="s">
        <v>11</v>
      </c>
      <c r="R497" s="22"/>
      <c r="S497" s="21" t="s">
        <v>12</v>
      </c>
      <c r="T497" s="26"/>
      <c r="U497" s="21" t="s">
        <v>12</v>
      </c>
      <c r="V497" s="25" t="s">
        <v>62</v>
      </c>
      <c r="W497" s="22"/>
      <c r="X497" s="24" t="s">
        <v>12</v>
      </c>
      <c r="Y497" s="212"/>
      <c r="Z497" s="212"/>
      <c r="AA497" s="21" t="s">
        <v>62</v>
      </c>
      <c r="AB497" s="212"/>
      <c r="AC497" s="206"/>
      <c r="AD497" s="209"/>
      <c r="AE497" s="211"/>
      <c r="AF497" s="211"/>
      <c r="AG497" s="23" t="s">
        <v>13</v>
      </c>
      <c r="AH497" s="210"/>
      <c r="AI497" s="206"/>
      <c r="AJ497" s="211"/>
      <c r="AK497" s="211"/>
      <c r="AL497" s="211"/>
      <c r="AM497" s="211"/>
      <c r="AN497" s="21" t="s">
        <v>13</v>
      </c>
      <c r="AO497" s="210"/>
      <c r="AP497" s="212"/>
      <c r="AQ497" s="24" t="s">
        <v>14</v>
      </c>
      <c r="AR497" s="204">
        <f t="shared" si="54"/>
        <v>0</v>
      </c>
      <c r="AS497" s="204"/>
      <c r="AT497" s="204"/>
      <c r="AU497" s="204"/>
      <c r="AV497" s="40" t="s">
        <v>13</v>
      </c>
      <c r="AW497" s="203">
        <f t="shared" si="55"/>
        <v>0</v>
      </c>
      <c r="AX497" s="204"/>
      <c r="AY497" s="204"/>
      <c r="AZ497" s="204"/>
      <c r="BA497" s="41" t="s">
        <v>13</v>
      </c>
      <c r="BB497" s="203">
        <v>25700</v>
      </c>
      <c r="BC497" s="204"/>
      <c r="BD497" s="204"/>
      <c r="BE497" s="204"/>
      <c r="BF497" s="40" t="s">
        <v>13</v>
      </c>
      <c r="BG497" s="203">
        <f t="shared" si="56"/>
        <v>0</v>
      </c>
      <c r="BH497" s="204"/>
      <c r="BI497" s="204"/>
      <c r="BJ497" s="204"/>
      <c r="BK497" s="204"/>
      <c r="BL497" s="41" t="s">
        <v>13</v>
      </c>
      <c r="BM497" s="34">
        <v>379</v>
      </c>
    </row>
    <row r="498" spans="1:65" ht="18.600000000000001" thickBot="1">
      <c r="A498" s="34">
        <v>380</v>
      </c>
      <c r="B498" s="213"/>
      <c r="C498" s="215"/>
      <c r="D498" s="51"/>
      <c r="E498" s="213"/>
      <c r="F498" s="214"/>
      <c r="G498" s="215"/>
      <c r="H498" s="216"/>
      <c r="I498" s="216"/>
      <c r="J498" s="216"/>
      <c r="K498" s="216"/>
      <c r="L498" s="216"/>
      <c r="M498" s="207"/>
      <c r="N498" s="210"/>
      <c r="O498" s="21" t="s">
        <v>10</v>
      </c>
      <c r="P498" s="22"/>
      <c r="Q498" s="21" t="s">
        <v>11</v>
      </c>
      <c r="R498" s="22"/>
      <c r="S498" s="24" t="s">
        <v>12</v>
      </c>
      <c r="T498" s="26"/>
      <c r="U498" s="21" t="s">
        <v>12</v>
      </c>
      <c r="V498" s="25" t="s">
        <v>62</v>
      </c>
      <c r="W498" s="22"/>
      <c r="X498" s="24" t="s">
        <v>12</v>
      </c>
      <c r="Y498" s="207"/>
      <c r="Z498" s="210"/>
      <c r="AA498" s="21" t="s">
        <v>62</v>
      </c>
      <c r="AB498" s="206"/>
      <c r="AC498" s="207"/>
      <c r="AD498" s="208"/>
      <c r="AE498" s="208"/>
      <c r="AF498" s="209"/>
      <c r="AG498" s="23" t="s">
        <v>13</v>
      </c>
      <c r="AH498" s="210"/>
      <c r="AI498" s="206"/>
      <c r="AJ498" s="211"/>
      <c r="AK498" s="211"/>
      <c r="AL498" s="211"/>
      <c r="AM498" s="211"/>
      <c r="AN498" s="21" t="s">
        <v>13</v>
      </c>
      <c r="AO498" s="210"/>
      <c r="AP498" s="212"/>
      <c r="AQ498" s="24" t="s">
        <v>14</v>
      </c>
      <c r="AR498" s="204">
        <f t="shared" si="54"/>
        <v>0</v>
      </c>
      <c r="AS498" s="204"/>
      <c r="AT498" s="204"/>
      <c r="AU498" s="204"/>
      <c r="AV498" s="40" t="s">
        <v>13</v>
      </c>
      <c r="AW498" s="203">
        <f t="shared" si="55"/>
        <v>0</v>
      </c>
      <c r="AX498" s="204"/>
      <c r="AY498" s="204"/>
      <c r="AZ498" s="204"/>
      <c r="BA498" s="41" t="s">
        <v>13</v>
      </c>
      <c r="BB498" s="203">
        <v>25700</v>
      </c>
      <c r="BC498" s="204"/>
      <c r="BD498" s="204"/>
      <c r="BE498" s="204"/>
      <c r="BF498" s="41" t="s">
        <v>13</v>
      </c>
      <c r="BG498" s="203">
        <f t="shared" si="56"/>
        <v>0</v>
      </c>
      <c r="BH498" s="204"/>
      <c r="BI498" s="204"/>
      <c r="BJ498" s="204"/>
      <c r="BK498" s="204"/>
      <c r="BL498" s="41" t="s">
        <v>13</v>
      </c>
      <c r="BM498" s="34">
        <v>380</v>
      </c>
    </row>
    <row r="499" spans="1:65" ht="18.600000000000001" thickBot="1">
      <c r="BD499" s="200" t="s">
        <v>15</v>
      </c>
      <c r="BE499" s="200"/>
      <c r="BF499" s="201"/>
      <c r="BG499" s="315">
        <f>SUM(BG479:BK498)</f>
        <v>0</v>
      </c>
      <c r="BH499" s="316"/>
      <c r="BI499" s="316"/>
      <c r="BJ499" s="316"/>
      <c r="BK499" s="316"/>
      <c r="BL499" s="132" t="s">
        <v>13</v>
      </c>
      <c r="BM499" s="5"/>
    </row>
  </sheetData>
  <sheetProtection password="8297" sheet="1" objects="1" scenarios="1"/>
  <mergeCells count="6021">
    <mergeCell ref="BG447:BK447"/>
    <mergeCell ref="BG473:BK473"/>
    <mergeCell ref="BG499:BK499"/>
    <mergeCell ref="BG26:BK26"/>
    <mergeCell ref="BG28:BK28"/>
    <mergeCell ref="BG57:BK57"/>
    <mergeCell ref="BG83:BK83"/>
    <mergeCell ref="BG109:BK109"/>
    <mergeCell ref="BG135:BK135"/>
    <mergeCell ref="BG161:BK161"/>
    <mergeCell ref="BG187:BK187"/>
    <mergeCell ref="BG213:BK213"/>
    <mergeCell ref="BG239:BK239"/>
    <mergeCell ref="BG265:BK265"/>
    <mergeCell ref="BG291:BK291"/>
    <mergeCell ref="BG317:BK317"/>
    <mergeCell ref="BG343:BK343"/>
    <mergeCell ref="BG369:BK369"/>
    <mergeCell ref="BG395:BK395"/>
    <mergeCell ref="BG421:BK421"/>
    <mergeCell ref="BG39:BK39"/>
    <mergeCell ref="BG45:BK45"/>
    <mergeCell ref="BG51:BK51"/>
    <mergeCell ref="BG65:BK65"/>
    <mergeCell ref="BG71:BK71"/>
    <mergeCell ref="BG77:BK77"/>
    <mergeCell ref="BG97:BK97"/>
    <mergeCell ref="BG103:BK103"/>
    <mergeCell ref="BG123:BK123"/>
    <mergeCell ref="BG129:BK129"/>
    <mergeCell ref="BG149:BK149"/>
    <mergeCell ref="BG155:BK155"/>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45:C45"/>
    <mergeCell ref="B46:C46"/>
    <mergeCell ref="B47:C47"/>
    <mergeCell ref="B48:C48"/>
    <mergeCell ref="B49:C49"/>
    <mergeCell ref="B50:C50"/>
    <mergeCell ref="B51:C51"/>
    <mergeCell ref="B52:C52"/>
    <mergeCell ref="B53:C53"/>
    <mergeCell ref="B54:C54"/>
    <mergeCell ref="B55:C55"/>
    <mergeCell ref="B56:C56"/>
    <mergeCell ref="B60:C61"/>
    <mergeCell ref="D60:D61"/>
    <mergeCell ref="B62:C62"/>
    <mergeCell ref="B63:C63"/>
    <mergeCell ref="B64:C64"/>
    <mergeCell ref="AE30:AG30"/>
    <mergeCell ref="AE29:AG29"/>
    <mergeCell ref="AA31:AD31"/>
    <mergeCell ref="AA30:AD30"/>
    <mergeCell ref="AA29:AD29"/>
    <mergeCell ref="B34:C35"/>
    <mergeCell ref="D34:D35"/>
    <mergeCell ref="B36:C36"/>
    <mergeCell ref="B37:C37"/>
    <mergeCell ref="B38:C38"/>
    <mergeCell ref="B39:C39"/>
    <mergeCell ref="B40:C40"/>
    <mergeCell ref="B41:C41"/>
    <mergeCell ref="B42:C42"/>
    <mergeCell ref="B43:C43"/>
    <mergeCell ref="B44:C44"/>
    <mergeCell ref="X31:Z31"/>
    <mergeCell ref="I31:K31"/>
    <mergeCell ref="L31:N31"/>
    <mergeCell ref="O31:Q31"/>
    <mergeCell ref="R31:T31"/>
    <mergeCell ref="U31:W31"/>
    <mergeCell ref="L29:N29"/>
    <mergeCell ref="O29:Q29"/>
    <mergeCell ref="R29:T29"/>
    <mergeCell ref="U29:W29"/>
    <mergeCell ref="X29:Z29"/>
    <mergeCell ref="I30:K30"/>
    <mergeCell ref="L30:N30"/>
    <mergeCell ref="O30:Q30"/>
    <mergeCell ref="R30:T30"/>
    <mergeCell ref="C29:E29"/>
    <mergeCell ref="E14:G14"/>
    <mergeCell ref="E15:G15"/>
    <mergeCell ref="E16:G16"/>
    <mergeCell ref="E17:G17"/>
    <mergeCell ref="E18:G18"/>
    <mergeCell ref="E19:G19"/>
    <mergeCell ref="E20:G20"/>
    <mergeCell ref="E21:G21"/>
    <mergeCell ref="E22:G22"/>
    <mergeCell ref="E23:G23"/>
    <mergeCell ref="E24:G24"/>
    <mergeCell ref="E25:G25"/>
    <mergeCell ref="AA27:AG27"/>
    <mergeCell ref="AA28:AD28"/>
    <mergeCell ref="AE28:AG28"/>
    <mergeCell ref="C28:E28"/>
    <mergeCell ref="C27:H27"/>
    <mergeCell ref="X28:Z28"/>
    <mergeCell ref="U28:W28"/>
    <mergeCell ref="U27:Z27"/>
    <mergeCell ref="R28:T28"/>
    <mergeCell ref="O28:Q28"/>
    <mergeCell ref="O27:T27"/>
    <mergeCell ref="L28:N28"/>
    <mergeCell ref="I27:N27"/>
    <mergeCell ref="B22:C22"/>
    <mergeCell ref="B23:C23"/>
    <mergeCell ref="B24:C24"/>
    <mergeCell ref="B25:C25"/>
    <mergeCell ref="E5:G5"/>
    <mergeCell ref="B5:C5"/>
    <mergeCell ref="E6:G6"/>
    <mergeCell ref="E7:G7"/>
    <mergeCell ref="E8:G8"/>
    <mergeCell ref="E9:G9"/>
    <mergeCell ref="E10:G10"/>
    <mergeCell ref="E11:G11"/>
    <mergeCell ref="B27:B28"/>
    <mergeCell ref="C31:E31"/>
    <mergeCell ref="F31:H31"/>
    <mergeCell ref="C30:E30"/>
    <mergeCell ref="F30:H30"/>
    <mergeCell ref="B3:C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E12:G12"/>
    <mergeCell ref="E13:G13"/>
    <mergeCell ref="BC1:BD1"/>
    <mergeCell ref="BE1:BF1"/>
    <mergeCell ref="BI1:BJ1"/>
    <mergeCell ref="BK1:BL1"/>
    <mergeCell ref="AX2:BL2"/>
    <mergeCell ref="H3:L5"/>
    <mergeCell ref="M3:S5"/>
    <mergeCell ref="T3:X5"/>
    <mergeCell ref="AO5:AQ5"/>
    <mergeCell ref="AR5:AV5"/>
    <mergeCell ref="AW5:BA5"/>
    <mergeCell ref="BB5:BF5"/>
    <mergeCell ref="BG5:BL5"/>
    <mergeCell ref="H6:L6"/>
    <mergeCell ref="M6:N6"/>
    <mergeCell ref="Y6:Z6"/>
    <mergeCell ref="BB3:BF4"/>
    <mergeCell ref="BG3:BL4"/>
    <mergeCell ref="Y4:AC5"/>
    <mergeCell ref="AH4:AI4"/>
    <mergeCell ref="AJ4:AN4"/>
    <mergeCell ref="AD5:AG5"/>
    <mergeCell ref="AH5:AI5"/>
    <mergeCell ref="AJ5:AN5"/>
    <mergeCell ref="Y3:AC3"/>
    <mergeCell ref="AD3:AG4"/>
    <mergeCell ref="AJ6:AM6"/>
    <mergeCell ref="AO6:AP6"/>
    <mergeCell ref="AR6:AU6"/>
    <mergeCell ref="D3:D4"/>
    <mergeCell ref="E3:G4"/>
    <mergeCell ref="AH3:AN3"/>
    <mergeCell ref="AO3:AQ4"/>
    <mergeCell ref="AR3:AV4"/>
    <mergeCell ref="AW3:BA4"/>
    <mergeCell ref="J2:K2"/>
    <mergeCell ref="BG7:BK7"/>
    <mergeCell ref="H8:L8"/>
    <mergeCell ref="M8:N8"/>
    <mergeCell ref="Y8:Z8"/>
    <mergeCell ref="AB8:AC8"/>
    <mergeCell ref="AD8:AF8"/>
    <mergeCell ref="AH8:AI8"/>
    <mergeCell ref="AJ8:AM8"/>
    <mergeCell ref="AH7:AI7"/>
    <mergeCell ref="AJ7:AM7"/>
    <mergeCell ref="AO7:AP7"/>
    <mergeCell ref="AR7:AU7"/>
    <mergeCell ref="AW7:AZ7"/>
    <mergeCell ref="BB7:BE7"/>
    <mergeCell ref="AW6:AZ6"/>
    <mergeCell ref="BB6:BE6"/>
    <mergeCell ref="BG6:BK6"/>
    <mergeCell ref="H7:L7"/>
    <mergeCell ref="M7:N7"/>
    <mergeCell ref="Y7:Z7"/>
    <mergeCell ref="AB7:AC7"/>
    <mergeCell ref="AD7:AF7"/>
    <mergeCell ref="AB6:AC6"/>
    <mergeCell ref="AD6:AF6"/>
    <mergeCell ref="AH6:AI6"/>
    <mergeCell ref="AW9:AZ9"/>
    <mergeCell ref="BB9:BE9"/>
    <mergeCell ref="BG9:BK9"/>
    <mergeCell ref="H10:L10"/>
    <mergeCell ref="M10:N10"/>
    <mergeCell ref="Y10:Z10"/>
    <mergeCell ref="AB10:AC10"/>
    <mergeCell ref="AD10:AF10"/>
    <mergeCell ref="AB9:AC9"/>
    <mergeCell ref="AD9:AF9"/>
    <mergeCell ref="AH9:AI9"/>
    <mergeCell ref="AJ9:AM9"/>
    <mergeCell ref="AO9:AP9"/>
    <mergeCell ref="AR9:AU9"/>
    <mergeCell ref="AO8:AP8"/>
    <mergeCell ref="AR8:AU8"/>
    <mergeCell ref="AW8:AZ8"/>
    <mergeCell ref="BB8:BE8"/>
    <mergeCell ref="BG8:BK8"/>
    <mergeCell ref="H9:L9"/>
    <mergeCell ref="M9:N9"/>
    <mergeCell ref="Y9:Z9"/>
    <mergeCell ref="AO11:AP11"/>
    <mergeCell ref="AR11:AU11"/>
    <mergeCell ref="AW11:AZ11"/>
    <mergeCell ref="BB11:BE11"/>
    <mergeCell ref="BG11:BK11"/>
    <mergeCell ref="H12:L12"/>
    <mergeCell ref="M12:N12"/>
    <mergeCell ref="Y12:Z12"/>
    <mergeCell ref="BG10:BK10"/>
    <mergeCell ref="H11:L11"/>
    <mergeCell ref="M11:N11"/>
    <mergeCell ref="Y11:Z11"/>
    <mergeCell ref="AB11:AC11"/>
    <mergeCell ref="AD11:AF11"/>
    <mergeCell ref="AH11:AI11"/>
    <mergeCell ref="AJ11:AM11"/>
    <mergeCell ref="AH10:AI10"/>
    <mergeCell ref="AJ10:AM10"/>
    <mergeCell ref="AO10:AP10"/>
    <mergeCell ref="AR10:AU10"/>
    <mergeCell ref="AW10:AZ10"/>
    <mergeCell ref="BB10:BE10"/>
    <mergeCell ref="BG13:BK13"/>
    <mergeCell ref="H14:L14"/>
    <mergeCell ref="M14:N14"/>
    <mergeCell ref="Y14:Z14"/>
    <mergeCell ref="AB14:AC14"/>
    <mergeCell ref="AD14:AF14"/>
    <mergeCell ref="AH14:AI14"/>
    <mergeCell ref="AJ14:AM14"/>
    <mergeCell ref="AH13:AI13"/>
    <mergeCell ref="AJ13:AM13"/>
    <mergeCell ref="AO13:AP13"/>
    <mergeCell ref="AR13:AU13"/>
    <mergeCell ref="AW13:AZ13"/>
    <mergeCell ref="BB13:BE13"/>
    <mergeCell ref="AW12:AZ12"/>
    <mergeCell ref="BB12:BE12"/>
    <mergeCell ref="BG12:BK12"/>
    <mergeCell ref="H13:L13"/>
    <mergeCell ref="M13:N13"/>
    <mergeCell ref="Y13:Z13"/>
    <mergeCell ref="AB13:AC13"/>
    <mergeCell ref="AD13:AF13"/>
    <mergeCell ref="AB12:AC12"/>
    <mergeCell ref="AD12:AF12"/>
    <mergeCell ref="AH12:AI12"/>
    <mergeCell ref="AJ12:AM12"/>
    <mergeCell ref="AO12:AP12"/>
    <mergeCell ref="AR12:AU12"/>
    <mergeCell ref="AW15:AZ15"/>
    <mergeCell ref="BB15:BE15"/>
    <mergeCell ref="BG15:BK15"/>
    <mergeCell ref="H16:L16"/>
    <mergeCell ref="M16:N16"/>
    <mergeCell ref="Y16:Z16"/>
    <mergeCell ref="AB16:AC16"/>
    <mergeCell ref="AD16:AF16"/>
    <mergeCell ref="AB15:AC15"/>
    <mergeCell ref="AD15:AF15"/>
    <mergeCell ref="AH15:AI15"/>
    <mergeCell ref="AJ15:AM15"/>
    <mergeCell ref="AO15:AP15"/>
    <mergeCell ref="AR15:AU15"/>
    <mergeCell ref="AO14:AP14"/>
    <mergeCell ref="AR14:AU14"/>
    <mergeCell ref="AW14:AZ14"/>
    <mergeCell ref="BB14:BE14"/>
    <mergeCell ref="BG14:BK14"/>
    <mergeCell ref="H15:L15"/>
    <mergeCell ref="M15:N15"/>
    <mergeCell ref="Y15:Z15"/>
    <mergeCell ref="AO17:AP17"/>
    <mergeCell ref="AR17:AU17"/>
    <mergeCell ref="AW17:AZ17"/>
    <mergeCell ref="BB17:BE17"/>
    <mergeCell ref="BG17:BK17"/>
    <mergeCell ref="H18:L18"/>
    <mergeCell ref="M18:N18"/>
    <mergeCell ref="Y18:Z18"/>
    <mergeCell ref="BG16:BK16"/>
    <mergeCell ref="H17:L17"/>
    <mergeCell ref="M17:N17"/>
    <mergeCell ref="Y17:Z17"/>
    <mergeCell ref="AB17:AC17"/>
    <mergeCell ref="AD17:AF17"/>
    <mergeCell ref="AH17:AI17"/>
    <mergeCell ref="AJ17:AM17"/>
    <mergeCell ref="AH16:AI16"/>
    <mergeCell ref="AJ16:AM16"/>
    <mergeCell ref="AO16:AP16"/>
    <mergeCell ref="AR16:AU16"/>
    <mergeCell ref="AW16:AZ16"/>
    <mergeCell ref="BB16:BE16"/>
    <mergeCell ref="BG19:BK19"/>
    <mergeCell ref="H20:L20"/>
    <mergeCell ref="M20:N20"/>
    <mergeCell ref="Y20:Z20"/>
    <mergeCell ref="AB20:AC20"/>
    <mergeCell ref="AD20:AF20"/>
    <mergeCell ref="AH20:AI20"/>
    <mergeCell ref="AJ20:AM20"/>
    <mergeCell ref="AH19:AI19"/>
    <mergeCell ref="AJ19:AM19"/>
    <mergeCell ref="AO19:AP19"/>
    <mergeCell ref="AR19:AU19"/>
    <mergeCell ref="AW19:AZ19"/>
    <mergeCell ref="BB19:BE19"/>
    <mergeCell ref="AW18:AZ18"/>
    <mergeCell ref="BB18:BE18"/>
    <mergeCell ref="BG18:BK18"/>
    <mergeCell ref="H19:L19"/>
    <mergeCell ref="M19:N19"/>
    <mergeCell ref="Y19:Z19"/>
    <mergeCell ref="AB19:AC19"/>
    <mergeCell ref="AD19:AF19"/>
    <mergeCell ref="AB18:AC18"/>
    <mergeCell ref="AD18:AF18"/>
    <mergeCell ref="AH18:AI18"/>
    <mergeCell ref="AJ18:AM18"/>
    <mergeCell ref="AO18:AP18"/>
    <mergeCell ref="AR18:AU18"/>
    <mergeCell ref="AW21:AZ21"/>
    <mergeCell ref="BB21:BE21"/>
    <mergeCell ref="BG21:BK21"/>
    <mergeCell ref="H22:L22"/>
    <mergeCell ref="M22:N22"/>
    <mergeCell ref="Y22:Z22"/>
    <mergeCell ref="AB22:AC22"/>
    <mergeCell ref="AD22:AF22"/>
    <mergeCell ref="AB21:AC21"/>
    <mergeCell ref="AD21:AF21"/>
    <mergeCell ref="AH21:AI21"/>
    <mergeCell ref="AJ21:AM21"/>
    <mergeCell ref="AO21:AP21"/>
    <mergeCell ref="AR21:AU21"/>
    <mergeCell ref="AO20:AP20"/>
    <mergeCell ref="AR20:AU20"/>
    <mergeCell ref="AW20:AZ20"/>
    <mergeCell ref="BB20:BE20"/>
    <mergeCell ref="BG20:BK20"/>
    <mergeCell ref="H21:L21"/>
    <mergeCell ref="M21:N21"/>
    <mergeCell ref="Y21:Z21"/>
    <mergeCell ref="AO23:AP23"/>
    <mergeCell ref="AR23:AU23"/>
    <mergeCell ref="AW23:AZ23"/>
    <mergeCell ref="BB23:BE23"/>
    <mergeCell ref="BG23:BK23"/>
    <mergeCell ref="H24:L24"/>
    <mergeCell ref="M24:N24"/>
    <mergeCell ref="Y24:Z24"/>
    <mergeCell ref="BG22:BK22"/>
    <mergeCell ref="H23:L23"/>
    <mergeCell ref="M23:N23"/>
    <mergeCell ref="Y23:Z23"/>
    <mergeCell ref="AB23:AC23"/>
    <mergeCell ref="AD23:AF23"/>
    <mergeCell ref="AH23:AI23"/>
    <mergeCell ref="AJ23:AM23"/>
    <mergeCell ref="AH22:AI22"/>
    <mergeCell ref="AJ22:AM22"/>
    <mergeCell ref="AO22:AP22"/>
    <mergeCell ref="AR22:AU22"/>
    <mergeCell ref="AW22:AZ22"/>
    <mergeCell ref="BB22:BE22"/>
    <mergeCell ref="BG25:BK25"/>
    <mergeCell ref="BC32:BD32"/>
    <mergeCell ref="BE32:BF32"/>
    <mergeCell ref="BI32:BJ32"/>
    <mergeCell ref="BK32:BL32"/>
    <mergeCell ref="AH25:AI25"/>
    <mergeCell ref="AJ25:AM25"/>
    <mergeCell ref="AO25:AP25"/>
    <mergeCell ref="AR25:AU25"/>
    <mergeCell ref="AW25:AZ25"/>
    <mergeCell ref="BB25:BE25"/>
    <mergeCell ref="AW24:AZ24"/>
    <mergeCell ref="BB24:BE24"/>
    <mergeCell ref="BG24:BK24"/>
    <mergeCell ref="H25:L25"/>
    <mergeCell ref="M25:N25"/>
    <mergeCell ref="Y25:Z25"/>
    <mergeCell ref="AB25:AC25"/>
    <mergeCell ref="AD25:AF25"/>
    <mergeCell ref="AB24:AC24"/>
    <mergeCell ref="AD24:AF24"/>
    <mergeCell ref="AH24:AI24"/>
    <mergeCell ref="AJ24:AM24"/>
    <mergeCell ref="AO24:AP24"/>
    <mergeCell ref="AR24:AU24"/>
    <mergeCell ref="U30:W30"/>
    <mergeCell ref="X30:Z30"/>
    <mergeCell ref="I28:K28"/>
    <mergeCell ref="F28:H28"/>
    <mergeCell ref="AE31:AG31"/>
    <mergeCell ref="F29:H29"/>
    <mergeCell ref="I29:K29"/>
    <mergeCell ref="AR34:AV35"/>
    <mergeCell ref="AW34:BA35"/>
    <mergeCell ref="BB34:BF35"/>
    <mergeCell ref="BG34:BL35"/>
    <mergeCell ref="Y35:AC36"/>
    <mergeCell ref="AH35:AI35"/>
    <mergeCell ref="AJ35:AN35"/>
    <mergeCell ref="AR36:AV36"/>
    <mergeCell ref="AW36:BA36"/>
    <mergeCell ref="BB36:BF36"/>
    <mergeCell ref="AX33:BL33"/>
    <mergeCell ref="E34:G35"/>
    <mergeCell ref="H34:L36"/>
    <mergeCell ref="M34:S36"/>
    <mergeCell ref="T34:X36"/>
    <mergeCell ref="Y34:AC34"/>
    <mergeCell ref="AD34:AG35"/>
    <mergeCell ref="AH34:AN34"/>
    <mergeCell ref="AO34:AQ35"/>
    <mergeCell ref="AO37:AP37"/>
    <mergeCell ref="AR37:AU37"/>
    <mergeCell ref="AW37:AZ37"/>
    <mergeCell ref="BB37:BE37"/>
    <mergeCell ref="BG37:BK37"/>
    <mergeCell ref="E38:G38"/>
    <mergeCell ref="H38:L38"/>
    <mergeCell ref="M38:N38"/>
    <mergeCell ref="Y38:Z38"/>
    <mergeCell ref="BG36:BL36"/>
    <mergeCell ref="E37:G37"/>
    <mergeCell ref="H37:L37"/>
    <mergeCell ref="M37:N37"/>
    <mergeCell ref="Y37:Z37"/>
    <mergeCell ref="AB37:AC37"/>
    <mergeCell ref="AD37:AF37"/>
    <mergeCell ref="AH37:AI37"/>
    <mergeCell ref="AJ37:AM37"/>
    <mergeCell ref="E36:G36"/>
    <mergeCell ref="AD36:AG36"/>
    <mergeCell ref="AH36:AI36"/>
    <mergeCell ref="AJ36:AN36"/>
    <mergeCell ref="AO36:AQ36"/>
    <mergeCell ref="AH39:AI39"/>
    <mergeCell ref="AJ39:AM39"/>
    <mergeCell ref="AO39:AP39"/>
    <mergeCell ref="AR39:AU39"/>
    <mergeCell ref="AW39:AZ39"/>
    <mergeCell ref="BB39:BE39"/>
    <mergeCell ref="AW38:AZ38"/>
    <mergeCell ref="BB38:BE38"/>
    <mergeCell ref="BG38:BK38"/>
    <mergeCell ref="E39:G39"/>
    <mergeCell ref="H39:L39"/>
    <mergeCell ref="M39:N39"/>
    <mergeCell ref="Y39:Z39"/>
    <mergeCell ref="AB39:AC39"/>
    <mergeCell ref="AD39:AF39"/>
    <mergeCell ref="AB38:AC38"/>
    <mergeCell ref="AD38:AF38"/>
    <mergeCell ref="AH38:AI38"/>
    <mergeCell ref="AJ38:AM38"/>
    <mergeCell ref="AO38:AP38"/>
    <mergeCell ref="AR38:AU38"/>
    <mergeCell ref="AW41:AZ41"/>
    <mergeCell ref="BB41:BE41"/>
    <mergeCell ref="BG41:BK41"/>
    <mergeCell ref="E42:G42"/>
    <mergeCell ref="H42:L42"/>
    <mergeCell ref="M42:N42"/>
    <mergeCell ref="Y42:Z42"/>
    <mergeCell ref="AB42:AC42"/>
    <mergeCell ref="AD42:AF42"/>
    <mergeCell ref="AB41:AC41"/>
    <mergeCell ref="AD41:AF41"/>
    <mergeCell ref="AH41:AI41"/>
    <mergeCell ref="AJ41:AM41"/>
    <mergeCell ref="AO41:AP41"/>
    <mergeCell ref="AR41:AU41"/>
    <mergeCell ref="AO40:AP40"/>
    <mergeCell ref="AR40:AU40"/>
    <mergeCell ref="AW40:AZ40"/>
    <mergeCell ref="BB40:BE40"/>
    <mergeCell ref="BG40:BK40"/>
    <mergeCell ref="E41:G41"/>
    <mergeCell ref="H41:L41"/>
    <mergeCell ref="M41:N41"/>
    <mergeCell ref="Y41:Z41"/>
    <mergeCell ref="E40:G40"/>
    <mergeCell ref="H40:L40"/>
    <mergeCell ref="M40:N40"/>
    <mergeCell ref="Y40:Z40"/>
    <mergeCell ref="AB40:AC40"/>
    <mergeCell ref="AD40:AF40"/>
    <mergeCell ref="AH40:AI40"/>
    <mergeCell ref="AJ40:AM40"/>
    <mergeCell ref="AO43:AP43"/>
    <mergeCell ref="AR43:AU43"/>
    <mergeCell ref="AW43:AZ43"/>
    <mergeCell ref="BB43:BE43"/>
    <mergeCell ref="BG43:BK43"/>
    <mergeCell ref="E44:G44"/>
    <mergeCell ref="H44:L44"/>
    <mergeCell ref="M44:N44"/>
    <mergeCell ref="Y44:Z44"/>
    <mergeCell ref="BG42:BK42"/>
    <mergeCell ref="E43:G43"/>
    <mergeCell ref="H43:L43"/>
    <mergeCell ref="M43:N43"/>
    <mergeCell ref="Y43:Z43"/>
    <mergeCell ref="AB43:AC43"/>
    <mergeCell ref="AD43:AF43"/>
    <mergeCell ref="AH43:AI43"/>
    <mergeCell ref="AJ43:AM43"/>
    <mergeCell ref="AH42:AI42"/>
    <mergeCell ref="AJ42:AM42"/>
    <mergeCell ref="AO42:AP42"/>
    <mergeCell ref="AR42:AU42"/>
    <mergeCell ref="AW42:AZ42"/>
    <mergeCell ref="BB42:BE42"/>
    <mergeCell ref="AH45:AI45"/>
    <mergeCell ref="AJ45:AM45"/>
    <mergeCell ref="AO45:AP45"/>
    <mergeCell ref="AR45:AU45"/>
    <mergeCell ref="AW45:AZ45"/>
    <mergeCell ref="BB45:BE45"/>
    <mergeCell ref="AW44:AZ44"/>
    <mergeCell ref="BB44:BE44"/>
    <mergeCell ref="BG44:BK44"/>
    <mergeCell ref="E45:G45"/>
    <mergeCell ref="H45:L45"/>
    <mergeCell ref="M45:N45"/>
    <mergeCell ref="Y45:Z45"/>
    <mergeCell ref="AB45:AC45"/>
    <mergeCell ref="AD45:AF45"/>
    <mergeCell ref="AB44:AC44"/>
    <mergeCell ref="AD44:AF44"/>
    <mergeCell ref="AH44:AI44"/>
    <mergeCell ref="AJ44:AM44"/>
    <mergeCell ref="AO44:AP44"/>
    <mergeCell ref="AR44:AU44"/>
    <mergeCell ref="AW47:AZ47"/>
    <mergeCell ref="BB47:BE47"/>
    <mergeCell ref="BG47:BK47"/>
    <mergeCell ref="E48:G48"/>
    <mergeCell ref="H48:L48"/>
    <mergeCell ref="M48:N48"/>
    <mergeCell ref="Y48:Z48"/>
    <mergeCell ref="AB48:AC48"/>
    <mergeCell ref="AD48:AF48"/>
    <mergeCell ref="AB47:AC47"/>
    <mergeCell ref="AD47:AF47"/>
    <mergeCell ref="AH47:AI47"/>
    <mergeCell ref="AJ47:AM47"/>
    <mergeCell ref="AO47:AP47"/>
    <mergeCell ref="AR47:AU47"/>
    <mergeCell ref="AO46:AP46"/>
    <mergeCell ref="AR46:AU46"/>
    <mergeCell ref="AW46:AZ46"/>
    <mergeCell ref="BB46:BE46"/>
    <mergeCell ref="BG46:BK46"/>
    <mergeCell ref="E47:G47"/>
    <mergeCell ref="H47:L47"/>
    <mergeCell ref="M47:N47"/>
    <mergeCell ref="Y47:Z47"/>
    <mergeCell ref="E46:G46"/>
    <mergeCell ref="H46:L46"/>
    <mergeCell ref="M46:N46"/>
    <mergeCell ref="Y46:Z46"/>
    <mergeCell ref="AB46:AC46"/>
    <mergeCell ref="AD46:AF46"/>
    <mergeCell ref="AH46:AI46"/>
    <mergeCell ref="AJ46:AM46"/>
    <mergeCell ref="AO49:AP49"/>
    <mergeCell ref="AR49:AU49"/>
    <mergeCell ref="AW49:AZ49"/>
    <mergeCell ref="BB49:BE49"/>
    <mergeCell ref="BG49:BK49"/>
    <mergeCell ref="E50:G50"/>
    <mergeCell ref="H50:L50"/>
    <mergeCell ref="M50:N50"/>
    <mergeCell ref="Y50:Z50"/>
    <mergeCell ref="BG48:BK48"/>
    <mergeCell ref="E49:G49"/>
    <mergeCell ref="H49:L49"/>
    <mergeCell ref="M49:N49"/>
    <mergeCell ref="Y49:Z49"/>
    <mergeCell ref="AB49:AC49"/>
    <mergeCell ref="AD49:AF49"/>
    <mergeCell ref="AH49:AI49"/>
    <mergeCell ref="AJ49:AM49"/>
    <mergeCell ref="AH48:AI48"/>
    <mergeCell ref="AJ48:AM48"/>
    <mergeCell ref="AO48:AP48"/>
    <mergeCell ref="AR48:AU48"/>
    <mergeCell ref="AW48:AZ48"/>
    <mergeCell ref="BB48:BE48"/>
    <mergeCell ref="AH51:AI51"/>
    <mergeCell ref="AJ51:AM51"/>
    <mergeCell ref="AO51:AP51"/>
    <mergeCell ref="AR51:AU51"/>
    <mergeCell ref="AW51:AZ51"/>
    <mergeCell ref="BB51:BE51"/>
    <mergeCell ref="AW50:AZ50"/>
    <mergeCell ref="BB50:BE50"/>
    <mergeCell ref="BG50:BK50"/>
    <mergeCell ref="E51:G51"/>
    <mergeCell ref="H51:L51"/>
    <mergeCell ref="M51:N51"/>
    <mergeCell ref="Y51:Z51"/>
    <mergeCell ref="AB51:AC51"/>
    <mergeCell ref="AD51:AF51"/>
    <mergeCell ref="AB50:AC50"/>
    <mergeCell ref="AD50:AF50"/>
    <mergeCell ref="AH50:AI50"/>
    <mergeCell ref="AJ50:AM50"/>
    <mergeCell ref="AO50:AP50"/>
    <mergeCell ref="AR50:AU50"/>
    <mergeCell ref="AW53:AZ53"/>
    <mergeCell ref="BB53:BE53"/>
    <mergeCell ref="BG53:BK53"/>
    <mergeCell ref="E54:G54"/>
    <mergeCell ref="H54:L54"/>
    <mergeCell ref="M54:N54"/>
    <mergeCell ref="Y54:Z54"/>
    <mergeCell ref="AB54:AC54"/>
    <mergeCell ref="AD54:AF54"/>
    <mergeCell ref="AB53:AC53"/>
    <mergeCell ref="AD53:AF53"/>
    <mergeCell ref="AH53:AI53"/>
    <mergeCell ref="AJ53:AM53"/>
    <mergeCell ref="AO53:AP53"/>
    <mergeCell ref="AR53:AU53"/>
    <mergeCell ref="AO52:AP52"/>
    <mergeCell ref="AR52:AU52"/>
    <mergeCell ref="AW52:AZ52"/>
    <mergeCell ref="BB52:BE52"/>
    <mergeCell ref="BG52:BK52"/>
    <mergeCell ref="E53:G53"/>
    <mergeCell ref="H53:L53"/>
    <mergeCell ref="M53:N53"/>
    <mergeCell ref="Y53:Z53"/>
    <mergeCell ref="E52:G52"/>
    <mergeCell ref="H52:L52"/>
    <mergeCell ref="M52:N52"/>
    <mergeCell ref="Y52:Z52"/>
    <mergeCell ref="AB52:AC52"/>
    <mergeCell ref="AD52:AF52"/>
    <mergeCell ref="AH52:AI52"/>
    <mergeCell ref="AJ52:AM52"/>
    <mergeCell ref="E56:G56"/>
    <mergeCell ref="H56:L56"/>
    <mergeCell ref="M56:N56"/>
    <mergeCell ref="Y56:Z56"/>
    <mergeCell ref="BG54:BK54"/>
    <mergeCell ref="E55:G55"/>
    <mergeCell ref="H55:L55"/>
    <mergeCell ref="M55:N55"/>
    <mergeCell ref="Y55:Z55"/>
    <mergeCell ref="AB55:AC55"/>
    <mergeCell ref="AD55:AF55"/>
    <mergeCell ref="AH55:AI55"/>
    <mergeCell ref="AJ55:AM55"/>
    <mergeCell ref="AH54:AI54"/>
    <mergeCell ref="AJ54:AM54"/>
    <mergeCell ref="AO54:AP54"/>
    <mergeCell ref="AR54:AU54"/>
    <mergeCell ref="AW54:AZ54"/>
    <mergeCell ref="BB54:BE54"/>
    <mergeCell ref="AW56:AZ56"/>
    <mergeCell ref="BB56:BE56"/>
    <mergeCell ref="BG56:BK56"/>
    <mergeCell ref="BD57:BF57"/>
    <mergeCell ref="BC58:BD58"/>
    <mergeCell ref="BE58:BF58"/>
    <mergeCell ref="BI58:BJ58"/>
    <mergeCell ref="BK58:BL58"/>
    <mergeCell ref="AB56:AC56"/>
    <mergeCell ref="AD56:AF56"/>
    <mergeCell ref="AH56:AI56"/>
    <mergeCell ref="AJ56:AM56"/>
    <mergeCell ref="AO56:AP56"/>
    <mergeCell ref="AR56:AU56"/>
    <mergeCell ref="AO55:AP55"/>
    <mergeCell ref="AR55:AU55"/>
    <mergeCell ref="AW55:AZ55"/>
    <mergeCell ref="BB55:BE55"/>
    <mergeCell ref="BG55:BK55"/>
    <mergeCell ref="AR60:AV61"/>
    <mergeCell ref="AW60:BA61"/>
    <mergeCell ref="BB60:BF61"/>
    <mergeCell ref="BG60:BL61"/>
    <mergeCell ref="Y61:AC62"/>
    <mergeCell ref="AH61:AI61"/>
    <mergeCell ref="AJ61:AN61"/>
    <mergeCell ref="AR62:AV62"/>
    <mergeCell ref="AW62:BA62"/>
    <mergeCell ref="BB62:BF62"/>
    <mergeCell ref="AX59:BL59"/>
    <mergeCell ref="E60:G61"/>
    <mergeCell ref="H60:L62"/>
    <mergeCell ref="M60:S62"/>
    <mergeCell ref="T60:X62"/>
    <mergeCell ref="Y60:AC60"/>
    <mergeCell ref="AD60:AG61"/>
    <mergeCell ref="AH60:AN60"/>
    <mergeCell ref="AO60:AQ61"/>
    <mergeCell ref="AO63:AP63"/>
    <mergeCell ref="AR63:AU63"/>
    <mergeCell ref="AW63:AZ63"/>
    <mergeCell ref="BB63:BE63"/>
    <mergeCell ref="BG63:BK63"/>
    <mergeCell ref="E64:G64"/>
    <mergeCell ref="H64:L64"/>
    <mergeCell ref="M64:N64"/>
    <mergeCell ref="Y64:Z64"/>
    <mergeCell ref="BG62:BL62"/>
    <mergeCell ref="E63:G63"/>
    <mergeCell ref="H63:L63"/>
    <mergeCell ref="M63:N63"/>
    <mergeCell ref="Y63:Z63"/>
    <mergeCell ref="AB63:AC63"/>
    <mergeCell ref="AD63:AF63"/>
    <mergeCell ref="AH63:AI63"/>
    <mergeCell ref="AJ63:AM63"/>
    <mergeCell ref="E62:G62"/>
    <mergeCell ref="AD62:AG62"/>
    <mergeCell ref="AH62:AI62"/>
    <mergeCell ref="AJ62:AN62"/>
    <mergeCell ref="AO62:AQ62"/>
    <mergeCell ref="AH65:AI65"/>
    <mergeCell ref="AJ65:AM65"/>
    <mergeCell ref="AO65:AP65"/>
    <mergeCell ref="AR65:AU65"/>
    <mergeCell ref="AW65:AZ65"/>
    <mergeCell ref="BB65:BE65"/>
    <mergeCell ref="AW64:AZ64"/>
    <mergeCell ref="BB64:BE64"/>
    <mergeCell ref="BG64:BK64"/>
    <mergeCell ref="E65:G65"/>
    <mergeCell ref="H65:L65"/>
    <mergeCell ref="M65:N65"/>
    <mergeCell ref="Y65:Z65"/>
    <mergeCell ref="AB65:AC65"/>
    <mergeCell ref="AD65:AF65"/>
    <mergeCell ref="AB64:AC64"/>
    <mergeCell ref="AD64:AF64"/>
    <mergeCell ref="AH64:AI64"/>
    <mergeCell ref="AJ64:AM64"/>
    <mergeCell ref="AO64:AP64"/>
    <mergeCell ref="AR64:AU64"/>
    <mergeCell ref="AW67:AZ67"/>
    <mergeCell ref="BB67:BE67"/>
    <mergeCell ref="BG67:BK67"/>
    <mergeCell ref="E68:G68"/>
    <mergeCell ref="H68:L68"/>
    <mergeCell ref="M68:N68"/>
    <mergeCell ref="Y68:Z68"/>
    <mergeCell ref="AB68:AC68"/>
    <mergeCell ref="AD68:AF68"/>
    <mergeCell ref="AB67:AC67"/>
    <mergeCell ref="AD67:AF67"/>
    <mergeCell ref="AH67:AI67"/>
    <mergeCell ref="AJ67:AM67"/>
    <mergeCell ref="AO67:AP67"/>
    <mergeCell ref="AR67:AU67"/>
    <mergeCell ref="AO66:AP66"/>
    <mergeCell ref="AR66:AU66"/>
    <mergeCell ref="AW66:AZ66"/>
    <mergeCell ref="BB66:BE66"/>
    <mergeCell ref="BG66:BK66"/>
    <mergeCell ref="E67:G67"/>
    <mergeCell ref="H67:L67"/>
    <mergeCell ref="M67:N67"/>
    <mergeCell ref="Y67:Z67"/>
    <mergeCell ref="E66:G66"/>
    <mergeCell ref="H66:L66"/>
    <mergeCell ref="M66:N66"/>
    <mergeCell ref="Y66:Z66"/>
    <mergeCell ref="AB66:AC66"/>
    <mergeCell ref="AD66:AF66"/>
    <mergeCell ref="AH66:AI66"/>
    <mergeCell ref="AJ66:AM66"/>
    <mergeCell ref="AO69:AP69"/>
    <mergeCell ref="AR69:AU69"/>
    <mergeCell ref="AW69:AZ69"/>
    <mergeCell ref="BB69:BE69"/>
    <mergeCell ref="BG69:BK69"/>
    <mergeCell ref="E70:G70"/>
    <mergeCell ref="H70:L70"/>
    <mergeCell ref="M70:N70"/>
    <mergeCell ref="Y70:Z70"/>
    <mergeCell ref="BG68:BK68"/>
    <mergeCell ref="E69:G69"/>
    <mergeCell ref="H69:L69"/>
    <mergeCell ref="M69:N69"/>
    <mergeCell ref="Y69:Z69"/>
    <mergeCell ref="AB69:AC69"/>
    <mergeCell ref="AD69:AF69"/>
    <mergeCell ref="AH69:AI69"/>
    <mergeCell ref="AJ69:AM69"/>
    <mergeCell ref="AH68:AI68"/>
    <mergeCell ref="AJ68:AM68"/>
    <mergeCell ref="AO68:AP68"/>
    <mergeCell ref="AR68:AU68"/>
    <mergeCell ref="AW68:AZ68"/>
    <mergeCell ref="BB68:BE68"/>
    <mergeCell ref="AH71:AI71"/>
    <mergeCell ref="AJ71:AM71"/>
    <mergeCell ref="AO71:AP71"/>
    <mergeCell ref="AR71:AU71"/>
    <mergeCell ref="AW71:AZ71"/>
    <mergeCell ref="BB71:BE71"/>
    <mergeCell ref="AW70:AZ70"/>
    <mergeCell ref="BB70:BE70"/>
    <mergeCell ref="BG70:BK70"/>
    <mergeCell ref="E71:G71"/>
    <mergeCell ref="H71:L71"/>
    <mergeCell ref="M71:N71"/>
    <mergeCell ref="Y71:Z71"/>
    <mergeCell ref="AB71:AC71"/>
    <mergeCell ref="AD71:AF71"/>
    <mergeCell ref="AB70:AC70"/>
    <mergeCell ref="AD70:AF70"/>
    <mergeCell ref="AH70:AI70"/>
    <mergeCell ref="AJ70:AM70"/>
    <mergeCell ref="AO70:AP70"/>
    <mergeCell ref="AR70:AU70"/>
    <mergeCell ref="AW73:AZ73"/>
    <mergeCell ref="BB73:BE73"/>
    <mergeCell ref="BG73:BK73"/>
    <mergeCell ref="E74:G74"/>
    <mergeCell ref="H74:L74"/>
    <mergeCell ref="M74:N74"/>
    <mergeCell ref="Y74:Z74"/>
    <mergeCell ref="AB74:AC74"/>
    <mergeCell ref="AD74:AF74"/>
    <mergeCell ref="AB73:AC73"/>
    <mergeCell ref="AD73:AF73"/>
    <mergeCell ref="AH73:AI73"/>
    <mergeCell ref="AJ73:AM73"/>
    <mergeCell ref="AO73:AP73"/>
    <mergeCell ref="AR73:AU73"/>
    <mergeCell ref="AO72:AP72"/>
    <mergeCell ref="AR72:AU72"/>
    <mergeCell ref="AW72:AZ72"/>
    <mergeCell ref="BB72:BE72"/>
    <mergeCell ref="BG72:BK72"/>
    <mergeCell ref="E73:G73"/>
    <mergeCell ref="H73:L73"/>
    <mergeCell ref="M73:N73"/>
    <mergeCell ref="Y73:Z73"/>
    <mergeCell ref="E72:G72"/>
    <mergeCell ref="H72:L72"/>
    <mergeCell ref="M72:N72"/>
    <mergeCell ref="Y72:Z72"/>
    <mergeCell ref="AB72:AC72"/>
    <mergeCell ref="AD72:AF72"/>
    <mergeCell ref="AH72:AI72"/>
    <mergeCell ref="AJ72:AM72"/>
    <mergeCell ref="AO75:AP75"/>
    <mergeCell ref="AR75:AU75"/>
    <mergeCell ref="AW75:AZ75"/>
    <mergeCell ref="BB75:BE75"/>
    <mergeCell ref="BG75:BK75"/>
    <mergeCell ref="E76:G76"/>
    <mergeCell ref="H76:L76"/>
    <mergeCell ref="M76:N76"/>
    <mergeCell ref="Y76:Z76"/>
    <mergeCell ref="BG74:BK74"/>
    <mergeCell ref="E75:G75"/>
    <mergeCell ref="H75:L75"/>
    <mergeCell ref="M75:N75"/>
    <mergeCell ref="Y75:Z75"/>
    <mergeCell ref="AB75:AC75"/>
    <mergeCell ref="AD75:AF75"/>
    <mergeCell ref="AH75:AI75"/>
    <mergeCell ref="AJ75:AM75"/>
    <mergeCell ref="AH74:AI74"/>
    <mergeCell ref="AJ74:AM74"/>
    <mergeCell ref="AO74:AP74"/>
    <mergeCell ref="AR74:AU74"/>
    <mergeCell ref="AW74:AZ74"/>
    <mergeCell ref="BB74:BE74"/>
    <mergeCell ref="AH77:AI77"/>
    <mergeCell ref="AJ77:AM77"/>
    <mergeCell ref="AO77:AP77"/>
    <mergeCell ref="AR77:AU77"/>
    <mergeCell ref="AW77:AZ77"/>
    <mergeCell ref="BB77:BE77"/>
    <mergeCell ref="AW76:AZ76"/>
    <mergeCell ref="BB76:BE76"/>
    <mergeCell ref="BG76:BK76"/>
    <mergeCell ref="E77:G77"/>
    <mergeCell ref="H77:L77"/>
    <mergeCell ref="M77:N77"/>
    <mergeCell ref="Y77:Z77"/>
    <mergeCell ref="AB77:AC77"/>
    <mergeCell ref="AD77:AF77"/>
    <mergeCell ref="AB76:AC76"/>
    <mergeCell ref="AD76:AF76"/>
    <mergeCell ref="AH76:AI76"/>
    <mergeCell ref="AJ76:AM76"/>
    <mergeCell ref="AO76:AP76"/>
    <mergeCell ref="AR76:AU76"/>
    <mergeCell ref="AW79:AZ79"/>
    <mergeCell ref="BB79:BE79"/>
    <mergeCell ref="BG79:BK79"/>
    <mergeCell ref="E80:G80"/>
    <mergeCell ref="H80:L80"/>
    <mergeCell ref="M80:N80"/>
    <mergeCell ref="Y80:Z80"/>
    <mergeCell ref="AB80:AC80"/>
    <mergeCell ref="AD80:AF80"/>
    <mergeCell ref="AB79:AC79"/>
    <mergeCell ref="AD79:AF79"/>
    <mergeCell ref="AH79:AI79"/>
    <mergeCell ref="AJ79:AM79"/>
    <mergeCell ref="AO79:AP79"/>
    <mergeCell ref="AR79:AU79"/>
    <mergeCell ref="AO78:AP78"/>
    <mergeCell ref="AR78:AU78"/>
    <mergeCell ref="AW78:AZ78"/>
    <mergeCell ref="BB78:BE78"/>
    <mergeCell ref="BG78:BK78"/>
    <mergeCell ref="E79:G79"/>
    <mergeCell ref="H79:L79"/>
    <mergeCell ref="M79:N79"/>
    <mergeCell ref="Y79:Z79"/>
    <mergeCell ref="E78:G78"/>
    <mergeCell ref="H78:L78"/>
    <mergeCell ref="M78:N78"/>
    <mergeCell ref="Y78:Z78"/>
    <mergeCell ref="AB78:AC78"/>
    <mergeCell ref="AD78:AF78"/>
    <mergeCell ref="AH78:AI78"/>
    <mergeCell ref="AJ78:AM78"/>
    <mergeCell ref="AO81:AP81"/>
    <mergeCell ref="AR81:AU81"/>
    <mergeCell ref="AW81:AZ81"/>
    <mergeCell ref="BB81:BE81"/>
    <mergeCell ref="BG81:BK81"/>
    <mergeCell ref="E82:G82"/>
    <mergeCell ref="H82:L82"/>
    <mergeCell ref="M82:N82"/>
    <mergeCell ref="Y82:Z82"/>
    <mergeCell ref="BG80:BK80"/>
    <mergeCell ref="E81:G81"/>
    <mergeCell ref="H81:L81"/>
    <mergeCell ref="M81:N81"/>
    <mergeCell ref="Y81:Z81"/>
    <mergeCell ref="AB81:AC81"/>
    <mergeCell ref="AD81:AF81"/>
    <mergeCell ref="AH81:AI81"/>
    <mergeCell ref="AJ81:AM81"/>
    <mergeCell ref="AH80:AI80"/>
    <mergeCell ref="AJ80:AM80"/>
    <mergeCell ref="AO80:AP80"/>
    <mergeCell ref="AR80:AU80"/>
    <mergeCell ref="AW80:AZ80"/>
    <mergeCell ref="BB80:BE80"/>
    <mergeCell ref="AH87:AI87"/>
    <mergeCell ref="AJ87:AN87"/>
    <mergeCell ref="AR88:AV88"/>
    <mergeCell ref="AW88:BA88"/>
    <mergeCell ref="BB88:BF88"/>
    <mergeCell ref="AX85:BL85"/>
    <mergeCell ref="E86:G87"/>
    <mergeCell ref="H86:L88"/>
    <mergeCell ref="M86:S88"/>
    <mergeCell ref="T86:X88"/>
    <mergeCell ref="Y86:AC86"/>
    <mergeCell ref="AD86:AG87"/>
    <mergeCell ref="AH86:AN86"/>
    <mergeCell ref="AO86:AQ87"/>
    <mergeCell ref="B82:C82"/>
    <mergeCell ref="AW82:AZ82"/>
    <mergeCell ref="BB82:BE82"/>
    <mergeCell ref="BG82:BK82"/>
    <mergeCell ref="BD83:BF83"/>
    <mergeCell ref="BC84:BD84"/>
    <mergeCell ref="BE84:BF84"/>
    <mergeCell ref="BI84:BJ84"/>
    <mergeCell ref="BK84:BL84"/>
    <mergeCell ref="AB82:AC82"/>
    <mergeCell ref="AD82:AF82"/>
    <mergeCell ref="AH82:AI82"/>
    <mergeCell ref="AJ82:AM82"/>
    <mergeCell ref="AO82:AP82"/>
    <mergeCell ref="AR82:AU82"/>
    <mergeCell ref="B86:C87"/>
    <mergeCell ref="D86:D87"/>
    <mergeCell ref="B88:C88"/>
    <mergeCell ref="AO89:AP89"/>
    <mergeCell ref="AR89:AU89"/>
    <mergeCell ref="AW89:AZ89"/>
    <mergeCell ref="BB89:BE89"/>
    <mergeCell ref="BG89:BK89"/>
    <mergeCell ref="E90:G90"/>
    <mergeCell ref="H90:L90"/>
    <mergeCell ref="M90:N90"/>
    <mergeCell ref="Y90:Z90"/>
    <mergeCell ref="BG88:BL88"/>
    <mergeCell ref="E89:G89"/>
    <mergeCell ref="H89:L89"/>
    <mergeCell ref="M89:N89"/>
    <mergeCell ref="Y89:Z89"/>
    <mergeCell ref="AB89:AC89"/>
    <mergeCell ref="AD89:AF89"/>
    <mergeCell ref="AH89:AI89"/>
    <mergeCell ref="AJ89:AM89"/>
    <mergeCell ref="E88:G88"/>
    <mergeCell ref="AD88:AG88"/>
    <mergeCell ref="AH88:AI88"/>
    <mergeCell ref="AJ88:AN88"/>
    <mergeCell ref="AO88:AQ88"/>
    <mergeCell ref="B89:C89"/>
    <mergeCell ref="B90:C90"/>
    <mergeCell ref="AJ90:AM90"/>
    <mergeCell ref="AO90:AP90"/>
    <mergeCell ref="AR90:AU90"/>
    <mergeCell ref="AR86:AV87"/>
    <mergeCell ref="AW86:BA87"/>
    <mergeCell ref="BB86:BF87"/>
    <mergeCell ref="BG86:BL87"/>
    <mergeCell ref="Y87:AC88"/>
    <mergeCell ref="BG91:BK91"/>
    <mergeCell ref="E92:G92"/>
    <mergeCell ref="H92:L92"/>
    <mergeCell ref="M92:N92"/>
    <mergeCell ref="Y92:Z92"/>
    <mergeCell ref="AB92:AC92"/>
    <mergeCell ref="AD92:AF92"/>
    <mergeCell ref="AH92:AI92"/>
    <mergeCell ref="AJ92:AM92"/>
    <mergeCell ref="AH91:AI91"/>
    <mergeCell ref="AJ91:AM91"/>
    <mergeCell ref="AO91:AP91"/>
    <mergeCell ref="AR91:AU91"/>
    <mergeCell ref="AW91:AZ91"/>
    <mergeCell ref="BB91:BE91"/>
    <mergeCell ref="AW90:AZ90"/>
    <mergeCell ref="BB90:BE90"/>
    <mergeCell ref="BG90:BK90"/>
    <mergeCell ref="E91:G91"/>
    <mergeCell ref="H91:L91"/>
    <mergeCell ref="M91:N91"/>
    <mergeCell ref="Y91:Z91"/>
    <mergeCell ref="AB91:AC91"/>
    <mergeCell ref="AD91:AF91"/>
    <mergeCell ref="AB90:AC90"/>
    <mergeCell ref="AD90:AF90"/>
    <mergeCell ref="AH90:AI90"/>
    <mergeCell ref="AW93:AZ93"/>
    <mergeCell ref="BB93:BE93"/>
    <mergeCell ref="BG93:BK93"/>
    <mergeCell ref="E94:G94"/>
    <mergeCell ref="H94:L94"/>
    <mergeCell ref="M94:N94"/>
    <mergeCell ref="Y94:Z94"/>
    <mergeCell ref="AB94:AC94"/>
    <mergeCell ref="AD94:AF94"/>
    <mergeCell ref="AB93:AC93"/>
    <mergeCell ref="AD93:AF93"/>
    <mergeCell ref="AH93:AI93"/>
    <mergeCell ref="AJ93:AM93"/>
    <mergeCell ref="AO93:AP93"/>
    <mergeCell ref="AR93:AU93"/>
    <mergeCell ref="AO92:AP92"/>
    <mergeCell ref="AR92:AU92"/>
    <mergeCell ref="AW92:AZ92"/>
    <mergeCell ref="BB92:BE92"/>
    <mergeCell ref="BG92:BK92"/>
    <mergeCell ref="E93:G93"/>
    <mergeCell ref="H93:L93"/>
    <mergeCell ref="M93:N93"/>
    <mergeCell ref="Y93:Z93"/>
    <mergeCell ref="AO95:AP95"/>
    <mergeCell ref="AR95:AU95"/>
    <mergeCell ref="AW95:AZ95"/>
    <mergeCell ref="BB95:BE95"/>
    <mergeCell ref="BG95:BK95"/>
    <mergeCell ref="E96:G96"/>
    <mergeCell ref="H96:L96"/>
    <mergeCell ref="M96:N96"/>
    <mergeCell ref="Y96:Z96"/>
    <mergeCell ref="BG94:BK94"/>
    <mergeCell ref="E95:G95"/>
    <mergeCell ref="H95:L95"/>
    <mergeCell ref="M95:N95"/>
    <mergeCell ref="Y95:Z95"/>
    <mergeCell ref="AB95:AC95"/>
    <mergeCell ref="AD95:AF95"/>
    <mergeCell ref="AH95:AI95"/>
    <mergeCell ref="AJ95:AM95"/>
    <mergeCell ref="AH94:AI94"/>
    <mergeCell ref="AJ94:AM94"/>
    <mergeCell ref="AO94:AP94"/>
    <mergeCell ref="AR94:AU94"/>
    <mergeCell ref="AW94:AZ94"/>
    <mergeCell ref="BB94:BE94"/>
    <mergeCell ref="AH97:AI97"/>
    <mergeCell ref="AJ97:AM97"/>
    <mergeCell ref="AO97:AP97"/>
    <mergeCell ref="AR97:AU97"/>
    <mergeCell ref="AW97:AZ97"/>
    <mergeCell ref="BB97:BE97"/>
    <mergeCell ref="AW96:AZ96"/>
    <mergeCell ref="BB96:BE96"/>
    <mergeCell ref="BG96:BK96"/>
    <mergeCell ref="E97:G97"/>
    <mergeCell ref="H97:L97"/>
    <mergeCell ref="M97:N97"/>
    <mergeCell ref="Y97:Z97"/>
    <mergeCell ref="AB97:AC97"/>
    <mergeCell ref="AD97:AF97"/>
    <mergeCell ref="AB96:AC96"/>
    <mergeCell ref="AD96:AF96"/>
    <mergeCell ref="AH96:AI96"/>
    <mergeCell ref="AJ96:AM96"/>
    <mergeCell ref="AO96:AP96"/>
    <mergeCell ref="AR96:AU96"/>
    <mergeCell ref="AW99:AZ99"/>
    <mergeCell ref="BB99:BE99"/>
    <mergeCell ref="BG99:BK99"/>
    <mergeCell ref="E100:G100"/>
    <mergeCell ref="H100:L100"/>
    <mergeCell ref="M100:N100"/>
    <mergeCell ref="Y100:Z100"/>
    <mergeCell ref="AB100:AC100"/>
    <mergeCell ref="AD100:AF100"/>
    <mergeCell ref="AB99:AC99"/>
    <mergeCell ref="AD99:AF99"/>
    <mergeCell ref="AH99:AI99"/>
    <mergeCell ref="AJ99:AM99"/>
    <mergeCell ref="AO99:AP99"/>
    <mergeCell ref="AR99:AU99"/>
    <mergeCell ref="AO98:AP98"/>
    <mergeCell ref="AR98:AU98"/>
    <mergeCell ref="AW98:AZ98"/>
    <mergeCell ref="BB98:BE98"/>
    <mergeCell ref="BG98:BK98"/>
    <mergeCell ref="E99:G99"/>
    <mergeCell ref="H99:L99"/>
    <mergeCell ref="M99:N99"/>
    <mergeCell ref="Y99:Z99"/>
    <mergeCell ref="E98:G98"/>
    <mergeCell ref="H98:L98"/>
    <mergeCell ref="M98:N98"/>
    <mergeCell ref="Y98:Z98"/>
    <mergeCell ref="AB98:AC98"/>
    <mergeCell ref="AD98:AF98"/>
    <mergeCell ref="AH98:AI98"/>
    <mergeCell ref="AJ98:AM98"/>
    <mergeCell ref="AO101:AP101"/>
    <mergeCell ref="AR101:AU101"/>
    <mergeCell ref="AW101:AZ101"/>
    <mergeCell ref="BB101:BE101"/>
    <mergeCell ref="BG101:BK101"/>
    <mergeCell ref="E102:G102"/>
    <mergeCell ref="H102:L102"/>
    <mergeCell ref="M102:N102"/>
    <mergeCell ref="Y102:Z102"/>
    <mergeCell ref="BG100:BK100"/>
    <mergeCell ref="E101:G101"/>
    <mergeCell ref="H101:L101"/>
    <mergeCell ref="M101:N101"/>
    <mergeCell ref="Y101:Z101"/>
    <mergeCell ref="AB101:AC101"/>
    <mergeCell ref="AD101:AF101"/>
    <mergeCell ref="AH101:AI101"/>
    <mergeCell ref="AJ101:AM101"/>
    <mergeCell ref="AH100:AI100"/>
    <mergeCell ref="AJ100:AM100"/>
    <mergeCell ref="AO100:AP100"/>
    <mergeCell ref="AR100:AU100"/>
    <mergeCell ref="AW100:AZ100"/>
    <mergeCell ref="BB100:BE100"/>
    <mergeCell ref="AH103:AI103"/>
    <mergeCell ref="AJ103:AM103"/>
    <mergeCell ref="AO103:AP103"/>
    <mergeCell ref="AR103:AU103"/>
    <mergeCell ref="AW103:AZ103"/>
    <mergeCell ref="BB103:BE103"/>
    <mergeCell ref="AW102:AZ102"/>
    <mergeCell ref="BB102:BE102"/>
    <mergeCell ref="BG102:BK102"/>
    <mergeCell ref="E103:G103"/>
    <mergeCell ref="H103:L103"/>
    <mergeCell ref="M103:N103"/>
    <mergeCell ref="Y103:Z103"/>
    <mergeCell ref="AB103:AC103"/>
    <mergeCell ref="AD103:AF103"/>
    <mergeCell ref="AB102:AC102"/>
    <mergeCell ref="AD102:AF102"/>
    <mergeCell ref="AH102:AI102"/>
    <mergeCell ref="AJ102:AM102"/>
    <mergeCell ref="AO102:AP102"/>
    <mergeCell ref="AR102:AU102"/>
    <mergeCell ref="AW105:AZ105"/>
    <mergeCell ref="BB105:BE105"/>
    <mergeCell ref="BG105:BK105"/>
    <mergeCell ref="E106:G106"/>
    <mergeCell ref="H106:L106"/>
    <mergeCell ref="M106:N106"/>
    <mergeCell ref="Y106:Z106"/>
    <mergeCell ref="AB106:AC106"/>
    <mergeCell ref="AD106:AF106"/>
    <mergeCell ref="AB105:AC105"/>
    <mergeCell ref="AD105:AF105"/>
    <mergeCell ref="AH105:AI105"/>
    <mergeCell ref="AJ105:AM105"/>
    <mergeCell ref="AO105:AP105"/>
    <mergeCell ref="AR105:AU105"/>
    <mergeCell ref="AO104:AP104"/>
    <mergeCell ref="AR104:AU104"/>
    <mergeCell ref="AW104:AZ104"/>
    <mergeCell ref="BB104:BE104"/>
    <mergeCell ref="BG104:BK104"/>
    <mergeCell ref="E105:G105"/>
    <mergeCell ref="H105:L105"/>
    <mergeCell ref="M105:N105"/>
    <mergeCell ref="Y105:Z105"/>
    <mergeCell ref="E104:G104"/>
    <mergeCell ref="H104:L104"/>
    <mergeCell ref="M104:N104"/>
    <mergeCell ref="Y104:Z104"/>
    <mergeCell ref="AB104:AC104"/>
    <mergeCell ref="AD104:AF104"/>
    <mergeCell ref="AH104:AI104"/>
    <mergeCell ref="AJ104:AM104"/>
    <mergeCell ref="AO107:AP107"/>
    <mergeCell ref="AR107:AU107"/>
    <mergeCell ref="AW107:AZ107"/>
    <mergeCell ref="BB107:BE107"/>
    <mergeCell ref="BG107:BK107"/>
    <mergeCell ref="E108:G108"/>
    <mergeCell ref="H108:L108"/>
    <mergeCell ref="M108:N108"/>
    <mergeCell ref="Y108:Z108"/>
    <mergeCell ref="BG106:BK106"/>
    <mergeCell ref="E107:G107"/>
    <mergeCell ref="H107:L107"/>
    <mergeCell ref="M107:N107"/>
    <mergeCell ref="Y107:Z107"/>
    <mergeCell ref="AB107:AC107"/>
    <mergeCell ref="AD107:AF107"/>
    <mergeCell ref="AH107:AI107"/>
    <mergeCell ref="AJ107:AM107"/>
    <mergeCell ref="AH106:AI106"/>
    <mergeCell ref="AJ106:AM106"/>
    <mergeCell ref="AO106:AP106"/>
    <mergeCell ref="AR106:AU106"/>
    <mergeCell ref="AW106:AZ106"/>
    <mergeCell ref="BB106:BE106"/>
    <mergeCell ref="AH113:AI113"/>
    <mergeCell ref="AJ113:AN113"/>
    <mergeCell ref="AR114:AV114"/>
    <mergeCell ref="AW114:BA114"/>
    <mergeCell ref="BB114:BF114"/>
    <mergeCell ref="AX111:BL111"/>
    <mergeCell ref="E112:G113"/>
    <mergeCell ref="H112:L114"/>
    <mergeCell ref="M112:S114"/>
    <mergeCell ref="T112:X114"/>
    <mergeCell ref="Y112:AC112"/>
    <mergeCell ref="AD112:AG113"/>
    <mergeCell ref="AH112:AN112"/>
    <mergeCell ref="AO112:AQ113"/>
    <mergeCell ref="B108:C108"/>
    <mergeCell ref="AW108:AZ108"/>
    <mergeCell ref="BB108:BE108"/>
    <mergeCell ref="BG108:BK108"/>
    <mergeCell ref="BD109:BF109"/>
    <mergeCell ref="BC110:BD110"/>
    <mergeCell ref="BE110:BF110"/>
    <mergeCell ref="BI110:BJ110"/>
    <mergeCell ref="BK110:BL110"/>
    <mergeCell ref="AB108:AC108"/>
    <mergeCell ref="AD108:AF108"/>
    <mergeCell ref="AH108:AI108"/>
    <mergeCell ref="AJ108:AM108"/>
    <mergeCell ref="AO108:AP108"/>
    <mergeCell ref="AR108:AU108"/>
    <mergeCell ref="B112:C113"/>
    <mergeCell ref="D112:D113"/>
    <mergeCell ref="B114:C114"/>
    <mergeCell ref="AO115:AP115"/>
    <mergeCell ref="AR115:AU115"/>
    <mergeCell ref="AW115:AZ115"/>
    <mergeCell ref="BB115:BE115"/>
    <mergeCell ref="BG115:BK115"/>
    <mergeCell ref="E116:G116"/>
    <mergeCell ref="H116:L116"/>
    <mergeCell ref="M116:N116"/>
    <mergeCell ref="Y116:Z116"/>
    <mergeCell ref="BG114:BL114"/>
    <mergeCell ref="E115:G115"/>
    <mergeCell ref="H115:L115"/>
    <mergeCell ref="M115:N115"/>
    <mergeCell ref="Y115:Z115"/>
    <mergeCell ref="AB115:AC115"/>
    <mergeCell ref="AD115:AF115"/>
    <mergeCell ref="AH115:AI115"/>
    <mergeCell ref="AJ115:AM115"/>
    <mergeCell ref="E114:G114"/>
    <mergeCell ref="AD114:AG114"/>
    <mergeCell ref="AH114:AI114"/>
    <mergeCell ref="AJ114:AN114"/>
    <mergeCell ref="AO114:AQ114"/>
    <mergeCell ref="B115:C115"/>
    <mergeCell ref="B116:C116"/>
    <mergeCell ref="AJ116:AM116"/>
    <mergeCell ref="AO116:AP116"/>
    <mergeCell ref="AR116:AU116"/>
    <mergeCell ref="AR112:AV113"/>
    <mergeCell ref="AW112:BA113"/>
    <mergeCell ref="BB112:BF113"/>
    <mergeCell ref="BG112:BL113"/>
    <mergeCell ref="Y113:AC114"/>
    <mergeCell ref="BG117:BK117"/>
    <mergeCell ref="E118:G118"/>
    <mergeCell ref="H118:L118"/>
    <mergeCell ref="M118:N118"/>
    <mergeCell ref="Y118:Z118"/>
    <mergeCell ref="AB118:AC118"/>
    <mergeCell ref="AD118:AF118"/>
    <mergeCell ref="AH118:AI118"/>
    <mergeCell ref="AJ118:AM118"/>
    <mergeCell ref="AH117:AI117"/>
    <mergeCell ref="AJ117:AM117"/>
    <mergeCell ref="AO117:AP117"/>
    <mergeCell ref="AR117:AU117"/>
    <mergeCell ref="AW117:AZ117"/>
    <mergeCell ref="BB117:BE117"/>
    <mergeCell ref="AW116:AZ116"/>
    <mergeCell ref="BB116:BE116"/>
    <mergeCell ref="BG116:BK116"/>
    <mergeCell ref="E117:G117"/>
    <mergeCell ref="H117:L117"/>
    <mergeCell ref="M117:N117"/>
    <mergeCell ref="Y117:Z117"/>
    <mergeCell ref="AB117:AC117"/>
    <mergeCell ref="AD117:AF117"/>
    <mergeCell ref="AB116:AC116"/>
    <mergeCell ref="AD116:AF116"/>
    <mergeCell ref="AH116:AI116"/>
    <mergeCell ref="AW119:AZ119"/>
    <mergeCell ref="BB119:BE119"/>
    <mergeCell ref="BG119:BK119"/>
    <mergeCell ref="E120:G120"/>
    <mergeCell ref="H120:L120"/>
    <mergeCell ref="M120:N120"/>
    <mergeCell ref="Y120:Z120"/>
    <mergeCell ref="AB120:AC120"/>
    <mergeCell ref="AD120:AF120"/>
    <mergeCell ref="AB119:AC119"/>
    <mergeCell ref="AD119:AF119"/>
    <mergeCell ref="AH119:AI119"/>
    <mergeCell ref="AJ119:AM119"/>
    <mergeCell ref="AO119:AP119"/>
    <mergeCell ref="AR119:AU119"/>
    <mergeCell ref="AO118:AP118"/>
    <mergeCell ref="AR118:AU118"/>
    <mergeCell ref="AW118:AZ118"/>
    <mergeCell ref="BB118:BE118"/>
    <mergeCell ref="BG118:BK118"/>
    <mergeCell ref="E119:G119"/>
    <mergeCell ref="H119:L119"/>
    <mergeCell ref="M119:N119"/>
    <mergeCell ref="Y119:Z119"/>
    <mergeCell ref="AO121:AP121"/>
    <mergeCell ref="AR121:AU121"/>
    <mergeCell ref="AW121:AZ121"/>
    <mergeCell ref="BB121:BE121"/>
    <mergeCell ref="BG121:BK121"/>
    <mergeCell ref="E122:G122"/>
    <mergeCell ref="H122:L122"/>
    <mergeCell ref="M122:N122"/>
    <mergeCell ref="Y122:Z122"/>
    <mergeCell ref="BG120:BK120"/>
    <mergeCell ref="E121:G121"/>
    <mergeCell ref="H121:L121"/>
    <mergeCell ref="M121:N121"/>
    <mergeCell ref="Y121:Z121"/>
    <mergeCell ref="AB121:AC121"/>
    <mergeCell ref="AD121:AF121"/>
    <mergeCell ref="AH121:AI121"/>
    <mergeCell ref="AJ121:AM121"/>
    <mergeCell ref="AH120:AI120"/>
    <mergeCell ref="AJ120:AM120"/>
    <mergeCell ref="AO120:AP120"/>
    <mergeCell ref="AR120:AU120"/>
    <mergeCell ref="AW120:AZ120"/>
    <mergeCell ref="BB120:BE120"/>
    <mergeCell ref="AH123:AI123"/>
    <mergeCell ref="AJ123:AM123"/>
    <mergeCell ref="AO123:AP123"/>
    <mergeCell ref="AR123:AU123"/>
    <mergeCell ref="AW123:AZ123"/>
    <mergeCell ref="BB123:BE123"/>
    <mergeCell ref="AW122:AZ122"/>
    <mergeCell ref="BB122:BE122"/>
    <mergeCell ref="BG122:BK122"/>
    <mergeCell ref="E123:G123"/>
    <mergeCell ref="H123:L123"/>
    <mergeCell ref="M123:N123"/>
    <mergeCell ref="Y123:Z123"/>
    <mergeCell ref="AB123:AC123"/>
    <mergeCell ref="AD123:AF123"/>
    <mergeCell ref="AB122:AC122"/>
    <mergeCell ref="AD122:AF122"/>
    <mergeCell ref="AH122:AI122"/>
    <mergeCell ref="AJ122:AM122"/>
    <mergeCell ref="AO122:AP122"/>
    <mergeCell ref="AR122:AU122"/>
    <mergeCell ref="AW125:AZ125"/>
    <mergeCell ref="BB125:BE125"/>
    <mergeCell ref="BG125:BK125"/>
    <mergeCell ref="E126:G126"/>
    <mergeCell ref="H126:L126"/>
    <mergeCell ref="M126:N126"/>
    <mergeCell ref="Y126:Z126"/>
    <mergeCell ref="AB126:AC126"/>
    <mergeCell ref="AD126:AF126"/>
    <mergeCell ref="AB125:AC125"/>
    <mergeCell ref="AD125:AF125"/>
    <mergeCell ref="AH125:AI125"/>
    <mergeCell ref="AJ125:AM125"/>
    <mergeCell ref="AO125:AP125"/>
    <mergeCell ref="AR125:AU125"/>
    <mergeCell ref="AO124:AP124"/>
    <mergeCell ref="AR124:AU124"/>
    <mergeCell ref="AW124:AZ124"/>
    <mergeCell ref="BB124:BE124"/>
    <mergeCell ref="BG124:BK124"/>
    <mergeCell ref="E125:G125"/>
    <mergeCell ref="H125:L125"/>
    <mergeCell ref="M125:N125"/>
    <mergeCell ref="Y125:Z125"/>
    <mergeCell ref="E124:G124"/>
    <mergeCell ref="H124:L124"/>
    <mergeCell ref="M124:N124"/>
    <mergeCell ref="Y124:Z124"/>
    <mergeCell ref="AB124:AC124"/>
    <mergeCell ref="AD124:AF124"/>
    <mergeCell ref="AH124:AI124"/>
    <mergeCell ref="AJ124:AM124"/>
    <mergeCell ref="AO127:AP127"/>
    <mergeCell ref="AR127:AU127"/>
    <mergeCell ref="AW127:AZ127"/>
    <mergeCell ref="BB127:BE127"/>
    <mergeCell ref="BG127:BK127"/>
    <mergeCell ref="E128:G128"/>
    <mergeCell ref="H128:L128"/>
    <mergeCell ref="M128:N128"/>
    <mergeCell ref="Y128:Z128"/>
    <mergeCell ref="BG126:BK126"/>
    <mergeCell ref="E127:G127"/>
    <mergeCell ref="H127:L127"/>
    <mergeCell ref="M127:N127"/>
    <mergeCell ref="Y127:Z127"/>
    <mergeCell ref="AB127:AC127"/>
    <mergeCell ref="AD127:AF127"/>
    <mergeCell ref="AH127:AI127"/>
    <mergeCell ref="AJ127:AM127"/>
    <mergeCell ref="AH126:AI126"/>
    <mergeCell ref="AJ126:AM126"/>
    <mergeCell ref="AO126:AP126"/>
    <mergeCell ref="AR126:AU126"/>
    <mergeCell ref="AW126:AZ126"/>
    <mergeCell ref="BB126:BE126"/>
    <mergeCell ref="AH129:AI129"/>
    <mergeCell ref="AJ129:AM129"/>
    <mergeCell ref="AO129:AP129"/>
    <mergeCell ref="AR129:AU129"/>
    <mergeCell ref="AW129:AZ129"/>
    <mergeCell ref="BB129:BE129"/>
    <mergeCell ref="AW128:AZ128"/>
    <mergeCell ref="BB128:BE128"/>
    <mergeCell ref="BG128:BK128"/>
    <mergeCell ref="E129:G129"/>
    <mergeCell ref="H129:L129"/>
    <mergeCell ref="M129:N129"/>
    <mergeCell ref="Y129:Z129"/>
    <mergeCell ref="AB129:AC129"/>
    <mergeCell ref="AD129:AF129"/>
    <mergeCell ref="AB128:AC128"/>
    <mergeCell ref="AD128:AF128"/>
    <mergeCell ref="AH128:AI128"/>
    <mergeCell ref="AJ128:AM128"/>
    <mergeCell ref="AO128:AP128"/>
    <mergeCell ref="AR128:AU128"/>
    <mergeCell ref="AW131:AZ131"/>
    <mergeCell ref="BB131:BE131"/>
    <mergeCell ref="BG131:BK131"/>
    <mergeCell ref="E132:G132"/>
    <mergeCell ref="H132:L132"/>
    <mergeCell ref="M132:N132"/>
    <mergeCell ref="Y132:Z132"/>
    <mergeCell ref="AB132:AC132"/>
    <mergeCell ref="AD132:AF132"/>
    <mergeCell ref="AB131:AC131"/>
    <mergeCell ref="AD131:AF131"/>
    <mergeCell ref="AH131:AI131"/>
    <mergeCell ref="AJ131:AM131"/>
    <mergeCell ref="AO131:AP131"/>
    <mergeCell ref="AR131:AU131"/>
    <mergeCell ref="AO130:AP130"/>
    <mergeCell ref="AR130:AU130"/>
    <mergeCell ref="AW130:AZ130"/>
    <mergeCell ref="BB130:BE130"/>
    <mergeCell ref="BG130:BK130"/>
    <mergeCell ref="E131:G131"/>
    <mergeCell ref="H131:L131"/>
    <mergeCell ref="M131:N131"/>
    <mergeCell ref="Y131:Z131"/>
    <mergeCell ref="E130:G130"/>
    <mergeCell ref="H130:L130"/>
    <mergeCell ref="M130:N130"/>
    <mergeCell ref="Y130:Z130"/>
    <mergeCell ref="AB130:AC130"/>
    <mergeCell ref="AD130:AF130"/>
    <mergeCell ref="AH130:AI130"/>
    <mergeCell ref="AJ130:AM130"/>
    <mergeCell ref="AO133:AP133"/>
    <mergeCell ref="AR133:AU133"/>
    <mergeCell ref="AW133:AZ133"/>
    <mergeCell ref="BB133:BE133"/>
    <mergeCell ref="BG133:BK133"/>
    <mergeCell ref="E134:G134"/>
    <mergeCell ref="H134:L134"/>
    <mergeCell ref="M134:N134"/>
    <mergeCell ref="Y134:Z134"/>
    <mergeCell ref="BG132:BK132"/>
    <mergeCell ref="E133:G133"/>
    <mergeCell ref="H133:L133"/>
    <mergeCell ref="M133:N133"/>
    <mergeCell ref="Y133:Z133"/>
    <mergeCell ref="AB133:AC133"/>
    <mergeCell ref="AD133:AF133"/>
    <mergeCell ref="AH133:AI133"/>
    <mergeCell ref="AJ133:AM133"/>
    <mergeCell ref="AH132:AI132"/>
    <mergeCell ref="AJ132:AM132"/>
    <mergeCell ref="AO132:AP132"/>
    <mergeCell ref="AR132:AU132"/>
    <mergeCell ref="AW132:AZ132"/>
    <mergeCell ref="BB132:BE132"/>
    <mergeCell ref="AH139:AI139"/>
    <mergeCell ref="AJ139:AN139"/>
    <mergeCell ref="AR140:AV140"/>
    <mergeCell ref="AW140:BA140"/>
    <mergeCell ref="BB140:BF140"/>
    <mergeCell ref="AX137:BL137"/>
    <mergeCell ref="E138:G139"/>
    <mergeCell ref="H138:L140"/>
    <mergeCell ref="M138:S140"/>
    <mergeCell ref="T138:X140"/>
    <mergeCell ref="Y138:AC138"/>
    <mergeCell ref="AD138:AG139"/>
    <mergeCell ref="AH138:AN138"/>
    <mergeCell ref="AO138:AQ139"/>
    <mergeCell ref="B134:C134"/>
    <mergeCell ref="AW134:AZ134"/>
    <mergeCell ref="BB134:BE134"/>
    <mergeCell ref="BG134:BK134"/>
    <mergeCell ref="BD135:BF135"/>
    <mergeCell ref="BC136:BD136"/>
    <mergeCell ref="BE136:BF136"/>
    <mergeCell ref="BI136:BJ136"/>
    <mergeCell ref="BK136:BL136"/>
    <mergeCell ref="AB134:AC134"/>
    <mergeCell ref="AD134:AF134"/>
    <mergeCell ref="AH134:AI134"/>
    <mergeCell ref="AJ134:AM134"/>
    <mergeCell ref="AO134:AP134"/>
    <mergeCell ref="AR134:AU134"/>
    <mergeCell ref="B138:C139"/>
    <mergeCell ref="D138:D139"/>
    <mergeCell ref="B140:C140"/>
    <mergeCell ref="AO141:AP141"/>
    <mergeCell ref="AR141:AU141"/>
    <mergeCell ref="AW141:AZ141"/>
    <mergeCell ref="BB141:BE141"/>
    <mergeCell ref="BG141:BK141"/>
    <mergeCell ref="E142:G142"/>
    <mergeCell ref="H142:L142"/>
    <mergeCell ref="M142:N142"/>
    <mergeCell ref="Y142:Z142"/>
    <mergeCell ref="BG140:BL140"/>
    <mergeCell ref="E141:G141"/>
    <mergeCell ref="H141:L141"/>
    <mergeCell ref="M141:N141"/>
    <mergeCell ref="Y141:Z141"/>
    <mergeCell ref="AB141:AC141"/>
    <mergeCell ref="AD141:AF141"/>
    <mergeCell ref="AH141:AI141"/>
    <mergeCell ref="AJ141:AM141"/>
    <mergeCell ref="E140:G140"/>
    <mergeCell ref="AD140:AG140"/>
    <mergeCell ref="AH140:AI140"/>
    <mergeCell ref="AJ140:AN140"/>
    <mergeCell ref="AO140:AQ140"/>
    <mergeCell ref="B141:C141"/>
    <mergeCell ref="B142:C142"/>
    <mergeCell ref="AJ142:AM142"/>
    <mergeCell ref="AO142:AP142"/>
    <mergeCell ref="AR142:AU142"/>
    <mergeCell ref="AR138:AV139"/>
    <mergeCell ref="AW138:BA139"/>
    <mergeCell ref="BB138:BF139"/>
    <mergeCell ref="BG138:BL139"/>
    <mergeCell ref="Y139:AC140"/>
    <mergeCell ref="BG143:BK143"/>
    <mergeCell ref="E144:G144"/>
    <mergeCell ref="H144:L144"/>
    <mergeCell ref="M144:N144"/>
    <mergeCell ref="Y144:Z144"/>
    <mergeCell ref="AB144:AC144"/>
    <mergeCell ref="AD144:AF144"/>
    <mergeCell ref="AH144:AI144"/>
    <mergeCell ref="AJ144:AM144"/>
    <mergeCell ref="AH143:AI143"/>
    <mergeCell ref="AJ143:AM143"/>
    <mergeCell ref="AO143:AP143"/>
    <mergeCell ref="AR143:AU143"/>
    <mergeCell ref="AW143:AZ143"/>
    <mergeCell ref="BB143:BE143"/>
    <mergeCell ref="AW142:AZ142"/>
    <mergeCell ref="BB142:BE142"/>
    <mergeCell ref="BG142:BK142"/>
    <mergeCell ref="E143:G143"/>
    <mergeCell ref="H143:L143"/>
    <mergeCell ref="M143:N143"/>
    <mergeCell ref="Y143:Z143"/>
    <mergeCell ref="AB143:AC143"/>
    <mergeCell ref="AD143:AF143"/>
    <mergeCell ref="AB142:AC142"/>
    <mergeCell ref="AD142:AF142"/>
    <mergeCell ref="AH142:AI142"/>
    <mergeCell ref="AW145:AZ145"/>
    <mergeCell ref="BB145:BE145"/>
    <mergeCell ref="BG145:BK145"/>
    <mergeCell ref="E146:G146"/>
    <mergeCell ref="H146:L146"/>
    <mergeCell ref="M146:N146"/>
    <mergeCell ref="Y146:Z146"/>
    <mergeCell ref="AB146:AC146"/>
    <mergeCell ref="AD146:AF146"/>
    <mergeCell ref="AB145:AC145"/>
    <mergeCell ref="AD145:AF145"/>
    <mergeCell ref="AH145:AI145"/>
    <mergeCell ref="AJ145:AM145"/>
    <mergeCell ref="AO145:AP145"/>
    <mergeCell ref="AR145:AU145"/>
    <mergeCell ref="AO144:AP144"/>
    <mergeCell ref="AR144:AU144"/>
    <mergeCell ref="AW144:AZ144"/>
    <mergeCell ref="BB144:BE144"/>
    <mergeCell ref="BG144:BK144"/>
    <mergeCell ref="E145:G145"/>
    <mergeCell ref="H145:L145"/>
    <mergeCell ref="M145:N145"/>
    <mergeCell ref="Y145:Z145"/>
    <mergeCell ref="AO147:AP147"/>
    <mergeCell ref="AR147:AU147"/>
    <mergeCell ref="AW147:AZ147"/>
    <mergeCell ref="BB147:BE147"/>
    <mergeCell ref="BG147:BK147"/>
    <mergeCell ref="E148:G148"/>
    <mergeCell ref="H148:L148"/>
    <mergeCell ref="M148:N148"/>
    <mergeCell ref="Y148:Z148"/>
    <mergeCell ref="BG146:BK146"/>
    <mergeCell ref="E147:G147"/>
    <mergeCell ref="H147:L147"/>
    <mergeCell ref="M147:N147"/>
    <mergeCell ref="Y147:Z147"/>
    <mergeCell ref="AB147:AC147"/>
    <mergeCell ref="AD147:AF147"/>
    <mergeCell ref="AH147:AI147"/>
    <mergeCell ref="AJ147:AM147"/>
    <mergeCell ref="AH146:AI146"/>
    <mergeCell ref="AJ146:AM146"/>
    <mergeCell ref="AO146:AP146"/>
    <mergeCell ref="AR146:AU146"/>
    <mergeCell ref="AW146:AZ146"/>
    <mergeCell ref="BB146:BE146"/>
    <mergeCell ref="AH149:AI149"/>
    <mergeCell ref="AJ149:AM149"/>
    <mergeCell ref="AO149:AP149"/>
    <mergeCell ref="AR149:AU149"/>
    <mergeCell ref="AW149:AZ149"/>
    <mergeCell ref="BB149:BE149"/>
    <mergeCell ref="AW148:AZ148"/>
    <mergeCell ref="BB148:BE148"/>
    <mergeCell ref="BG148:BK148"/>
    <mergeCell ref="E149:G149"/>
    <mergeCell ref="H149:L149"/>
    <mergeCell ref="M149:N149"/>
    <mergeCell ref="Y149:Z149"/>
    <mergeCell ref="AB149:AC149"/>
    <mergeCell ref="AD149:AF149"/>
    <mergeCell ref="AB148:AC148"/>
    <mergeCell ref="AD148:AF148"/>
    <mergeCell ref="AH148:AI148"/>
    <mergeCell ref="AJ148:AM148"/>
    <mergeCell ref="AO148:AP148"/>
    <mergeCell ref="AR148:AU148"/>
    <mergeCell ref="AW151:AZ151"/>
    <mergeCell ref="BB151:BE151"/>
    <mergeCell ref="BG151:BK151"/>
    <mergeCell ref="E152:G152"/>
    <mergeCell ref="H152:L152"/>
    <mergeCell ref="M152:N152"/>
    <mergeCell ref="Y152:Z152"/>
    <mergeCell ref="AB152:AC152"/>
    <mergeCell ref="AD152:AF152"/>
    <mergeCell ref="AB151:AC151"/>
    <mergeCell ref="AD151:AF151"/>
    <mergeCell ref="AH151:AI151"/>
    <mergeCell ref="AJ151:AM151"/>
    <mergeCell ref="AO151:AP151"/>
    <mergeCell ref="AR151:AU151"/>
    <mergeCell ref="AO150:AP150"/>
    <mergeCell ref="AR150:AU150"/>
    <mergeCell ref="AW150:AZ150"/>
    <mergeCell ref="BB150:BE150"/>
    <mergeCell ref="BG150:BK150"/>
    <mergeCell ref="E151:G151"/>
    <mergeCell ref="H151:L151"/>
    <mergeCell ref="M151:N151"/>
    <mergeCell ref="Y151:Z151"/>
    <mergeCell ref="E150:G150"/>
    <mergeCell ref="H150:L150"/>
    <mergeCell ref="M150:N150"/>
    <mergeCell ref="Y150:Z150"/>
    <mergeCell ref="AB150:AC150"/>
    <mergeCell ref="AD150:AF150"/>
    <mergeCell ref="AH150:AI150"/>
    <mergeCell ref="AJ150:AM150"/>
    <mergeCell ref="AO153:AP153"/>
    <mergeCell ref="AR153:AU153"/>
    <mergeCell ref="AW153:AZ153"/>
    <mergeCell ref="BB153:BE153"/>
    <mergeCell ref="BG153:BK153"/>
    <mergeCell ref="E154:G154"/>
    <mergeCell ref="H154:L154"/>
    <mergeCell ref="M154:N154"/>
    <mergeCell ref="Y154:Z154"/>
    <mergeCell ref="BG152:BK152"/>
    <mergeCell ref="E153:G153"/>
    <mergeCell ref="H153:L153"/>
    <mergeCell ref="M153:N153"/>
    <mergeCell ref="Y153:Z153"/>
    <mergeCell ref="AB153:AC153"/>
    <mergeCell ref="AD153:AF153"/>
    <mergeCell ref="AH153:AI153"/>
    <mergeCell ref="AJ153:AM153"/>
    <mergeCell ref="AH152:AI152"/>
    <mergeCell ref="AJ152:AM152"/>
    <mergeCell ref="AO152:AP152"/>
    <mergeCell ref="AR152:AU152"/>
    <mergeCell ref="AW152:AZ152"/>
    <mergeCell ref="BB152:BE152"/>
    <mergeCell ref="AH155:AI155"/>
    <mergeCell ref="AJ155:AM155"/>
    <mergeCell ref="AO155:AP155"/>
    <mergeCell ref="AR155:AU155"/>
    <mergeCell ref="AW155:AZ155"/>
    <mergeCell ref="BB155:BE155"/>
    <mergeCell ref="AW154:AZ154"/>
    <mergeCell ref="BB154:BE154"/>
    <mergeCell ref="BG154:BK154"/>
    <mergeCell ref="E155:G155"/>
    <mergeCell ref="H155:L155"/>
    <mergeCell ref="M155:N155"/>
    <mergeCell ref="Y155:Z155"/>
    <mergeCell ref="AB155:AC155"/>
    <mergeCell ref="AD155:AF155"/>
    <mergeCell ref="AB154:AC154"/>
    <mergeCell ref="AD154:AF154"/>
    <mergeCell ref="AH154:AI154"/>
    <mergeCell ref="AJ154:AM154"/>
    <mergeCell ref="AO154:AP154"/>
    <mergeCell ref="AR154:AU154"/>
    <mergeCell ref="AW157:AZ157"/>
    <mergeCell ref="BB157:BE157"/>
    <mergeCell ref="BG157:BK157"/>
    <mergeCell ref="E158:G158"/>
    <mergeCell ref="H158:L158"/>
    <mergeCell ref="M158:N158"/>
    <mergeCell ref="Y158:Z158"/>
    <mergeCell ref="AB158:AC158"/>
    <mergeCell ref="AD158:AF158"/>
    <mergeCell ref="AB157:AC157"/>
    <mergeCell ref="AD157:AF157"/>
    <mergeCell ref="AH157:AI157"/>
    <mergeCell ref="AJ157:AM157"/>
    <mergeCell ref="AO157:AP157"/>
    <mergeCell ref="AR157:AU157"/>
    <mergeCell ref="AO156:AP156"/>
    <mergeCell ref="AR156:AU156"/>
    <mergeCell ref="AW156:AZ156"/>
    <mergeCell ref="BB156:BE156"/>
    <mergeCell ref="BG156:BK156"/>
    <mergeCell ref="E157:G157"/>
    <mergeCell ref="H157:L157"/>
    <mergeCell ref="M157:N157"/>
    <mergeCell ref="Y157:Z157"/>
    <mergeCell ref="E156:G156"/>
    <mergeCell ref="H156:L156"/>
    <mergeCell ref="M156:N156"/>
    <mergeCell ref="Y156:Z156"/>
    <mergeCell ref="AB156:AC156"/>
    <mergeCell ref="AD156:AF156"/>
    <mergeCell ref="AH156:AI156"/>
    <mergeCell ref="AJ156:AM156"/>
    <mergeCell ref="AO159:AP159"/>
    <mergeCell ref="AR159:AU159"/>
    <mergeCell ref="AW159:AZ159"/>
    <mergeCell ref="BB159:BE159"/>
    <mergeCell ref="BG159:BK159"/>
    <mergeCell ref="E160:G160"/>
    <mergeCell ref="H160:L160"/>
    <mergeCell ref="M160:N160"/>
    <mergeCell ref="Y160:Z160"/>
    <mergeCell ref="BG158:BK158"/>
    <mergeCell ref="E159:G159"/>
    <mergeCell ref="H159:L159"/>
    <mergeCell ref="M159:N159"/>
    <mergeCell ref="Y159:Z159"/>
    <mergeCell ref="AB159:AC159"/>
    <mergeCell ref="AD159:AF159"/>
    <mergeCell ref="AH159:AI159"/>
    <mergeCell ref="AJ159:AM159"/>
    <mergeCell ref="AH158:AI158"/>
    <mergeCell ref="AJ158:AM158"/>
    <mergeCell ref="AO158:AP158"/>
    <mergeCell ref="AR158:AU158"/>
    <mergeCell ref="AW158:AZ158"/>
    <mergeCell ref="BB158:BE158"/>
    <mergeCell ref="AH165:AI165"/>
    <mergeCell ref="AJ165:AN165"/>
    <mergeCell ref="AR166:AV166"/>
    <mergeCell ref="AW166:BA166"/>
    <mergeCell ref="BB166:BF166"/>
    <mergeCell ref="AX163:BL163"/>
    <mergeCell ref="E164:G165"/>
    <mergeCell ref="H164:L166"/>
    <mergeCell ref="M164:S166"/>
    <mergeCell ref="T164:X166"/>
    <mergeCell ref="Y164:AC164"/>
    <mergeCell ref="AD164:AG165"/>
    <mergeCell ref="AH164:AN164"/>
    <mergeCell ref="AO164:AQ165"/>
    <mergeCell ref="B160:C160"/>
    <mergeCell ref="AW160:AZ160"/>
    <mergeCell ref="BB160:BE160"/>
    <mergeCell ref="BG160:BK160"/>
    <mergeCell ref="BD161:BF161"/>
    <mergeCell ref="BC162:BD162"/>
    <mergeCell ref="BE162:BF162"/>
    <mergeCell ref="BI162:BJ162"/>
    <mergeCell ref="BK162:BL162"/>
    <mergeCell ref="AB160:AC160"/>
    <mergeCell ref="AD160:AF160"/>
    <mergeCell ref="AH160:AI160"/>
    <mergeCell ref="AJ160:AM160"/>
    <mergeCell ref="AO160:AP160"/>
    <mergeCell ref="AR160:AU160"/>
    <mergeCell ref="B164:C165"/>
    <mergeCell ref="D164:D165"/>
    <mergeCell ref="B166:C166"/>
    <mergeCell ref="AO167:AP167"/>
    <mergeCell ref="AR167:AU167"/>
    <mergeCell ref="AW167:AZ167"/>
    <mergeCell ref="BB167:BE167"/>
    <mergeCell ref="BG167:BK167"/>
    <mergeCell ref="E168:G168"/>
    <mergeCell ref="H168:L168"/>
    <mergeCell ref="M168:N168"/>
    <mergeCell ref="Y168:Z168"/>
    <mergeCell ref="BG166:BL166"/>
    <mergeCell ref="E167:G167"/>
    <mergeCell ref="H167:L167"/>
    <mergeCell ref="M167:N167"/>
    <mergeCell ref="Y167:Z167"/>
    <mergeCell ref="AB167:AC167"/>
    <mergeCell ref="AD167:AF167"/>
    <mergeCell ref="AH167:AI167"/>
    <mergeCell ref="AJ167:AM167"/>
    <mergeCell ref="E166:G166"/>
    <mergeCell ref="AD166:AG166"/>
    <mergeCell ref="AH166:AI166"/>
    <mergeCell ref="AJ166:AN166"/>
    <mergeCell ref="AO166:AQ166"/>
    <mergeCell ref="B167:C167"/>
    <mergeCell ref="B168:C168"/>
    <mergeCell ref="AJ168:AM168"/>
    <mergeCell ref="AO168:AP168"/>
    <mergeCell ref="AR168:AU168"/>
    <mergeCell ref="AR164:AV165"/>
    <mergeCell ref="AW164:BA165"/>
    <mergeCell ref="BB164:BF165"/>
    <mergeCell ref="BG164:BL165"/>
    <mergeCell ref="Y165:AC166"/>
    <mergeCell ref="BG169:BK169"/>
    <mergeCell ref="E170:G170"/>
    <mergeCell ref="H170:L170"/>
    <mergeCell ref="M170:N170"/>
    <mergeCell ref="Y170:Z170"/>
    <mergeCell ref="AB170:AC170"/>
    <mergeCell ref="AD170:AF170"/>
    <mergeCell ref="AH170:AI170"/>
    <mergeCell ref="AJ170:AM170"/>
    <mergeCell ref="AH169:AI169"/>
    <mergeCell ref="AJ169:AM169"/>
    <mergeCell ref="AO169:AP169"/>
    <mergeCell ref="AR169:AU169"/>
    <mergeCell ref="AW169:AZ169"/>
    <mergeCell ref="BB169:BE169"/>
    <mergeCell ref="AW168:AZ168"/>
    <mergeCell ref="BB168:BE168"/>
    <mergeCell ref="BG168:BK168"/>
    <mergeCell ref="E169:G169"/>
    <mergeCell ref="H169:L169"/>
    <mergeCell ref="M169:N169"/>
    <mergeCell ref="Y169:Z169"/>
    <mergeCell ref="AB169:AC169"/>
    <mergeCell ref="AD169:AF169"/>
    <mergeCell ref="AB168:AC168"/>
    <mergeCell ref="AD168:AF168"/>
    <mergeCell ref="AH168:AI168"/>
    <mergeCell ref="AW171:AZ171"/>
    <mergeCell ref="BB171:BE171"/>
    <mergeCell ref="BG171:BK171"/>
    <mergeCell ref="E172:G172"/>
    <mergeCell ref="H172:L172"/>
    <mergeCell ref="M172:N172"/>
    <mergeCell ref="Y172:Z172"/>
    <mergeCell ref="AB172:AC172"/>
    <mergeCell ref="AD172:AF172"/>
    <mergeCell ref="AB171:AC171"/>
    <mergeCell ref="AD171:AF171"/>
    <mergeCell ref="AH171:AI171"/>
    <mergeCell ref="AJ171:AM171"/>
    <mergeCell ref="AO171:AP171"/>
    <mergeCell ref="AR171:AU171"/>
    <mergeCell ref="AO170:AP170"/>
    <mergeCell ref="AR170:AU170"/>
    <mergeCell ref="AW170:AZ170"/>
    <mergeCell ref="BB170:BE170"/>
    <mergeCell ref="BG170:BK170"/>
    <mergeCell ref="E171:G171"/>
    <mergeCell ref="H171:L171"/>
    <mergeCell ref="M171:N171"/>
    <mergeCell ref="Y171:Z171"/>
    <mergeCell ref="AO173:AP173"/>
    <mergeCell ref="AR173:AU173"/>
    <mergeCell ref="AW173:AZ173"/>
    <mergeCell ref="BB173:BE173"/>
    <mergeCell ref="BG173:BK173"/>
    <mergeCell ref="E174:G174"/>
    <mergeCell ref="H174:L174"/>
    <mergeCell ref="M174:N174"/>
    <mergeCell ref="Y174:Z174"/>
    <mergeCell ref="BG172:BK172"/>
    <mergeCell ref="E173:G173"/>
    <mergeCell ref="H173:L173"/>
    <mergeCell ref="M173:N173"/>
    <mergeCell ref="Y173:Z173"/>
    <mergeCell ref="AB173:AC173"/>
    <mergeCell ref="AD173:AF173"/>
    <mergeCell ref="AH173:AI173"/>
    <mergeCell ref="AJ173:AM173"/>
    <mergeCell ref="AH172:AI172"/>
    <mergeCell ref="AJ172:AM172"/>
    <mergeCell ref="AO172:AP172"/>
    <mergeCell ref="AR172:AU172"/>
    <mergeCell ref="AW172:AZ172"/>
    <mergeCell ref="BB172:BE172"/>
    <mergeCell ref="BG175:BK175"/>
    <mergeCell ref="E176:G176"/>
    <mergeCell ref="H176:L176"/>
    <mergeCell ref="M176:N176"/>
    <mergeCell ref="Y176:Z176"/>
    <mergeCell ref="AB176:AC176"/>
    <mergeCell ref="AD176:AF176"/>
    <mergeCell ref="AH176:AI176"/>
    <mergeCell ref="AJ176:AM176"/>
    <mergeCell ref="AH175:AI175"/>
    <mergeCell ref="AJ175:AM175"/>
    <mergeCell ref="AO175:AP175"/>
    <mergeCell ref="AR175:AU175"/>
    <mergeCell ref="AW175:AZ175"/>
    <mergeCell ref="BB175:BE175"/>
    <mergeCell ref="AW174:AZ174"/>
    <mergeCell ref="BB174:BE174"/>
    <mergeCell ref="BG174:BK174"/>
    <mergeCell ref="E175:G175"/>
    <mergeCell ref="H175:L175"/>
    <mergeCell ref="M175:N175"/>
    <mergeCell ref="Y175:Z175"/>
    <mergeCell ref="AB175:AC175"/>
    <mergeCell ref="AD175:AF175"/>
    <mergeCell ref="AB174:AC174"/>
    <mergeCell ref="AD174:AF174"/>
    <mergeCell ref="AH174:AI174"/>
    <mergeCell ref="AJ174:AM174"/>
    <mergeCell ref="AO174:AP174"/>
    <mergeCell ref="AR174:AU174"/>
    <mergeCell ref="AW177:AZ177"/>
    <mergeCell ref="BB177:BE177"/>
    <mergeCell ref="BG177:BK177"/>
    <mergeCell ref="E178:G178"/>
    <mergeCell ref="H178:L178"/>
    <mergeCell ref="M178:N178"/>
    <mergeCell ref="Y178:Z178"/>
    <mergeCell ref="AB178:AC178"/>
    <mergeCell ref="AD178:AF178"/>
    <mergeCell ref="AB177:AC177"/>
    <mergeCell ref="AD177:AF177"/>
    <mergeCell ref="AH177:AI177"/>
    <mergeCell ref="AJ177:AM177"/>
    <mergeCell ref="AO177:AP177"/>
    <mergeCell ref="AR177:AU177"/>
    <mergeCell ref="AO176:AP176"/>
    <mergeCell ref="AR176:AU176"/>
    <mergeCell ref="AW176:AZ176"/>
    <mergeCell ref="BB176:BE176"/>
    <mergeCell ref="BG176:BK176"/>
    <mergeCell ref="E177:G177"/>
    <mergeCell ref="H177:L177"/>
    <mergeCell ref="M177:N177"/>
    <mergeCell ref="Y177:Z177"/>
    <mergeCell ref="AO179:AP179"/>
    <mergeCell ref="AR179:AU179"/>
    <mergeCell ref="AW179:AZ179"/>
    <mergeCell ref="BB179:BE179"/>
    <mergeCell ref="BG179:BK179"/>
    <mergeCell ref="E180:G180"/>
    <mergeCell ref="H180:L180"/>
    <mergeCell ref="M180:N180"/>
    <mergeCell ref="Y180:Z180"/>
    <mergeCell ref="BG178:BK178"/>
    <mergeCell ref="E179:G179"/>
    <mergeCell ref="H179:L179"/>
    <mergeCell ref="M179:N179"/>
    <mergeCell ref="Y179:Z179"/>
    <mergeCell ref="AB179:AC179"/>
    <mergeCell ref="AD179:AF179"/>
    <mergeCell ref="AH179:AI179"/>
    <mergeCell ref="AJ179:AM179"/>
    <mergeCell ref="AH178:AI178"/>
    <mergeCell ref="AJ178:AM178"/>
    <mergeCell ref="AO178:AP178"/>
    <mergeCell ref="AR178:AU178"/>
    <mergeCell ref="AW178:AZ178"/>
    <mergeCell ref="BB178:BE178"/>
    <mergeCell ref="BG181:BK181"/>
    <mergeCell ref="E182:G182"/>
    <mergeCell ref="H182:L182"/>
    <mergeCell ref="M182:N182"/>
    <mergeCell ref="Y182:Z182"/>
    <mergeCell ref="AB182:AC182"/>
    <mergeCell ref="AD182:AF182"/>
    <mergeCell ref="AH182:AI182"/>
    <mergeCell ref="AJ182:AM182"/>
    <mergeCell ref="AH181:AI181"/>
    <mergeCell ref="AJ181:AM181"/>
    <mergeCell ref="AO181:AP181"/>
    <mergeCell ref="AR181:AU181"/>
    <mergeCell ref="AW181:AZ181"/>
    <mergeCell ref="BB181:BE181"/>
    <mergeCell ref="AW180:AZ180"/>
    <mergeCell ref="BB180:BE180"/>
    <mergeCell ref="BG180:BK180"/>
    <mergeCell ref="E181:G181"/>
    <mergeCell ref="H181:L181"/>
    <mergeCell ref="M181:N181"/>
    <mergeCell ref="Y181:Z181"/>
    <mergeCell ref="AB181:AC181"/>
    <mergeCell ref="AD181:AF181"/>
    <mergeCell ref="AB180:AC180"/>
    <mergeCell ref="AD180:AF180"/>
    <mergeCell ref="AH180:AI180"/>
    <mergeCell ref="AJ180:AM180"/>
    <mergeCell ref="AO180:AP180"/>
    <mergeCell ref="AR180:AU180"/>
    <mergeCell ref="AW183:AZ183"/>
    <mergeCell ref="BB183:BE183"/>
    <mergeCell ref="BG183:BK183"/>
    <mergeCell ref="E184:G184"/>
    <mergeCell ref="H184:L184"/>
    <mergeCell ref="M184:N184"/>
    <mergeCell ref="Y184:Z184"/>
    <mergeCell ref="AB184:AC184"/>
    <mergeCell ref="AD184:AF184"/>
    <mergeCell ref="AB183:AC183"/>
    <mergeCell ref="AD183:AF183"/>
    <mergeCell ref="AH183:AI183"/>
    <mergeCell ref="AJ183:AM183"/>
    <mergeCell ref="AO183:AP183"/>
    <mergeCell ref="AR183:AU183"/>
    <mergeCell ref="AO182:AP182"/>
    <mergeCell ref="AR182:AU182"/>
    <mergeCell ref="AW182:AZ182"/>
    <mergeCell ref="BB182:BE182"/>
    <mergeCell ref="BG182:BK182"/>
    <mergeCell ref="E183:G183"/>
    <mergeCell ref="H183:L183"/>
    <mergeCell ref="M183:N183"/>
    <mergeCell ref="Y183:Z183"/>
    <mergeCell ref="AO185:AP185"/>
    <mergeCell ref="AR185:AU185"/>
    <mergeCell ref="AW185:AZ185"/>
    <mergeCell ref="BB185:BE185"/>
    <mergeCell ref="BG185:BK185"/>
    <mergeCell ref="E186:G186"/>
    <mergeCell ref="H186:L186"/>
    <mergeCell ref="M186:N186"/>
    <mergeCell ref="Y186:Z186"/>
    <mergeCell ref="BG184:BK184"/>
    <mergeCell ref="E185:G185"/>
    <mergeCell ref="H185:L185"/>
    <mergeCell ref="M185:N185"/>
    <mergeCell ref="Y185:Z185"/>
    <mergeCell ref="AB185:AC185"/>
    <mergeCell ref="AD185:AF185"/>
    <mergeCell ref="AH185:AI185"/>
    <mergeCell ref="AJ185:AM185"/>
    <mergeCell ref="AH184:AI184"/>
    <mergeCell ref="AJ184:AM184"/>
    <mergeCell ref="AO184:AP184"/>
    <mergeCell ref="AR184:AU184"/>
    <mergeCell ref="AW184:AZ184"/>
    <mergeCell ref="BB184:BE184"/>
    <mergeCell ref="AH191:AI191"/>
    <mergeCell ref="AJ191:AN191"/>
    <mergeCell ref="AR192:AV192"/>
    <mergeCell ref="AW192:BA192"/>
    <mergeCell ref="BB192:BF192"/>
    <mergeCell ref="AX189:BL189"/>
    <mergeCell ref="E190:G191"/>
    <mergeCell ref="H190:L192"/>
    <mergeCell ref="M190:S192"/>
    <mergeCell ref="T190:X192"/>
    <mergeCell ref="Y190:AC190"/>
    <mergeCell ref="AD190:AG191"/>
    <mergeCell ref="AH190:AN190"/>
    <mergeCell ref="AO190:AQ191"/>
    <mergeCell ref="B186:C186"/>
    <mergeCell ref="AW186:AZ186"/>
    <mergeCell ref="BB186:BE186"/>
    <mergeCell ref="BG186:BK186"/>
    <mergeCell ref="BD187:BF187"/>
    <mergeCell ref="BC188:BD188"/>
    <mergeCell ref="BE188:BF188"/>
    <mergeCell ref="BI188:BJ188"/>
    <mergeCell ref="BK188:BL188"/>
    <mergeCell ref="AB186:AC186"/>
    <mergeCell ref="AD186:AF186"/>
    <mergeCell ref="AH186:AI186"/>
    <mergeCell ref="AJ186:AM186"/>
    <mergeCell ref="AO186:AP186"/>
    <mergeCell ref="AR186:AU186"/>
    <mergeCell ref="B190:C191"/>
    <mergeCell ref="D190:D191"/>
    <mergeCell ref="B192:C192"/>
    <mergeCell ref="AO193:AP193"/>
    <mergeCell ref="AR193:AU193"/>
    <mergeCell ref="AW193:AZ193"/>
    <mergeCell ref="BB193:BE193"/>
    <mergeCell ref="BG193:BK193"/>
    <mergeCell ref="E194:G194"/>
    <mergeCell ref="H194:L194"/>
    <mergeCell ref="M194:N194"/>
    <mergeCell ref="Y194:Z194"/>
    <mergeCell ref="BG192:BL192"/>
    <mergeCell ref="E193:G193"/>
    <mergeCell ref="H193:L193"/>
    <mergeCell ref="M193:N193"/>
    <mergeCell ref="Y193:Z193"/>
    <mergeCell ref="AB193:AC193"/>
    <mergeCell ref="AD193:AF193"/>
    <mergeCell ref="AH193:AI193"/>
    <mergeCell ref="AJ193:AM193"/>
    <mergeCell ref="E192:G192"/>
    <mergeCell ref="AD192:AG192"/>
    <mergeCell ref="AH192:AI192"/>
    <mergeCell ref="AJ192:AN192"/>
    <mergeCell ref="AO192:AQ192"/>
    <mergeCell ref="B193:C193"/>
    <mergeCell ref="B194:C194"/>
    <mergeCell ref="AJ194:AM194"/>
    <mergeCell ref="AO194:AP194"/>
    <mergeCell ref="AR194:AU194"/>
    <mergeCell ref="AR190:AV191"/>
    <mergeCell ref="AW190:BA191"/>
    <mergeCell ref="BB190:BF191"/>
    <mergeCell ref="BG190:BL191"/>
    <mergeCell ref="Y191:AC192"/>
    <mergeCell ref="BG195:BK195"/>
    <mergeCell ref="E196:G196"/>
    <mergeCell ref="H196:L196"/>
    <mergeCell ref="M196:N196"/>
    <mergeCell ref="Y196:Z196"/>
    <mergeCell ref="AB196:AC196"/>
    <mergeCell ref="AD196:AF196"/>
    <mergeCell ref="AH196:AI196"/>
    <mergeCell ref="AJ196:AM196"/>
    <mergeCell ref="AH195:AI195"/>
    <mergeCell ref="AJ195:AM195"/>
    <mergeCell ref="AO195:AP195"/>
    <mergeCell ref="AR195:AU195"/>
    <mergeCell ref="AW195:AZ195"/>
    <mergeCell ref="BB195:BE195"/>
    <mergeCell ref="AW194:AZ194"/>
    <mergeCell ref="BB194:BE194"/>
    <mergeCell ref="BG194:BK194"/>
    <mergeCell ref="E195:G195"/>
    <mergeCell ref="H195:L195"/>
    <mergeCell ref="M195:N195"/>
    <mergeCell ref="Y195:Z195"/>
    <mergeCell ref="AB195:AC195"/>
    <mergeCell ref="AD195:AF195"/>
    <mergeCell ref="AB194:AC194"/>
    <mergeCell ref="AD194:AF194"/>
    <mergeCell ref="AH194:AI194"/>
    <mergeCell ref="AW197:AZ197"/>
    <mergeCell ref="BB197:BE197"/>
    <mergeCell ref="BG197:BK197"/>
    <mergeCell ref="E198:G198"/>
    <mergeCell ref="H198:L198"/>
    <mergeCell ref="M198:N198"/>
    <mergeCell ref="Y198:Z198"/>
    <mergeCell ref="AB198:AC198"/>
    <mergeCell ref="AD198:AF198"/>
    <mergeCell ref="AB197:AC197"/>
    <mergeCell ref="AD197:AF197"/>
    <mergeCell ref="AH197:AI197"/>
    <mergeCell ref="AJ197:AM197"/>
    <mergeCell ref="AO197:AP197"/>
    <mergeCell ref="AR197:AU197"/>
    <mergeCell ref="AO196:AP196"/>
    <mergeCell ref="AR196:AU196"/>
    <mergeCell ref="AW196:AZ196"/>
    <mergeCell ref="BB196:BE196"/>
    <mergeCell ref="BG196:BK196"/>
    <mergeCell ref="E197:G197"/>
    <mergeCell ref="H197:L197"/>
    <mergeCell ref="M197:N197"/>
    <mergeCell ref="Y197:Z197"/>
    <mergeCell ref="AO199:AP199"/>
    <mergeCell ref="AR199:AU199"/>
    <mergeCell ref="AW199:AZ199"/>
    <mergeCell ref="BB199:BE199"/>
    <mergeCell ref="BG199:BK199"/>
    <mergeCell ref="E200:G200"/>
    <mergeCell ref="H200:L200"/>
    <mergeCell ref="M200:N200"/>
    <mergeCell ref="Y200:Z200"/>
    <mergeCell ref="BG198:BK198"/>
    <mergeCell ref="E199:G199"/>
    <mergeCell ref="H199:L199"/>
    <mergeCell ref="M199:N199"/>
    <mergeCell ref="Y199:Z199"/>
    <mergeCell ref="AB199:AC199"/>
    <mergeCell ref="AD199:AF199"/>
    <mergeCell ref="AH199:AI199"/>
    <mergeCell ref="AJ199:AM199"/>
    <mergeCell ref="AH198:AI198"/>
    <mergeCell ref="AJ198:AM198"/>
    <mergeCell ref="AO198:AP198"/>
    <mergeCell ref="AR198:AU198"/>
    <mergeCell ref="AW198:AZ198"/>
    <mergeCell ref="BB198:BE198"/>
    <mergeCell ref="BG201:BK201"/>
    <mergeCell ref="E202:G202"/>
    <mergeCell ref="H202:L202"/>
    <mergeCell ref="M202:N202"/>
    <mergeCell ref="Y202:Z202"/>
    <mergeCell ref="AB202:AC202"/>
    <mergeCell ref="AD202:AF202"/>
    <mergeCell ref="AH202:AI202"/>
    <mergeCell ref="AJ202:AM202"/>
    <mergeCell ref="AH201:AI201"/>
    <mergeCell ref="AJ201:AM201"/>
    <mergeCell ref="AO201:AP201"/>
    <mergeCell ref="AR201:AU201"/>
    <mergeCell ref="AW201:AZ201"/>
    <mergeCell ref="BB201:BE201"/>
    <mergeCell ref="AW200:AZ200"/>
    <mergeCell ref="BB200:BE200"/>
    <mergeCell ref="BG200:BK200"/>
    <mergeCell ref="E201:G201"/>
    <mergeCell ref="H201:L201"/>
    <mergeCell ref="M201:N201"/>
    <mergeCell ref="Y201:Z201"/>
    <mergeCell ref="AB201:AC201"/>
    <mergeCell ref="AD201:AF201"/>
    <mergeCell ref="AB200:AC200"/>
    <mergeCell ref="AD200:AF200"/>
    <mergeCell ref="AH200:AI200"/>
    <mergeCell ref="AJ200:AM200"/>
    <mergeCell ref="AO200:AP200"/>
    <mergeCell ref="AR200:AU200"/>
    <mergeCell ref="AW203:AZ203"/>
    <mergeCell ref="BB203:BE203"/>
    <mergeCell ref="BG203:BK203"/>
    <mergeCell ref="E204:G204"/>
    <mergeCell ref="H204:L204"/>
    <mergeCell ref="M204:N204"/>
    <mergeCell ref="Y204:Z204"/>
    <mergeCell ref="AB204:AC204"/>
    <mergeCell ref="AD204:AF204"/>
    <mergeCell ref="AB203:AC203"/>
    <mergeCell ref="AD203:AF203"/>
    <mergeCell ref="AH203:AI203"/>
    <mergeCell ref="AJ203:AM203"/>
    <mergeCell ref="AO203:AP203"/>
    <mergeCell ref="AR203:AU203"/>
    <mergeCell ref="AO202:AP202"/>
    <mergeCell ref="AR202:AU202"/>
    <mergeCell ref="AW202:AZ202"/>
    <mergeCell ref="BB202:BE202"/>
    <mergeCell ref="BG202:BK202"/>
    <mergeCell ref="E203:G203"/>
    <mergeCell ref="H203:L203"/>
    <mergeCell ref="M203:N203"/>
    <mergeCell ref="Y203:Z203"/>
    <mergeCell ref="AO205:AP205"/>
    <mergeCell ref="AR205:AU205"/>
    <mergeCell ref="AW205:AZ205"/>
    <mergeCell ref="BB205:BE205"/>
    <mergeCell ref="BG205:BK205"/>
    <mergeCell ref="E206:G206"/>
    <mergeCell ref="H206:L206"/>
    <mergeCell ref="M206:N206"/>
    <mergeCell ref="Y206:Z206"/>
    <mergeCell ref="BG204:BK204"/>
    <mergeCell ref="E205:G205"/>
    <mergeCell ref="H205:L205"/>
    <mergeCell ref="M205:N205"/>
    <mergeCell ref="Y205:Z205"/>
    <mergeCell ref="AB205:AC205"/>
    <mergeCell ref="AD205:AF205"/>
    <mergeCell ref="AH205:AI205"/>
    <mergeCell ref="AJ205:AM205"/>
    <mergeCell ref="AH204:AI204"/>
    <mergeCell ref="AJ204:AM204"/>
    <mergeCell ref="AO204:AP204"/>
    <mergeCell ref="AR204:AU204"/>
    <mergeCell ref="AW204:AZ204"/>
    <mergeCell ref="BB204:BE204"/>
    <mergeCell ref="BG207:BK207"/>
    <mergeCell ref="E208:G208"/>
    <mergeCell ref="H208:L208"/>
    <mergeCell ref="M208:N208"/>
    <mergeCell ref="Y208:Z208"/>
    <mergeCell ref="AB208:AC208"/>
    <mergeCell ref="AD208:AF208"/>
    <mergeCell ref="AH208:AI208"/>
    <mergeCell ref="AJ208:AM208"/>
    <mergeCell ref="AH207:AI207"/>
    <mergeCell ref="AJ207:AM207"/>
    <mergeCell ref="AO207:AP207"/>
    <mergeCell ref="AR207:AU207"/>
    <mergeCell ref="AW207:AZ207"/>
    <mergeCell ref="BB207:BE207"/>
    <mergeCell ref="AW206:AZ206"/>
    <mergeCell ref="BB206:BE206"/>
    <mergeCell ref="BG206:BK206"/>
    <mergeCell ref="E207:G207"/>
    <mergeCell ref="H207:L207"/>
    <mergeCell ref="M207:N207"/>
    <mergeCell ref="Y207:Z207"/>
    <mergeCell ref="AB207:AC207"/>
    <mergeCell ref="AD207:AF207"/>
    <mergeCell ref="AB206:AC206"/>
    <mergeCell ref="AD206:AF206"/>
    <mergeCell ref="AH206:AI206"/>
    <mergeCell ref="AJ206:AM206"/>
    <mergeCell ref="AO206:AP206"/>
    <mergeCell ref="AR206:AU206"/>
    <mergeCell ref="AW209:AZ209"/>
    <mergeCell ref="BB209:BE209"/>
    <mergeCell ref="BG209:BK209"/>
    <mergeCell ref="E210:G210"/>
    <mergeCell ref="H210:L210"/>
    <mergeCell ref="M210:N210"/>
    <mergeCell ref="Y210:Z210"/>
    <mergeCell ref="AB210:AC210"/>
    <mergeCell ref="AD210:AF210"/>
    <mergeCell ref="AB209:AC209"/>
    <mergeCell ref="AD209:AF209"/>
    <mergeCell ref="AH209:AI209"/>
    <mergeCell ref="AJ209:AM209"/>
    <mergeCell ref="AO209:AP209"/>
    <mergeCell ref="AR209:AU209"/>
    <mergeCell ref="AO208:AP208"/>
    <mergeCell ref="AR208:AU208"/>
    <mergeCell ref="AW208:AZ208"/>
    <mergeCell ref="BB208:BE208"/>
    <mergeCell ref="BG208:BK208"/>
    <mergeCell ref="E209:G209"/>
    <mergeCell ref="H209:L209"/>
    <mergeCell ref="M209:N209"/>
    <mergeCell ref="Y209:Z209"/>
    <mergeCell ref="AO211:AP211"/>
    <mergeCell ref="AR211:AU211"/>
    <mergeCell ref="AW211:AZ211"/>
    <mergeCell ref="BB211:BE211"/>
    <mergeCell ref="BG211:BK211"/>
    <mergeCell ref="E212:G212"/>
    <mergeCell ref="H212:L212"/>
    <mergeCell ref="M212:N212"/>
    <mergeCell ref="Y212:Z212"/>
    <mergeCell ref="BG210:BK210"/>
    <mergeCell ref="E211:G211"/>
    <mergeCell ref="H211:L211"/>
    <mergeCell ref="M211:N211"/>
    <mergeCell ref="Y211:Z211"/>
    <mergeCell ref="AB211:AC211"/>
    <mergeCell ref="AD211:AF211"/>
    <mergeCell ref="AH211:AI211"/>
    <mergeCell ref="AJ211:AM211"/>
    <mergeCell ref="AH210:AI210"/>
    <mergeCell ref="AJ210:AM210"/>
    <mergeCell ref="AO210:AP210"/>
    <mergeCell ref="AR210:AU210"/>
    <mergeCell ref="AW210:AZ210"/>
    <mergeCell ref="BB210:BE210"/>
    <mergeCell ref="AH217:AI217"/>
    <mergeCell ref="AJ217:AN217"/>
    <mergeCell ref="AR218:AV218"/>
    <mergeCell ref="AW218:BA218"/>
    <mergeCell ref="BB218:BF218"/>
    <mergeCell ref="AX215:BL215"/>
    <mergeCell ref="E216:G217"/>
    <mergeCell ref="H216:L218"/>
    <mergeCell ref="M216:S218"/>
    <mergeCell ref="T216:X218"/>
    <mergeCell ref="Y216:AC216"/>
    <mergeCell ref="AD216:AG217"/>
    <mergeCell ref="AH216:AN216"/>
    <mergeCell ref="AO216:AQ217"/>
    <mergeCell ref="B212:C212"/>
    <mergeCell ref="AW212:AZ212"/>
    <mergeCell ref="BB212:BE212"/>
    <mergeCell ref="BG212:BK212"/>
    <mergeCell ref="BD213:BF213"/>
    <mergeCell ref="BC214:BD214"/>
    <mergeCell ref="BE214:BF214"/>
    <mergeCell ref="BI214:BJ214"/>
    <mergeCell ref="BK214:BL214"/>
    <mergeCell ref="AB212:AC212"/>
    <mergeCell ref="AD212:AF212"/>
    <mergeCell ref="AH212:AI212"/>
    <mergeCell ref="AJ212:AM212"/>
    <mergeCell ref="AO212:AP212"/>
    <mergeCell ref="AR212:AU212"/>
    <mergeCell ref="B216:C217"/>
    <mergeCell ref="D216:D217"/>
    <mergeCell ref="B218:C218"/>
    <mergeCell ref="AO219:AP219"/>
    <mergeCell ref="AR219:AU219"/>
    <mergeCell ref="AW219:AZ219"/>
    <mergeCell ref="BB219:BE219"/>
    <mergeCell ref="BG219:BK219"/>
    <mergeCell ref="E220:G220"/>
    <mergeCell ref="H220:L220"/>
    <mergeCell ref="M220:N220"/>
    <mergeCell ref="Y220:Z220"/>
    <mergeCell ref="BG218:BL218"/>
    <mergeCell ref="E219:G219"/>
    <mergeCell ref="H219:L219"/>
    <mergeCell ref="M219:N219"/>
    <mergeCell ref="Y219:Z219"/>
    <mergeCell ref="AB219:AC219"/>
    <mergeCell ref="AD219:AF219"/>
    <mergeCell ref="AH219:AI219"/>
    <mergeCell ref="AJ219:AM219"/>
    <mergeCell ref="E218:G218"/>
    <mergeCell ref="AD218:AG218"/>
    <mergeCell ref="AH218:AI218"/>
    <mergeCell ref="AJ218:AN218"/>
    <mergeCell ref="AO218:AQ218"/>
    <mergeCell ref="B219:C219"/>
    <mergeCell ref="B220:C220"/>
    <mergeCell ref="AJ220:AM220"/>
    <mergeCell ref="AO220:AP220"/>
    <mergeCell ref="AR220:AU220"/>
    <mergeCell ref="AR216:AV217"/>
    <mergeCell ref="AW216:BA217"/>
    <mergeCell ref="BB216:BF217"/>
    <mergeCell ref="BG216:BL217"/>
    <mergeCell ref="Y217:AC218"/>
    <mergeCell ref="BG221:BK221"/>
    <mergeCell ref="E222:G222"/>
    <mergeCell ref="H222:L222"/>
    <mergeCell ref="M222:N222"/>
    <mergeCell ref="Y222:Z222"/>
    <mergeCell ref="AB222:AC222"/>
    <mergeCell ref="AD222:AF222"/>
    <mergeCell ref="AH222:AI222"/>
    <mergeCell ref="AJ222:AM222"/>
    <mergeCell ref="AH221:AI221"/>
    <mergeCell ref="AJ221:AM221"/>
    <mergeCell ref="AO221:AP221"/>
    <mergeCell ref="AR221:AU221"/>
    <mergeCell ref="AW221:AZ221"/>
    <mergeCell ref="BB221:BE221"/>
    <mergeCell ref="AW220:AZ220"/>
    <mergeCell ref="BB220:BE220"/>
    <mergeCell ref="BG220:BK220"/>
    <mergeCell ref="E221:G221"/>
    <mergeCell ref="H221:L221"/>
    <mergeCell ref="M221:N221"/>
    <mergeCell ref="Y221:Z221"/>
    <mergeCell ref="AB221:AC221"/>
    <mergeCell ref="AD221:AF221"/>
    <mergeCell ref="AB220:AC220"/>
    <mergeCell ref="AD220:AF220"/>
    <mergeCell ref="AH220:AI220"/>
    <mergeCell ref="AW223:AZ223"/>
    <mergeCell ref="BB223:BE223"/>
    <mergeCell ref="BG223:BK223"/>
    <mergeCell ref="E224:G224"/>
    <mergeCell ref="H224:L224"/>
    <mergeCell ref="M224:N224"/>
    <mergeCell ref="Y224:Z224"/>
    <mergeCell ref="AB224:AC224"/>
    <mergeCell ref="AD224:AF224"/>
    <mergeCell ref="AB223:AC223"/>
    <mergeCell ref="AD223:AF223"/>
    <mergeCell ref="AH223:AI223"/>
    <mergeCell ref="AJ223:AM223"/>
    <mergeCell ref="AO223:AP223"/>
    <mergeCell ref="AR223:AU223"/>
    <mergeCell ref="AO222:AP222"/>
    <mergeCell ref="AR222:AU222"/>
    <mergeCell ref="AW222:AZ222"/>
    <mergeCell ref="BB222:BE222"/>
    <mergeCell ref="BG222:BK222"/>
    <mergeCell ref="E223:G223"/>
    <mergeCell ref="H223:L223"/>
    <mergeCell ref="M223:N223"/>
    <mergeCell ref="Y223:Z223"/>
    <mergeCell ref="AO225:AP225"/>
    <mergeCell ref="AR225:AU225"/>
    <mergeCell ref="AW225:AZ225"/>
    <mergeCell ref="BB225:BE225"/>
    <mergeCell ref="BG225:BK225"/>
    <mergeCell ref="E226:G226"/>
    <mergeCell ref="H226:L226"/>
    <mergeCell ref="M226:N226"/>
    <mergeCell ref="Y226:Z226"/>
    <mergeCell ref="BG224:BK224"/>
    <mergeCell ref="E225:G225"/>
    <mergeCell ref="H225:L225"/>
    <mergeCell ref="M225:N225"/>
    <mergeCell ref="Y225:Z225"/>
    <mergeCell ref="AB225:AC225"/>
    <mergeCell ref="AD225:AF225"/>
    <mergeCell ref="AH225:AI225"/>
    <mergeCell ref="AJ225:AM225"/>
    <mergeCell ref="AH224:AI224"/>
    <mergeCell ref="AJ224:AM224"/>
    <mergeCell ref="AO224:AP224"/>
    <mergeCell ref="AR224:AU224"/>
    <mergeCell ref="AW224:AZ224"/>
    <mergeCell ref="BB224:BE224"/>
    <mergeCell ref="BG227:BK227"/>
    <mergeCell ref="E228:G228"/>
    <mergeCell ref="H228:L228"/>
    <mergeCell ref="M228:N228"/>
    <mergeCell ref="Y228:Z228"/>
    <mergeCell ref="AB228:AC228"/>
    <mergeCell ref="AD228:AF228"/>
    <mergeCell ref="AH228:AI228"/>
    <mergeCell ref="AJ228:AM228"/>
    <mergeCell ref="AH227:AI227"/>
    <mergeCell ref="AJ227:AM227"/>
    <mergeCell ref="AO227:AP227"/>
    <mergeCell ref="AR227:AU227"/>
    <mergeCell ref="AW227:AZ227"/>
    <mergeCell ref="BB227:BE227"/>
    <mergeCell ref="AW226:AZ226"/>
    <mergeCell ref="BB226:BE226"/>
    <mergeCell ref="BG226:BK226"/>
    <mergeCell ref="E227:G227"/>
    <mergeCell ref="H227:L227"/>
    <mergeCell ref="M227:N227"/>
    <mergeCell ref="Y227:Z227"/>
    <mergeCell ref="AB227:AC227"/>
    <mergeCell ref="AD227:AF227"/>
    <mergeCell ref="AB226:AC226"/>
    <mergeCell ref="AD226:AF226"/>
    <mergeCell ref="AH226:AI226"/>
    <mergeCell ref="AJ226:AM226"/>
    <mergeCell ref="AO226:AP226"/>
    <mergeCell ref="AR226:AU226"/>
    <mergeCell ref="AW229:AZ229"/>
    <mergeCell ref="BB229:BE229"/>
    <mergeCell ref="BG229:BK229"/>
    <mergeCell ref="E230:G230"/>
    <mergeCell ref="H230:L230"/>
    <mergeCell ref="M230:N230"/>
    <mergeCell ref="Y230:Z230"/>
    <mergeCell ref="AB230:AC230"/>
    <mergeCell ref="AD230:AF230"/>
    <mergeCell ref="AB229:AC229"/>
    <mergeCell ref="AD229:AF229"/>
    <mergeCell ref="AH229:AI229"/>
    <mergeCell ref="AJ229:AM229"/>
    <mergeCell ref="AO229:AP229"/>
    <mergeCell ref="AR229:AU229"/>
    <mergeCell ref="AO228:AP228"/>
    <mergeCell ref="AR228:AU228"/>
    <mergeCell ref="AW228:AZ228"/>
    <mergeCell ref="BB228:BE228"/>
    <mergeCell ref="BG228:BK228"/>
    <mergeCell ref="E229:G229"/>
    <mergeCell ref="H229:L229"/>
    <mergeCell ref="M229:N229"/>
    <mergeCell ref="Y229:Z229"/>
    <mergeCell ref="AO231:AP231"/>
    <mergeCell ref="AR231:AU231"/>
    <mergeCell ref="AW231:AZ231"/>
    <mergeCell ref="BB231:BE231"/>
    <mergeCell ref="BG231:BK231"/>
    <mergeCell ref="E232:G232"/>
    <mergeCell ref="H232:L232"/>
    <mergeCell ref="M232:N232"/>
    <mergeCell ref="Y232:Z232"/>
    <mergeCell ref="BG230:BK230"/>
    <mergeCell ref="E231:G231"/>
    <mergeCell ref="H231:L231"/>
    <mergeCell ref="M231:N231"/>
    <mergeCell ref="Y231:Z231"/>
    <mergeCell ref="AB231:AC231"/>
    <mergeCell ref="AD231:AF231"/>
    <mergeCell ref="AH231:AI231"/>
    <mergeCell ref="AJ231:AM231"/>
    <mergeCell ref="AH230:AI230"/>
    <mergeCell ref="AJ230:AM230"/>
    <mergeCell ref="AO230:AP230"/>
    <mergeCell ref="AR230:AU230"/>
    <mergeCell ref="AW230:AZ230"/>
    <mergeCell ref="BB230:BE230"/>
    <mergeCell ref="BG233:BK233"/>
    <mergeCell ref="E234:G234"/>
    <mergeCell ref="H234:L234"/>
    <mergeCell ref="M234:N234"/>
    <mergeCell ref="Y234:Z234"/>
    <mergeCell ref="AB234:AC234"/>
    <mergeCell ref="AD234:AF234"/>
    <mergeCell ref="AH234:AI234"/>
    <mergeCell ref="AJ234:AM234"/>
    <mergeCell ref="AH233:AI233"/>
    <mergeCell ref="AJ233:AM233"/>
    <mergeCell ref="AO233:AP233"/>
    <mergeCell ref="AR233:AU233"/>
    <mergeCell ref="AW233:AZ233"/>
    <mergeCell ref="BB233:BE233"/>
    <mergeCell ref="AW232:AZ232"/>
    <mergeCell ref="BB232:BE232"/>
    <mergeCell ref="BG232:BK232"/>
    <mergeCell ref="E233:G233"/>
    <mergeCell ref="H233:L233"/>
    <mergeCell ref="M233:N233"/>
    <mergeCell ref="Y233:Z233"/>
    <mergeCell ref="AB233:AC233"/>
    <mergeCell ref="AD233:AF233"/>
    <mergeCell ref="AB232:AC232"/>
    <mergeCell ref="AD232:AF232"/>
    <mergeCell ref="AH232:AI232"/>
    <mergeCell ref="AJ232:AM232"/>
    <mergeCell ref="AO232:AP232"/>
    <mergeCell ref="AR232:AU232"/>
    <mergeCell ref="AW235:AZ235"/>
    <mergeCell ref="BB235:BE235"/>
    <mergeCell ref="BG235:BK235"/>
    <mergeCell ref="E236:G236"/>
    <mergeCell ref="H236:L236"/>
    <mergeCell ref="M236:N236"/>
    <mergeCell ref="Y236:Z236"/>
    <mergeCell ref="AB236:AC236"/>
    <mergeCell ref="AD236:AF236"/>
    <mergeCell ref="AB235:AC235"/>
    <mergeCell ref="AD235:AF235"/>
    <mergeCell ref="AH235:AI235"/>
    <mergeCell ref="AJ235:AM235"/>
    <mergeCell ref="AO235:AP235"/>
    <mergeCell ref="AR235:AU235"/>
    <mergeCell ref="AO234:AP234"/>
    <mergeCell ref="AR234:AU234"/>
    <mergeCell ref="AW234:AZ234"/>
    <mergeCell ref="BB234:BE234"/>
    <mergeCell ref="BG234:BK234"/>
    <mergeCell ref="E235:G235"/>
    <mergeCell ref="H235:L235"/>
    <mergeCell ref="M235:N235"/>
    <mergeCell ref="Y235:Z235"/>
    <mergeCell ref="AO237:AP237"/>
    <mergeCell ref="AR237:AU237"/>
    <mergeCell ref="AW237:AZ237"/>
    <mergeCell ref="BB237:BE237"/>
    <mergeCell ref="BG237:BK237"/>
    <mergeCell ref="E238:G238"/>
    <mergeCell ref="H238:L238"/>
    <mergeCell ref="M238:N238"/>
    <mergeCell ref="Y238:Z238"/>
    <mergeCell ref="BG236:BK236"/>
    <mergeCell ref="E237:G237"/>
    <mergeCell ref="H237:L237"/>
    <mergeCell ref="M237:N237"/>
    <mergeCell ref="Y237:Z237"/>
    <mergeCell ref="AB237:AC237"/>
    <mergeCell ref="AD237:AF237"/>
    <mergeCell ref="AH237:AI237"/>
    <mergeCell ref="AJ237:AM237"/>
    <mergeCell ref="AH236:AI236"/>
    <mergeCell ref="AJ236:AM236"/>
    <mergeCell ref="AO236:AP236"/>
    <mergeCell ref="AR236:AU236"/>
    <mergeCell ref="AW236:AZ236"/>
    <mergeCell ref="BB236:BE236"/>
    <mergeCell ref="AH243:AI243"/>
    <mergeCell ref="AJ243:AN243"/>
    <mergeCell ref="AR244:AV244"/>
    <mergeCell ref="AW244:BA244"/>
    <mergeCell ref="BB244:BF244"/>
    <mergeCell ref="AX241:BL241"/>
    <mergeCell ref="E242:G243"/>
    <mergeCell ref="H242:L244"/>
    <mergeCell ref="M242:S244"/>
    <mergeCell ref="T242:X244"/>
    <mergeCell ref="Y242:AC242"/>
    <mergeCell ref="AD242:AG243"/>
    <mergeCell ref="AH242:AN242"/>
    <mergeCell ref="AO242:AQ243"/>
    <mergeCell ref="B238:C238"/>
    <mergeCell ref="AW238:AZ238"/>
    <mergeCell ref="BB238:BE238"/>
    <mergeCell ref="BG238:BK238"/>
    <mergeCell ref="BD239:BF239"/>
    <mergeCell ref="BC240:BD240"/>
    <mergeCell ref="BE240:BF240"/>
    <mergeCell ref="BI240:BJ240"/>
    <mergeCell ref="BK240:BL240"/>
    <mergeCell ref="AB238:AC238"/>
    <mergeCell ref="AD238:AF238"/>
    <mergeCell ref="AH238:AI238"/>
    <mergeCell ref="AJ238:AM238"/>
    <mergeCell ref="AO238:AP238"/>
    <mergeCell ref="AR238:AU238"/>
    <mergeCell ref="B242:C243"/>
    <mergeCell ref="D242:D243"/>
    <mergeCell ref="B244:C244"/>
    <mergeCell ref="AO245:AP245"/>
    <mergeCell ref="AR245:AU245"/>
    <mergeCell ref="AW245:AZ245"/>
    <mergeCell ref="BB245:BE245"/>
    <mergeCell ref="BG245:BK245"/>
    <mergeCell ref="E246:G246"/>
    <mergeCell ref="H246:L246"/>
    <mergeCell ref="M246:N246"/>
    <mergeCell ref="Y246:Z246"/>
    <mergeCell ref="BG244:BL244"/>
    <mergeCell ref="E245:G245"/>
    <mergeCell ref="H245:L245"/>
    <mergeCell ref="M245:N245"/>
    <mergeCell ref="Y245:Z245"/>
    <mergeCell ref="AB245:AC245"/>
    <mergeCell ref="AD245:AF245"/>
    <mergeCell ref="AH245:AI245"/>
    <mergeCell ref="AJ245:AM245"/>
    <mergeCell ref="E244:G244"/>
    <mergeCell ref="AD244:AG244"/>
    <mergeCell ref="AH244:AI244"/>
    <mergeCell ref="AJ244:AN244"/>
    <mergeCell ref="AO244:AQ244"/>
    <mergeCell ref="B245:C245"/>
    <mergeCell ref="B246:C246"/>
    <mergeCell ref="AJ246:AM246"/>
    <mergeCell ref="AO246:AP246"/>
    <mergeCell ref="AR246:AU246"/>
    <mergeCell ref="AR242:AV243"/>
    <mergeCell ref="AW242:BA243"/>
    <mergeCell ref="BB242:BF243"/>
    <mergeCell ref="BG242:BL243"/>
    <mergeCell ref="Y243:AC244"/>
    <mergeCell ref="BG247:BK247"/>
    <mergeCell ref="E248:G248"/>
    <mergeCell ref="H248:L248"/>
    <mergeCell ref="M248:N248"/>
    <mergeCell ref="Y248:Z248"/>
    <mergeCell ref="AB248:AC248"/>
    <mergeCell ref="AD248:AF248"/>
    <mergeCell ref="AH248:AI248"/>
    <mergeCell ref="AJ248:AM248"/>
    <mergeCell ref="AH247:AI247"/>
    <mergeCell ref="AJ247:AM247"/>
    <mergeCell ref="AO247:AP247"/>
    <mergeCell ref="AR247:AU247"/>
    <mergeCell ref="AW247:AZ247"/>
    <mergeCell ref="BB247:BE247"/>
    <mergeCell ref="AW246:AZ246"/>
    <mergeCell ref="BB246:BE246"/>
    <mergeCell ref="BG246:BK246"/>
    <mergeCell ref="E247:G247"/>
    <mergeCell ref="H247:L247"/>
    <mergeCell ref="M247:N247"/>
    <mergeCell ref="Y247:Z247"/>
    <mergeCell ref="AB247:AC247"/>
    <mergeCell ref="AD247:AF247"/>
    <mergeCell ref="AB246:AC246"/>
    <mergeCell ref="AD246:AF246"/>
    <mergeCell ref="AH246:AI246"/>
    <mergeCell ref="AW249:AZ249"/>
    <mergeCell ref="BB249:BE249"/>
    <mergeCell ref="BG249:BK249"/>
    <mergeCell ref="E250:G250"/>
    <mergeCell ref="H250:L250"/>
    <mergeCell ref="M250:N250"/>
    <mergeCell ref="Y250:Z250"/>
    <mergeCell ref="AB250:AC250"/>
    <mergeCell ref="AD250:AF250"/>
    <mergeCell ref="AB249:AC249"/>
    <mergeCell ref="AD249:AF249"/>
    <mergeCell ref="AH249:AI249"/>
    <mergeCell ref="AJ249:AM249"/>
    <mergeCell ref="AO249:AP249"/>
    <mergeCell ref="AR249:AU249"/>
    <mergeCell ref="AO248:AP248"/>
    <mergeCell ref="AR248:AU248"/>
    <mergeCell ref="AW248:AZ248"/>
    <mergeCell ref="BB248:BE248"/>
    <mergeCell ref="BG248:BK248"/>
    <mergeCell ref="E249:G249"/>
    <mergeCell ref="H249:L249"/>
    <mergeCell ref="M249:N249"/>
    <mergeCell ref="Y249:Z249"/>
    <mergeCell ref="AO251:AP251"/>
    <mergeCell ref="AR251:AU251"/>
    <mergeCell ref="AW251:AZ251"/>
    <mergeCell ref="BB251:BE251"/>
    <mergeCell ref="BG251:BK251"/>
    <mergeCell ref="E252:G252"/>
    <mergeCell ref="H252:L252"/>
    <mergeCell ref="M252:N252"/>
    <mergeCell ref="Y252:Z252"/>
    <mergeCell ref="BG250:BK250"/>
    <mergeCell ref="E251:G251"/>
    <mergeCell ref="H251:L251"/>
    <mergeCell ref="M251:N251"/>
    <mergeCell ref="Y251:Z251"/>
    <mergeCell ref="AB251:AC251"/>
    <mergeCell ref="AD251:AF251"/>
    <mergeCell ref="AH251:AI251"/>
    <mergeCell ref="AJ251:AM251"/>
    <mergeCell ref="AH250:AI250"/>
    <mergeCell ref="AJ250:AM250"/>
    <mergeCell ref="AO250:AP250"/>
    <mergeCell ref="AR250:AU250"/>
    <mergeCell ref="AW250:AZ250"/>
    <mergeCell ref="BB250:BE250"/>
    <mergeCell ref="BG253:BK253"/>
    <mergeCell ref="E254:G254"/>
    <mergeCell ref="H254:L254"/>
    <mergeCell ref="M254:N254"/>
    <mergeCell ref="Y254:Z254"/>
    <mergeCell ref="AB254:AC254"/>
    <mergeCell ref="AD254:AF254"/>
    <mergeCell ref="AH254:AI254"/>
    <mergeCell ref="AJ254:AM254"/>
    <mergeCell ref="AH253:AI253"/>
    <mergeCell ref="AJ253:AM253"/>
    <mergeCell ref="AO253:AP253"/>
    <mergeCell ref="AR253:AU253"/>
    <mergeCell ref="AW253:AZ253"/>
    <mergeCell ref="BB253:BE253"/>
    <mergeCell ref="AW252:AZ252"/>
    <mergeCell ref="BB252:BE252"/>
    <mergeCell ref="BG252:BK252"/>
    <mergeCell ref="E253:G253"/>
    <mergeCell ref="H253:L253"/>
    <mergeCell ref="M253:N253"/>
    <mergeCell ref="Y253:Z253"/>
    <mergeCell ref="AB253:AC253"/>
    <mergeCell ref="AD253:AF253"/>
    <mergeCell ref="AB252:AC252"/>
    <mergeCell ref="AD252:AF252"/>
    <mergeCell ref="AH252:AI252"/>
    <mergeCell ref="AJ252:AM252"/>
    <mergeCell ref="AO252:AP252"/>
    <mergeCell ref="AR252:AU252"/>
    <mergeCell ref="AW255:AZ255"/>
    <mergeCell ref="BB255:BE255"/>
    <mergeCell ref="BG255:BK255"/>
    <mergeCell ref="E256:G256"/>
    <mergeCell ref="H256:L256"/>
    <mergeCell ref="M256:N256"/>
    <mergeCell ref="Y256:Z256"/>
    <mergeCell ref="AB256:AC256"/>
    <mergeCell ref="AD256:AF256"/>
    <mergeCell ref="AB255:AC255"/>
    <mergeCell ref="AD255:AF255"/>
    <mergeCell ref="AH255:AI255"/>
    <mergeCell ref="AJ255:AM255"/>
    <mergeCell ref="AO255:AP255"/>
    <mergeCell ref="AR255:AU255"/>
    <mergeCell ref="AO254:AP254"/>
    <mergeCell ref="AR254:AU254"/>
    <mergeCell ref="AW254:AZ254"/>
    <mergeCell ref="BB254:BE254"/>
    <mergeCell ref="BG254:BK254"/>
    <mergeCell ref="E255:G255"/>
    <mergeCell ref="H255:L255"/>
    <mergeCell ref="M255:N255"/>
    <mergeCell ref="Y255:Z255"/>
    <mergeCell ref="AO257:AP257"/>
    <mergeCell ref="AR257:AU257"/>
    <mergeCell ref="AW257:AZ257"/>
    <mergeCell ref="BB257:BE257"/>
    <mergeCell ref="BG257:BK257"/>
    <mergeCell ref="E258:G258"/>
    <mergeCell ref="H258:L258"/>
    <mergeCell ref="M258:N258"/>
    <mergeCell ref="Y258:Z258"/>
    <mergeCell ref="BG256:BK256"/>
    <mergeCell ref="E257:G257"/>
    <mergeCell ref="H257:L257"/>
    <mergeCell ref="M257:N257"/>
    <mergeCell ref="Y257:Z257"/>
    <mergeCell ref="AB257:AC257"/>
    <mergeCell ref="AD257:AF257"/>
    <mergeCell ref="AH257:AI257"/>
    <mergeCell ref="AJ257:AM257"/>
    <mergeCell ref="AH256:AI256"/>
    <mergeCell ref="AJ256:AM256"/>
    <mergeCell ref="AO256:AP256"/>
    <mergeCell ref="AR256:AU256"/>
    <mergeCell ref="AW256:AZ256"/>
    <mergeCell ref="BB256:BE256"/>
    <mergeCell ref="BG259:BK259"/>
    <mergeCell ref="E260:G260"/>
    <mergeCell ref="H260:L260"/>
    <mergeCell ref="M260:N260"/>
    <mergeCell ref="Y260:Z260"/>
    <mergeCell ref="AB260:AC260"/>
    <mergeCell ref="AD260:AF260"/>
    <mergeCell ref="AH260:AI260"/>
    <mergeCell ref="AJ260:AM260"/>
    <mergeCell ref="AH259:AI259"/>
    <mergeCell ref="AJ259:AM259"/>
    <mergeCell ref="AO259:AP259"/>
    <mergeCell ref="AR259:AU259"/>
    <mergeCell ref="AW259:AZ259"/>
    <mergeCell ref="BB259:BE259"/>
    <mergeCell ref="AW258:AZ258"/>
    <mergeCell ref="BB258:BE258"/>
    <mergeCell ref="BG258:BK258"/>
    <mergeCell ref="E259:G259"/>
    <mergeCell ref="H259:L259"/>
    <mergeCell ref="M259:N259"/>
    <mergeCell ref="Y259:Z259"/>
    <mergeCell ref="AB259:AC259"/>
    <mergeCell ref="AD259:AF259"/>
    <mergeCell ref="AB258:AC258"/>
    <mergeCell ref="AD258:AF258"/>
    <mergeCell ref="AH258:AI258"/>
    <mergeCell ref="AJ258:AM258"/>
    <mergeCell ref="AO258:AP258"/>
    <mergeCell ref="AR258:AU258"/>
    <mergeCell ref="AW261:AZ261"/>
    <mergeCell ref="BB261:BE261"/>
    <mergeCell ref="BG261:BK261"/>
    <mergeCell ref="E262:G262"/>
    <mergeCell ref="H262:L262"/>
    <mergeCell ref="M262:N262"/>
    <mergeCell ref="Y262:Z262"/>
    <mergeCell ref="AB262:AC262"/>
    <mergeCell ref="AD262:AF262"/>
    <mergeCell ref="AB261:AC261"/>
    <mergeCell ref="AD261:AF261"/>
    <mergeCell ref="AH261:AI261"/>
    <mergeCell ref="AJ261:AM261"/>
    <mergeCell ref="AO261:AP261"/>
    <mergeCell ref="AR261:AU261"/>
    <mergeCell ref="AO260:AP260"/>
    <mergeCell ref="AR260:AU260"/>
    <mergeCell ref="AW260:AZ260"/>
    <mergeCell ref="BB260:BE260"/>
    <mergeCell ref="BG260:BK260"/>
    <mergeCell ref="E261:G261"/>
    <mergeCell ref="H261:L261"/>
    <mergeCell ref="M261:N261"/>
    <mergeCell ref="Y261:Z261"/>
    <mergeCell ref="AO263:AP263"/>
    <mergeCell ref="AR263:AU263"/>
    <mergeCell ref="AW263:AZ263"/>
    <mergeCell ref="BB263:BE263"/>
    <mergeCell ref="BG263:BK263"/>
    <mergeCell ref="E264:G264"/>
    <mergeCell ref="H264:L264"/>
    <mergeCell ref="M264:N264"/>
    <mergeCell ref="Y264:Z264"/>
    <mergeCell ref="BG262:BK262"/>
    <mergeCell ref="E263:G263"/>
    <mergeCell ref="H263:L263"/>
    <mergeCell ref="M263:N263"/>
    <mergeCell ref="Y263:Z263"/>
    <mergeCell ref="AB263:AC263"/>
    <mergeCell ref="AD263:AF263"/>
    <mergeCell ref="AH263:AI263"/>
    <mergeCell ref="AJ263:AM263"/>
    <mergeCell ref="AH262:AI262"/>
    <mergeCell ref="AJ262:AM262"/>
    <mergeCell ref="AO262:AP262"/>
    <mergeCell ref="AR262:AU262"/>
    <mergeCell ref="AW262:AZ262"/>
    <mergeCell ref="BB262:BE262"/>
    <mergeCell ref="AH269:AI269"/>
    <mergeCell ref="AJ269:AN269"/>
    <mergeCell ref="AR270:AV270"/>
    <mergeCell ref="AW270:BA270"/>
    <mergeCell ref="BB270:BF270"/>
    <mergeCell ref="AX267:BL267"/>
    <mergeCell ref="E268:G269"/>
    <mergeCell ref="H268:L270"/>
    <mergeCell ref="M268:S270"/>
    <mergeCell ref="T268:X270"/>
    <mergeCell ref="Y268:AC268"/>
    <mergeCell ref="AD268:AG269"/>
    <mergeCell ref="AH268:AN268"/>
    <mergeCell ref="AO268:AQ269"/>
    <mergeCell ref="B264:C264"/>
    <mergeCell ref="AW264:AZ264"/>
    <mergeCell ref="BB264:BE264"/>
    <mergeCell ref="BG264:BK264"/>
    <mergeCell ref="BD265:BF265"/>
    <mergeCell ref="BC266:BD266"/>
    <mergeCell ref="BE266:BF266"/>
    <mergeCell ref="BI266:BJ266"/>
    <mergeCell ref="BK266:BL266"/>
    <mergeCell ref="AB264:AC264"/>
    <mergeCell ref="AD264:AF264"/>
    <mergeCell ref="AH264:AI264"/>
    <mergeCell ref="AJ264:AM264"/>
    <mergeCell ref="AO264:AP264"/>
    <mergeCell ref="AR264:AU264"/>
    <mergeCell ref="B268:C269"/>
    <mergeCell ref="D268:D269"/>
    <mergeCell ref="B270:C270"/>
    <mergeCell ref="AO271:AP271"/>
    <mergeCell ref="AR271:AU271"/>
    <mergeCell ref="AW271:AZ271"/>
    <mergeCell ref="BB271:BE271"/>
    <mergeCell ref="BG271:BK271"/>
    <mergeCell ref="E272:G272"/>
    <mergeCell ref="H272:L272"/>
    <mergeCell ref="M272:N272"/>
    <mergeCell ref="Y272:Z272"/>
    <mergeCell ref="BG270:BL270"/>
    <mergeCell ref="E271:G271"/>
    <mergeCell ref="H271:L271"/>
    <mergeCell ref="M271:N271"/>
    <mergeCell ref="Y271:Z271"/>
    <mergeCell ref="AB271:AC271"/>
    <mergeCell ref="AD271:AF271"/>
    <mergeCell ref="AH271:AI271"/>
    <mergeCell ref="AJ271:AM271"/>
    <mergeCell ref="E270:G270"/>
    <mergeCell ref="AD270:AG270"/>
    <mergeCell ref="AH270:AI270"/>
    <mergeCell ref="AJ270:AN270"/>
    <mergeCell ref="AO270:AQ270"/>
    <mergeCell ref="B271:C271"/>
    <mergeCell ref="B272:C272"/>
    <mergeCell ref="AJ272:AM272"/>
    <mergeCell ref="AO272:AP272"/>
    <mergeCell ref="AR272:AU272"/>
    <mergeCell ref="AR268:AV269"/>
    <mergeCell ref="AW268:BA269"/>
    <mergeCell ref="BB268:BF269"/>
    <mergeCell ref="BG268:BL269"/>
    <mergeCell ref="Y269:AC270"/>
    <mergeCell ref="BG273:BK273"/>
    <mergeCell ref="E274:G274"/>
    <mergeCell ref="H274:L274"/>
    <mergeCell ref="M274:N274"/>
    <mergeCell ref="Y274:Z274"/>
    <mergeCell ref="AB274:AC274"/>
    <mergeCell ref="AD274:AF274"/>
    <mergeCell ref="AH274:AI274"/>
    <mergeCell ref="AJ274:AM274"/>
    <mergeCell ref="AH273:AI273"/>
    <mergeCell ref="AJ273:AM273"/>
    <mergeCell ref="AO273:AP273"/>
    <mergeCell ref="AR273:AU273"/>
    <mergeCell ref="AW273:AZ273"/>
    <mergeCell ref="BB273:BE273"/>
    <mergeCell ref="AW272:AZ272"/>
    <mergeCell ref="BB272:BE272"/>
    <mergeCell ref="BG272:BK272"/>
    <mergeCell ref="E273:G273"/>
    <mergeCell ref="H273:L273"/>
    <mergeCell ref="M273:N273"/>
    <mergeCell ref="Y273:Z273"/>
    <mergeCell ref="AB273:AC273"/>
    <mergeCell ref="AD273:AF273"/>
    <mergeCell ref="AB272:AC272"/>
    <mergeCell ref="AD272:AF272"/>
    <mergeCell ref="AH272:AI272"/>
    <mergeCell ref="AW275:AZ275"/>
    <mergeCell ref="BB275:BE275"/>
    <mergeCell ref="BG275:BK275"/>
    <mergeCell ref="E276:G276"/>
    <mergeCell ref="H276:L276"/>
    <mergeCell ref="M276:N276"/>
    <mergeCell ref="Y276:Z276"/>
    <mergeCell ref="AB276:AC276"/>
    <mergeCell ref="AD276:AF276"/>
    <mergeCell ref="AB275:AC275"/>
    <mergeCell ref="AD275:AF275"/>
    <mergeCell ref="AH275:AI275"/>
    <mergeCell ref="AJ275:AM275"/>
    <mergeCell ref="AO275:AP275"/>
    <mergeCell ref="AR275:AU275"/>
    <mergeCell ref="AO274:AP274"/>
    <mergeCell ref="AR274:AU274"/>
    <mergeCell ref="AW274:AZ274"/>
    <mergeCell ref="BB274:BE274"/>
    <mergeCell ref="BG274:BK274"/>
    <mergeCell ref="E275:G275"/>
    <mergeCell ref="H275:L275"/>
    <mergeCell ref="M275:N275"/>
    <mergeCell ref="Y275:Z275"/>
    <mergeCell ref="AO277:AP277"/>
    <mergeCell ref="AR277:AU277"/>
    <mergeCell ref="AW277:AZ277"/>
    <mergeCell ref="BB277:BE277"/>
    <mergeCell ref="BG277:BK277"/>
    <mergeCell ref="E278:G278"/>
    <mergeCell ref="H278:L278"/>
    <mergeCell ref="M278:N278"/>
    <mergeCell ref="Y278:Z278"/>
    <mergeCell ref="BG276:BK276"/>
    <mergeCell ref="E277:G277"/>
    <mergeCell ref="H277:L277"/>
    <mergeCell ref="M277:N277"/>
    <mergeCell ref="Y277:Z277"/>
    <mergeCell ref="AB277:AC277"/>
    <mergeCell ref="AD277:AF277"/>
    <mergeCell ref="AH277:AI277"/>
    <mergeCell ref="AJ277:AM277"/>
    <mergeCell ref="AH276:AI276"/>
    <mergeCell ref="AJ276:AM276"/>
    <mergeCell ref="AO276:AP276"/>
    <mergeCell ref="AR276:AU276"/>
    <mergeCell ref="AW276:AZ276"/>
    <mergeCell ref="BB276:BE276"/>
    <mergeCell ref="BG279:BK279"/>
    <mergeCell ref="E280:G280"/>
    <mergeCell ref="H280:L280"/>
    <mergeCell ref="M280:N280"/>
    <mergeCell ref="Y280:Z280"/>
    <mergeCell ref="AB280:AC280"/>
    <mergeCell ref="AD280:AF280"/>
    <mergeCell ref="AH280:AI280"/>
    <mergeCell ref="AJ280:AM280"/>
    <mergeCell ref="AH279:AI279"/>
    <mergeCell ref="AJ279:AM279"/>
    <mergeCell ref="AO279:AP279"/>
    <mergeCell ref="AR279:AU279"/>
    <mergeCell ref="AW279:AZ279"/>
    <mergeCell ref="BB279:BE279"/>
    <mergeCell ref="AW278:AZ278"/>
    <mergeCell ref="BB278:BE278"/>
    <mergeCell ref="BG278:BK278"/>
    <mergeCell ref="E279:G279"/>
    <mergeCell ref="H279:L279"/>
    <mergeCell ref="M279:N279"/>
    <mergeCell ref="Y279:Z279"/>
    <mergeCell ref="AB279:AC279"/>
    <mergeCell ref="AD279:AF279"/>
    <mergeCell ref="AB278:AC278"/>
    <mergeCell ref="AD278:AF278"/>
    <mergeCell ref="AH278:AI278"/>
    <mergeCell ref="AJ278:AM278"/>
    <mergeCell ref="AO278:AP278"/>
    <mergeCell ref="AR278:AU278"/>
    <mergeCell ref="AW281:AZ281"/>
    <mergeCell ref="BB281:BE281"/>
    <mergeCell ref="BG281:BK281"/>
    <mergeCell ref="E282:G282"/>
    <mergeCell ref="H282:L282"/>
    <mergeCell ref="M282:N282"/>
    <mergeCell ref="Y282:Z282"/>
    <mergeCell ref="AB282:AC282"/>
    <mergeCell ref="AD282:AF282"/>
    <mergeCell ref="AB281:AC281"/>
    <mergeCell ref="AD281:AF281"/>
    <mergeCell ref="AH281:AI281"/>
    <mergeCell ref="AJ281:AM281"/>
    <mergeCell ref="AO281:AP281"/>
    <mergeCell ref="AR281:AU281"/>
    <mergeCell ref="AO280:AP280"/>
    <mergeCell ref="AR280:AU280"/>
    <mergeCell ref="AW280:AZ280"/>
    <mergeCell ref="BB280:BE280"/>
    <mergeCell ref="BG280:BK280"/>
    <mergeCell ref="E281:G281"/>
    <mergeCell ref="H281:L281"/>
    <mergeCell ref="M281:N281"/>
    <mergeCell ref="Y281:Z281"/>
    <mergeCell ref="AO283:AP283"/>
    <mergeCell ref="AR283:AU283"/>
    <mergeCell ref="AW283:AZ283"/>
    <mergeCell ref="BB283:BE283"/>
    <mergeCell ref="BG283:BK283"/>
    <mergeCell ref="E284:G284"/>
    <mergeCell ref="H284:L284"/>
    <mergeCell ref="M284:N284"/>
    <mergeCell ref="Y284:Z284"/>
    <mergeCell ref="BG282:BK282"/>
    <mergeCell ref="E283:G283"/>
    <mergeCell ref="H283:L283"/>
    <mergeCell ref="M283:N283"/>
    <mergeCell ref="Y283:Z283"/>
    <mergeCell ref="AB283:AC283"/>
    <mergeCell ref="AD283:AF283"/>
    <mergeCell ref="AH283:AI283"/>
    <mergeCell ref="AJ283:AM283"/>
    <mergeCell ref="AH282:AI282"/>
    <mergeCell ref="AJ282:AM282"/>
    <mergeCell ref="AO282:AP282"/>
    <mergeCell ref="AR282:AU282"/>
    <mergeCell ref="AW282:AZ282"/>
    <mergeCell ref="BB282:BE282"/>
    <mergeCell ref="BG285:BK285"/>
    <mergeCell ref="E286:G286"/>
    <mergeCell ref="H286:L286"/>
    <mergeCell ref="M286:N286"/>
    <mergeCell ref="Y286:Z286"/>
    <mergeCell ref="AB286:AC286"/>
    <mergeCell ref="AD286:AF286"/>
    <mergeCell ref="AH286:AI286"/>
    <mergeCell ref="AJ286:AM286"/>
    <mergeCell ref="AH285:AI285"/>
    <mergeCell ref="AJ285:AM285"/>
    <mergeCell ref="AO285:AP285"/>
    <mergeCell ref="AR285:AU285"/>
    <mergeCell ref="AW285:AZ285"/>
    <mergeCell ref="BB285:BE285"/>
    <mergeCell ref="AW284:AZ284"/>
    <mergeCell ref="BB284:BE284"/>
    <mergeCell ref="BG284:BK284"/>
    <mergeCell ref="E285:G285"/>
    <mergeCell ref="H285:L285"/>
    <mergeCell ref="M285:N285"/>
    <mergeCell ref="Y285:Z285"/>
    <mergeCell ref="AB285:AC285"/>
    <mergeCell ref="AD285:AF285"/>
    <mergeCell ref="AB284:AC284"/>
    <mergeCell ref="AD284:AF284"/>
    <mergeCell ref="AH284:AI284"/>
    <mergeCell ref="AJ284:AM284"/>
    <mergeCell ref="AO284:AP284"/>
    <mergeCell ref="AR284:AU284"/>
    <mergeCell ref="AW287:AZ287"/>
    <mergeCell ref="BB287:BE287"/>
    <mergeCell ref="BG287:BK287"/>
    <mergeCell ref="E288:G288"/>
    <mergeCell ref="H288:L288"/>
    <mergeCell ref="M288:N288"/>
    <mergeCell ref="Y288:Z288"/>
    <mergeCell ref="AB288:AC288"/>
    <mergeCell ref="AD288:AF288"/>
    <mergeCell ref="AB287:AC287"/>
    <mergeCell ref="AD287:AF287"/>
    <mergeCell ref="AH287:AI287"/>
    <mergeCell ref="AJ287:AM287"/>
    <mergeCell ref="AO287:AP287"/>
    <mergeCell ref="AR287:AU287"/>
    <mergeCell ref="AO286:AP286"/>
    <mergeCell ref="AR286:AU286"/>
    <mergeCell ref="AW286:AZ286"/>
    <mergeCell ref="BB286:BE286"/>
    <mergeCell ref="BG286:BK286"/>
    <mergeCell ref="E287:G287"/>
    <mergeCell ref="H287:L287"/>
    <mergeCell ref="M287:N287"/>
    <mergeCell ref="Y287:Z287"/>
    <mergeCell ref="AO289:AP289"/>
    <mergeCell ref="AR289:AU289"/>
    <mergeCell ref="AW289:AZ289"/>
    <mergeCell ref="BB289:BE289"/>
    <mergeCell ref="BG289:BK289"/>
    <mergeCell ref="E290:G290"/>
    <mergeCell ref="H290:L290"/>
    <mergeCell ref="M290:N290"/>
    <mergeCell ref="Y290:Z290"/>
    <mergeCell ref="BG288:BK288"/>
    <mergeCell ref="E289:G289"/>
    <mergeCell ref="H289:L289"/>
    <mergeCell ref="M289:N289"/>
    <mergeCell ref="Y289:Z289"/>
    <mergeCell ref="AB289:AC289"/>
    <mergeCell ref="AD289:AF289"/>
    <mergeCell ref="AH289:AI289"/>
    <mergeCell ref="AJ289:AM289"/>
    <mergeCell ref="AH288:AI288"/>
    <mergeCell ref="AJ288:AM288"/>
    <mergeCell ref="AO288:AP288"/>
    <mergeCell ref="AR288:AU288"/>
    <mergeCell ref="AW288:AZ288"/>
    <mergeCell ref="BB288:BE288"/>
    <mergeCell ref="AH295:AI295"/>
    <mergeCell ref="AJ295:AN295"/>
    <mergeCell ref="AR296:AV296"/>
    <mergeCell ref="AW296:BA296"/>
    <mergeCell ref="BB296:BF296"/>
    <mergeCell ref="AX293:BL293"/>
    <mergeCell ref="E294:G295"/>
    <mergeCell ref="H294:L296"/>
    <mergeCell ref="M294:S296"/>
    <mergeCell ref="T294:X296"/>
    <mergeCell ref="Y294:AC294"/>
    <mergeCell ref="AD294:AG295"/>
    <mergeCell ref="AH294:AN294"/>
    <mergeCell ref="AO294:AQ295"/>
    <mergeCell ref="B290:C290"/>
    <mergeCell ref="AW290:AZ290"/>
    <mergeCell ref="BB290:BE290"/>
    <mergeCell ref="BG290:BK290"/>
    <mergeCell ref="BD291:BF291"/>
    <mergeCell ref="BC292:BD292"/>
    <mergeCell ref="BE292:BF292"/>
    <mergeCell ref="BI292:BJ292"/>
    <mergeCell ref="BK292:BL292"/>
    <mergeCell ref="AB290:AC290"/>
    <mergeCell ref="AD290:AF290"/>
    <mergeCell ref="AH290:AI290"/>
    <mergeCell ref="AJ290:AM290"/>
    <mergeCell ref="AO290:AP290"/>
    <mergeCell ref="AR290:AU290"/>
    <mergeCell ref="B294:C295"/>
    <mergeCell ref="D294:D295"/>
    <mergeCell ref="B296:C296"/>
    <mergeCell ref="AO297:AP297"/>
    <mergeCell ref="AR297:AU297"/>
    <mergeCell ref="AW297:AZ297"/>
    <mergeCell ref="BB297:BE297"/>
    <mergeCell ref="BG297:BK297"/>
    <mergeCell ref="E298:G298"/>
    <mergeCell ref="H298:L298"/>
    <mergeCell ref="M298:N298"/>
    <mergeCell ref="Y298:Z298"/>
    <mergeCell ref="BG296:BL296"/>
    <mergeCell ref="E297:G297"/>
    <mergeCell ref="H297:L297"/>
    <mergeCell ref="M297:N297"/>
    <mergeCell ref="Y297:Z297"/>
    <mergeCell ref="AB297:AC297"/>
    <mergeCell ref="AD297:AF297"/>
    <mergeCell ref="AH297:AI297"/>
    <mergeCell ref="AJ297:AM297"/>
    <mergeCell ref="E296:G296"/>
    <mergeCell ref="AD296:AG296"/>
    <mergeCell ref="AH296:AI296"/>
    <mergeCell ref="AJ296:AN296"/>
    <mergeCell ref="AO296:AQ296"/>
    <mergeCell ref="B297:C297"/>
    <mergeCell ref="B298:C298"/>
    <mergeCell ref="AJ298:AM298"/>
    <mergeCell ref="AO298:AP298"/>
    <mergeCell ref="AR298:AU298"/>
    <mergeCell ref="AR294:AV295"/>
    <mergeCell ref="AW294:BA295"/>
    <mergeCell ref="BB294:BF295"/>
    <mergeCell ref="BG294:BL295"/>
    <mergeCell ref="Y295:AC296"/>
    <mergeCell ref="BG299:BK299"/>
    <mergeCell ref="E300:G300"/>
    <mergeCell ref="H300:L300"/>
    <mergeCell ref="M300:N300"/>
    <mergeCell ref="Y300:Z300"/>
    <mergeCell ref="AB300:AC300"/>
    <mergeCell ref="AD300:AF300"/>
    <mergeCell ref="AH300:AI300"/>
    <mergeCell ref="AJ300:AM300"/>
    <mergeCell ref="AH299:AI299"/>
    <mergeCell ref="AJ299:AM299"/>
    <mergeCell ref="AO299:AP299"/>
    <mergeCell ref="AR299:AU299"/>
    <mergeCell ref="AW299:AZ299"/>
    <mergeCell ref="BB299:BE299"/>
    <mergeCell ref="AW298:AZ298"/>
    <mergeCell ref="BB298:BE298"/>
    <mergeCell ref="BG298:BK298"/>
    <mergeCell ref="E299:G299"/>
    <mergeCell ref="H299:L299"/>
    <mergeCell ref="M299:N299"/>
    <mergeCell ref="Y299:Z299"/>
    <mergeCell ref="AB299:AC299"/>
    <mergeCell ref="AD299:AF299"/>
    <mergeCell ref="AB298:AC298"/>
    <mergeCell ref="AD298:AF298"/>
    <mergeCell ref="AH298:AI298"/>
    <mergeCell ref="AW301:AZ301"/>
    <mergeCell ref="BB301:BE301"/>
    <mergeCell ref="BG301:BK301"/>
    <mergeCell ref="E302:G302"/>
    <mergeCell ref="H302:L302"/>
    <mergeCell ref="M302:N302"/>
    <mergeCell ref="Y302:Z302"/>
    <mergeCell ref="AB302:AC302"/>
    <mergeCell ref="AD302:AF302"/>
    <mergeCell ref="AB301:AC301"/>
    <mergeCell ref="AD301:AF301"/>
    <mergeCell ref="AH301:AI301"/>
    <mergeCell ref="AJ301:AM301"/>
    <mergeCell ref="AO301:AP301"/>
    <mergeCell ref="AR301:AU301"/>
    <mergeCell ref="AO300:AP300"/>
    <mergeCell ref="AR300:AU300"/>
    <mergeCell ref="AW300:AZ300"/>
    <mergeCell ref="BB300:BE300"/>
    <mergeCell ref="BG300:BK300"/>
    <mergeCell ref="E301:G301"/>
    <mergeCell ref="H301:L301"/>
    <mergeCell ref="M301:N301"/>
    <mergeCell ref="Y301:Z301"/>
    <mergeCell ref="AO303:AP303"/>
    <mergeCell ref="AR303:AU303"/>
    <mergeCell ref="AW303:AZ303"/>
    <mergeCell ref="BB303:BE303"/>
    <mergeCell ref="BG303:BK303"/>
    <mergeCell ref="E304:G304"/>
    <mergeCell ref="H304:L304"/>
    <mergeCell ref="M304:N304"/>
    <mergeCell ref="Y304:Z304"/>
    <mergeCell ref="BG302:BK302"/>
    <mergeCell ref="E303:G303"/>
    <mergeCell ref="H303:L303"/>
    <mergeCell ref="M303:N303"/>
    <mergeCell ref="Y303:Z303"/>
    <mergeCell ref="AB303:AC303"/>
    <mergeCell ref="AD303:AF303"/>
    <mergeCell ref="AH303:AI303"/>
    <mergeCell ref="AJ303:AM303"/>
    <mergeCell ref="AH302:AI302"/>
    <mergeCell ref="AJ302:AM302"/>
    <mergeCell ref="AO302:AP302"/>
    <mergeCell ref="AR302:AU302"/>
    <mergeCell ref="AW302:AZ302"/>
    <mergeCell ref="BB302:BE302"/>
    <mergeCell ref="BG305:BK305"/>
    <mergeCell ref="E306:G306"/>
    <mergeCell ref="H306:L306"/>
    <mergeCell ref="M306:N306"/>
    <mergeCell ref="Y306:Z306"/>
    <mergeCell ref="AB306:AC306"/>
    <mergeCell ref="AD306:AF306"/>
    <mergeCell ref="AH306:AI306"/>
    <mergeCell ref="AJ306:AM306"/>
    <mergeCell ref="AH305:AI305"/>
    <mergeCell ref="AJ305:AM305"/>
    <mergeCell ref="AO305:AP305"/>
    <mergeCell ref="AR305:AU305"/>
    <mergeCell ref="AW305:AZ305"/>
    <mergeCell ref="BB305:BE305"/>
    <mergeCell ref="AW304:AZ304"/>
    <mergeCell ref="BB304:BE304"/>
    <mergeCell ref="BG304:BK304"/>
    <mergeCell ref="E305:G305"/>
    <mergeCell ref="H305:L305"/>
    <mergeCell ref="M305:N305"/>
    <mergeCell ref="Y305:Z305"/>
    <mergeCell ref="AB305:AC305"/>
    <mergeCell ref="AD305:AF305"/>
    <mergeCell ref="AB304:AC304"/>
    <mergeCell ref="AD304:AF304"/>
    <mergeCell ref="AH304:AI304"/>
    <mergeCell ref="AJ304:AM304"/>
    <mergeCell ref="AO304:AP304"/>
    <mergeCell ref="AR304:AU304"/>
    <mergeCell ref="AW307:AZ307"/>
    <mergeCell ref="BB307:BE307"/>
    <mergeCell ref="BG307:BK307"/>
    <mergeCell ref="E308:G308"/>
    <mergeCell ref="H308:L308"/>
    <mergeCell ref="M308:N308"/>
    <mergeCell ref="Y308:Z308"/>
    <mergeCell ref="AB308:AC308"/>
    <mergeCell ref="AD308:AF308"/>
    <mergeCell ref="AB307:AC307"/>
    <mergeCell ref="AD307:AF307"/>
    <mergeCell ref="AH307:AI307"/>
    <mergeCell ref="AJ307:AM307"/>
    <mergeCell ref="AO307:AP307"/>
    <mergeCell ref="AR307:AU307"/>
    <mergeCell ref="AO306:AP306"/>
    <mergeCell ref="AR306:AU306"/>
    <mergeCell ref="AW306:AZ306"/>
    <mergeCell ref="BB306:BE306"/>
    <mergeCell ref="BG306:BK306"/>
    <mergeCell ref="E307:G307"/>
    <mergeCell ref="H307:L307"/>
    <mergeCell ref="M307:N307"/>
    <mergeCell ref="Y307:Z307"/>
    <mergeCell ref="AO309:AP309"/>
    <mergeCell ref="AR309:AU309"/>
    <mergeCell ref="AW309:AZ309"/>
    <mergeCell ref="BB309:BE309"/>
    <mergeCell ref="BG309:BK309"/>
    <mergeCell ref="E310:G310"/>
    <mergeCell ref="H310:L310"/>
    <mergeCell ref="M310:N310"/>
    <mergeCell ref="Y310:Z310"/>
    <mergeCell ref="BG308:BK308"/>
    <mergeCell ref="E309:G309"/>
    <mergeCell ref="H309:L309"/>
    <mergeCell ref="M309:N309"/>
    <mergeCell ref="Y309:Z309"/>
    <mergeCell ref="AB309:AC309"/>
    <mergeCell ref="AD309:AF309"/>
    <mergeCell ref="AH309:AI309"/>
    <mergeCell ref="AJ309:AM309"/>
    <mergeCell ref="AH308:AI308"/>
    <mergeCell ref="AJ308:AM308"/>
    <mergeCell ref="AO308:AP308"/>
    <mergeCell ref="AR308:AU308"/>
    <mergeCell ref="AW308:AZ308"/>
    <mergeCell ref="BB308:BE308"/>
    <mergeCell ref="BG311:BK311"/>
    <mergeCell ref="E312:G312"/>
    <mergeCell ref="H312:L312"/>
    <mergeCell ref="M312:N312"/>
    <mergeCell ref="Y312:Z312"/>
    <mergeCell ref="AB312:AC312"/>
    <mergeCell ref="AD312:AF312"/>
    <mergeCell ref="AH312:AI312"/>
    <mergeCell ref="AJ312:AM312"/>
    <mergeCell ref="AH311:AI311"/>
    <mergeCell ref="AJ311:AM311"/>
    <mergeCell ref="AO311:AP311"/>
    <mergeCell ref="AR311:AU311"/>
    <mergeCell ref="AW311:AZ311"/>
    <mergeCell ref="BB311:BE311"/>
    <mergeCell ref="AW310:AZ310"/>
    <mergeCell ref="BB310:BE310"/>
    <mergeCell ref="BG310:BK310"/>
    <mergeCell ref="E311:G311"/>
    <mergeCell ref="H311:L311"/>
    <mergeCell ref="M311:N311"/>
    <mergeCell ref="Y311:Z311"/>
    <mergeCell ref="AB311:AC311"/>
    <mergeCell ref="AD311:AF311"/>
    <mergeCell ref="AB310:AC310"/>
    <mergeCell ref="AD310:AF310"/>
    <mergeCell ref="AH310:AI310"/>
    <mergeCell ref="AJ310:AM310"/>
    <mergeCell ref="AO310:AP310"/>
    <mergeCell ref="AR310:AU310"/>
    <mergeCell ref="AW313:AZ313"/>
    <mergeCell ref="BB313:BE313"/>
    <mergeCell ref="BG313:BK313"/>
    <mergeCell ref="E314:G314"/>
    <mergeCell ref="H314:L314"/>
    <mergeCell ref="M314:N314"/>
    <mergeCell ref="Y314:Z314"/>
    <mergeCell ref="AB314:AC314"/>
    <mergeCell ref="AD314:AF314"/>
    <mergeCell ref="AB313:AC313"/>
    <mergeCell ref="AD313:AF313"/>
    <mergeCell ref="AH313:AI313"/>
    <mergeCell ref="AJ313:AM313"/>
    <mergeCell ref="AO313:AP313"/>
    <mergeCell ref="AR313:AU313"/>
    <mergeCell ref="AO312:AP312"/>
    <mergeCell ref="AR312:AU312"/>
    <mergeCell ref="AW312:AZ312"/>
    <mergeCell ref="BB312:BE312"/>
    <mergeCell ref="BG312:BK312"/>
    <mergeCell ref="E313:G313"/>
    <mergeCell ref="H313:L313"/>
    <mergeCell ref="M313:N313"/>
    <mergeCell ref="Y313:Z313"/>
    <mergeCell ref="AO315:AP315"/>
    <mergeCell ref="AR315:AU315"/>
    <mergeCell ref="AW315:AZ315"/>
    <mergeCell ref="BB315:BE315"/>
    <mergeCell ref="BG315:BK315"/>
    <mergeCell ref="E316:G316"/>
    <mergeCell ref="H316:L316"/>
    <mergeCell ref="M316:N316"/>
    <mergeCell ref="Y316:Z316"/>
    <mergeCell ref="BG314:BK314"/>
    <mergeCell ref="E315:G315"/>
    <mergeCell ref="H315:L315"/>
    <mergeCell ref="M315:N315"/>
    <mergeCell ref="Y315:Z315"/>
    <mergeCell ref="AB315:AC315"/>
    <mergeCell ref="AD315:AF315"/>
    <mergeCell ref="AH315:AI315"/>
    <mergeCell ref="AJ315:AM315"/>
    <mergeCell ref="AH314:AI314"/>
    <mergeCell ref="AJ314:AM314"/>
    <mergeCell ref="AO314:AP314"/>
    <mergeCell ref="AR314:AU314"/>
    <mergeCell ref="AW314:AZ314"/>
    <mergeCell ref="BB314:BE314"/>
    <mergeCell ref="AH321:AI321"/>
    <mergeCell ref="AJ321:AN321"/>
    <mergeCell ref="AR322:AV322"/>
    <mergeCell ref="AW322:BA322"/>
    <mergeCell ref="BB322:BF322"/>
    <mergeCell ref="AX319:BL319"/>
    <mergeCell ref="E320:G321"/>
    <mergeCell ref="H320:L322"/>
    <mergeCell ref="M320:S322"/>
    <mergeCell ref="T320:X322"/>
    <mergeCell ref="Y320:AC320"/>
    <mergeCell ref="AD320:AG321"/>
    <mergeCell ref="AH320:AN320"/>
    <mergeCell ref="AO320:AQ321"/>
    <mergeCell ref="B316:C316"/>
    <mergeCell ref="AW316:AZ316"/>
    <mergeCell ref="BB316:BE316"/>
    <mergeCell ref="BG316:BK316"/>
    <mergeCell ref="BD317:BF317"/>
    <mergeCell ref="BC318:BD318"/>
    <mergeCell ref="BE318:BF318"/>
    <mergeCell ref="BI318:BJ318"/>
    <mergeCell ref="BK318:BL318"/>
    <mergeCell ref="AB316:AC316"/>
    <mergeCell ref="AD316:AF316"/>
    <mergeCell ref="AH316:AI316"/>
    <mergeCell ref="AJ316:AM316"/>
    <mergeCell ref="AO316:AP316"/>
    <mergeCell ref="AR316:AU316"/>
    <mergeCell ref="B320:C321"/>
    <mergeCell ref="D320:D321"/>
    <mergeCell ref="B322:C322"/>
    <mergeCell ref="AO323:AP323"/>
    <mergeCell ref="AR323:AU323"/>
    <mergeCell ref="AW323:AZ323"/>
    <mergeCell ref="BB323:BE323"/>
    <mergeCell ref="BG323:BK323"/>
    <mergeCell ref="E324:G324"/>
    <mergeCell ref="H324:L324"/>
    <mergeCell ref="M324:N324"/>
    <mergeCell ref="Y324:Z324"/>
    <mergeCell ref="BG322:BL322"/>
    <mergeCell ref="E323:G323"/>
    <mergeCell ref="H323:L323"/>
    <mergeCell ref="M323:N323"/>
    <mergeCell ref="Y323:Z323"/>
    <mergeCell ref="AB323:AC323"/>
    <mergeCell ref="AD323:AF323"/>
    <mergeCell ref="AH323:AI323"/>
    <mergeCell ref="AJ323:AM323"/>
    <mergeCell ref="E322:G322"/>
    <mergeCell ref="AD322:AG322"/>
    <mergeCell ref="AH322:AI322"/>
    <mergeCell ref="AJ322:AN322"/>
    <mergeCell ref="AO322:AQ322"/>
    <mergeCell ref="B323:C323"/>
    <mergeCell ref="B324:C324"/>
    <mergeCell ref="AJ324:AM324"/>
    <mergeCell ref="AO324:AP324"/>
    <mergeCell ref="AR324:AU324"/>
    <mergeCell ref="AR320:AV321"/>
    <mergeCell ref="AW320:BA321"/>
    <mergeCell ref="BB320:BF321"/>
    <mergeCell ref="BG320:BL321"/>
    <mergeCell ref="Y321:AC322"/>
    <mergeCell ref="BG325:BK325"/>
    <mergeCell ref="E326:G326"/>
    <mergeCell ref="H326:L326"/>
    <mergeCell ref="M326:N326"/>
    <mergeCell ref="Y326:Z326"/>
    <mergeCell ref="AB326:AC326"/>
    <mergeCell ref="AD326:AF326"/>
    <mergeCell ref="AH326:AI326"/>
    <mergeCell ref="AJ326:AM326"/>
    <mergeCell ref="AH325:AI325"/>
    <mergeCell ref="AJ325:AM325"/>
    <mergeCell ref="AO325:AP325"/>
    <mergeCell ref="AR325:AU325"/>
    <mergeCell ref="AW325:AZ325"/>
    <mergeCell ref="BB325:BE325"/>
    <mergeCell ref="AW324:AZ324"/>
    <mergeCell ref="BB324:BE324"/>
    <mergeCell ref="BG324:BK324"/>
    <mergeCell ref="E325:G325"/>
    <mergeCell ref="H325:L325"/>
    <mergeCell ref="M325:N325"/>
    <mergeCell ref="Y325:Z325"/>
    <mergeCell ref="AB325:AC325"/>
    <mergeCell ref="AD325:AF325"/>
    <mergeCell ref="AB324:AC324"/>
    <mergeCell ref="AD324:AF324"/>
    <mergeCell ref="AH324:AI324"/>
    <mergeCell ref="AW327:AZ327"/>
    <mergeCell ref="BB327:BE327"/>
    <mergeCell ref="BG327:BK327"/>
    <mergeCell ref="E328:G328"/>
    <mergeCell ref="H328:L328"/>
    <mergeCell ref="M328:N328"/>
    <mergeCell ref="Y328:Z328"/>
    <mergeCell ref="AB328:AC328"/>
    <mergeCell ref="AD328:AF328"/>
    <mergeCell ref="AB327:AC327"/>
    <mergeCell ref="AD327:AF327"/>
    <mergeCell ref="AH327:AI327"/>
    <mergeCell ref="AJ327:AM327"/>
    <mergeCell ref="AO327:AP327"/>
    <mergeCell ref="AR327:AU327"/>
    <mergeCell ref="AO326:AP326"/>
    <mergeCell ref="AR326:AU326"/>
    <mergeCell ref="AW326:AZ326"/>
    <mergeCell ref="BB326:BE326"/>
    <mergeCell ref="BG326:BK326"/>
    <mergeCell ref="E327:G327"/>
    <mergeCell ref="H327:L327"/>
    <mergeCell ref="M327:N327"/>
    <mergeCell ref="Y327:Z327"/>
    <mergeCell ref="AO329:AP329"/>
    <mergeCell ref="AR329:AU329"/>
    <mergeCell ref="AW329:AZ329"/>
    <mergeCell ref="BB329:BE329"/>
    <mergeCell ref="BG329:BK329"/>
    <mergeCell ref="E330:G330"/>
    <mergeCell ref="H330:L330"/>
    <mergeCell ref="M330:N330"/>
    <mergeCell ref="Y330:Z330"/>
    <mergeCell ref="BG328:BK328"/>
    <mergeCell ref="E329:G329"/>
    <mergeCell ref="H329:L329"/>
    <mergeCell ref="M329:N329"/>
    <mergeCell ref="Y329:Z329"/>
    <mergeCell ref="AB329:AC329"/>
    <mergeCell ref="AD329:AF329"/>
    <mergeCell ref="AH329:AI329"/>
    <mergeCell ref="AJ329:AM329"/>
    <mergeCell ref="AH328:AI328"/>
    <mergeCell ref="AJ328:AM328"/>
    <mergeCell ref="AO328:AP328"/>
    <mergeCell ref="AR328:AU328"/>
    <mergeCell ref="AW328:AZ328"/>
    <mergeCell ref="BB328:BE328"/>
    <mergeCell ref="BG331:BK331"/>
    <mergeCell ref="E332:G332"/>
    <mergeCell ref="H332:L332"/>
    <mergeCell ref="M332:N332"/>
    <mergeCell ref="Y332:Z332"/>
    <mergeCell ref="AB332:AC332"/>
    <mergeCell ref="AD332:AF332"/>
    <mergeCell ref="AH332:AI332"/>
    <mergeCell ref="AJ332:AM332"/>
    <mergeCell ref="AH331:AI331"/>
    <mergeCell ref="AJ331:AM331"/>
    <mergeCell ref="AO331:AP331"/>
    <mergeCell ref="AR331:AU331"/>
    <mergeCell ref="AW331:AZ331"/>
    <mergeCell ref="BB331:BE331"/>
    <mergeCell ref="AW330:AZ330"/>
    <mergeCell ref="BB330:BE330"/>
    <mergeCell ref="BG330:BK330"/>
    <mergeCell ref="E331:G331"/>
    <mergeCell ref="H331:L331"/>
    <mergeCell ref="M331:N331"/>
    <mergeCell ref="Y331:Z331"/>
    <mergeCell ref="AB331:AC331"/>
    <mergeCell ref="AD331:AF331"/>
    <mergeCell ref="AB330:AC330"/>
    <mergeCell ref="AD330:AF330"/>
    <mergeCell ref="AH330:AI330"/>
    <mergeCell ref="AJ330:AM330"/>
    <mergeCell ref="AO330:AP330"/>
    <mergeCell ref="AR330:AU330"/>
    <mergeCell ref="AW333:AZ333"/>
    <mergeCell ref="BB333:BE333"/>
    <mergeCell ref="BG333:BK333"/>
    <mergeCell ref="E334:G334"/>
    <mergeCell ref="H334:L334"/>
    <mergeCell ref="M334:N334"/>
    <mergeCell ref="Y334:Z334"/>
    <mergeCell ref="AB334:AC334"/>
    <mergeCell ref="AD334:AF334"/>
    <mergeCell ref="AB333:AC333"/>
    <mergeCell ref="AD333:AF333"/>
    <mergeCell ref="AH333:AI333"/>
    <mergeCell ref="AJ333:AM333"/>
    <mergeCell ref="AO333:AP333"/>
    <mergeCell ref="AR333:AU333"/>
    <mergeCell ref="AO332:AP332"/>
    <mergeCell ref="AR332:AU332"/>
    <mergeCell ref="AW332:AZ332"/>
    <mergeCell ref="BB332:BE332"/>
    <mergeCell ref="BG332:BK332"/>
    <mergeCell ref="E333:G333"/>
    <mergeCell ref="H333:L333"/>
    <mergeCell ref="M333:N333"/>
    <mergeCell ref="Y333:Z333"/>
    <mergeCell ref="AO335:AP335"/>
    <mergeCell ref="AR335:AU335"/>
    <mergeCell ref="AW335:AZ335"/>
    <mergeCell ref="BB335:BE335"/>
    <mergeCell ref="BG335:BK335"/>
    <mergeCell ref="E336:G336"/>
    <mergeCell ref="H336:L336"/>
    <mergeCell ref="M336:N336"/>
    <mergeCell ref="Y336:Z336"/>
    <mergeCell ref="BG334:BK334"/>
    <mergeCell ref="E335:G335"/>
    <mergeCell ref="H335:L335"/>
    <mergeCell ref="M335:N335"/>
    <mergeCell ref="Y335:Z335"/>
    <mergeCell ref="AB335:AC335"/>
    <mergeCell ref="AD335:AF335"/>
    <mergeCell ref="AH335:AI335"/>
    <mergeCell ref="AJ335:AM335"/>
    <mergeCell ref="AH334:AI334"/>
    <mergeCell ref="AJ334:AM334"/>
    <mergeCell ref="AO334:AP334"/>
    <mergeCell ref="AR334:AU334"/>
    <mergeCell ref="AW334:AZ334"/>
    <mergeCell ref="BB334:BE334"/>
    <mergeCell ref="BG337:BK337"/>
    <mergeCell ref="E338:G338"/>
    <mergeCell ref="H338:L338"/>
    <mergeCell ref="M338:N338"/>
    <mergeCell ref="Y338:Z338"/>
    <mergeCell ref="AB338:AC338"/>
    <mergeCell ref="AD338:AF338"/>
    <mergeCell ref="AH338:AI338"/>
    <mergeCell ref="AJ338:AM338"/>
    <mergeCell ref="AH337:AI337"/>
    <mergeCell ref="AJ337:AM337"/>
    <mergeCell ref="AO337:AP337"/>
    <mergeCell ref="AR337:AU337"/>
    <mergeCell ref="AW337:AZ337"/>
    <mergeCell ref="BB337:BE337"/>
    <mergeCell ref="AW336:AZ336"/>
    <mergeCell ref="BB336:BE336"/>
    <mergeCell ref="BG336:BK336"/>
    <mergeCell ref="E337:G337"/>
    <mergeCell ref="H337:L337"/>
    <mergeCell ref="M337:N337"/>
    <mergeCell ref="Y337:Z337"/>
    <mergeCell ref="AB337:AC337"/>
    <mergeCell ref="AD337:AF337"/>
    <mergeCell ref="AB336:AC336"/>
    <mergeCell ref="AD336:AF336"/>
    <mergeCell ref="AH336:AI336"/>
    <mergeCell ref="AJ336:AM336"/>
    <mergeCell ref="AO336:AP336"/>
    <mergeCell ref="AR336:AU336"/>
    <mergeCell ref="AW339:AZ339"/>
    <mergeCell ref="BB339:BE339"/>
    <mergeCell ref="BG339:BK339"/>
    <mergeCell ref="E340:G340"/>
    <mergeCell ref="H340:L340"/>
    <mergeCell ref="M340:N340"/>
    <mergeCell ref="Y340:Z340"/>
    <mergeCell ref="AB340:AC340"/>
    <mergeCell ref="AD340:AF340"/>
    <mergeCell ref="AB339:AC339"/>
    <mergeCell ref="AD339:AF339"/>
    <mergeCell ref="AH339:AI339"/>
    <mergeCell ref="AJ339:AM339"/>
    <mergeCell ref="AO339:AP339"/>
    <mergeCell ref="AR339:AU339"/>
    <mergeCell ref="AO338:AP338"/>
    <mergeCell ref="AR338:AU338"/>
    <mergeCell ref="AW338:AZ338"/>
    <mergeCell ref="BB338:BE338"/>
    <mergeCell ref="BG338:BK338"/>
    <mergeCell ref="E339:G339"/>
    <mergeCell ref="H339:L339"/>
    <mergeCell ref="M339:N339"/>
    <mergeCell ref="Y339:Z339"/>
    <mergeCell ref="AO341:AP341"/>
    <mergeCell ref="AR341:AU341"/>
    <mergeCell ref="AW341:AZ341"/>
    <mergeCell ref="BB341:BE341"/>
    <mergeCell ref="BG341:BK341"/>
    <mergeCell ref="E342:G342"/>
    <mergeCell ref="H342:L342"/>
    <mergeCell ref="M342:N342"/>
    <mergeCell ref="Y342:Z342"/>
    <mergeCell ref="BG340:BK340"/>
    <mergeCell ref="E341:G341"/>
    <mergeCell ref="H341:L341"/>
    <mergeCell ref="M341:N341"/>
    <mergeCell ref="Y341:Z341"/>
    <mergeCell ref="AB341:AC341"/>
    <mergeCell ref="AD341:AF341"/>
    <mergeCell ref="AH341:AI341"/>
    <mergeCell ref="AJ341:AM341"/>
    <mergeCell ref="AH340:AI340"/>
    <mergeCell ref="AJ340:AM340"/>
    <mergeCell ref="AO340:AP340"/>
    <mergeCell ref="AR340:AU340"/>
    <mergeCell ref="AW340:AZ340"/>
    <mergeCell ref="BB340:BE340"/>
    <mergeCell ref="AH347:AI347"/>
    <mergeCell ref="AJ347:AN347"/>
    <mergeCell ref="AR348:AV348"/>
    <mergeCell ref="AW348:BA348"/>
    <mergeCell ref="BB348:BF348"/>
    <mergeCell ref="AX345:BL345"/>
    <mergeCell ref="E346:G347"/>
    <mergeCell ref="H346:L348"/>
    <mergeCell ref="M346:S348"/>
    <mergeCell ref="T346:X348"/>
    <mergeCell ref="Y346:AC346"/>
    <mergeCell ref="AD346:AG347"/>
    <mergeCell ref="AH346:AN346"/>
    <mergeCell ref="AO346:AQ347"/>
    <mergeCell ref="B342:C342"/>
    <mergeCell ref="AW342:AZ342"/>
    <mergeCell ref="BB342:BE342"/>
    <mergeCell ref="BG342:BK342"/>
    <mergeCell ref="BD343:BF343"/>
    <mergeCell ref="BC344:BD344"/>
    <mergeCell ref="BE344:BF344"/>
    <mergeCell ref="BI344:BJ344"/>
    <mergeCell ref="BK344:BL344"/>
    <mergeCell ref="AB342:AC342"/>
    <mergeCell ref="AD342:AF342"/>
    <mergeCell ref="AH342:AI342"/>
    <mergeCell ref="AJ342:AM342"/>
    <mergeCell ref="AO342:AP342"/>
    <mergeCell ref="AR342:AU342"/>
    <mergeCell ref="B346:C347"/>
    <mergeCell ref="D346:D347"/>
    <mergeCell ref="B348:C348"/>
    <mergeCell ref="AO349:AP349"/>
    <mergeCell ref="AR349:AU349"/>
    <mergeCell ref="AW349:AZ349"/>
    <mergeCell ref="BB349:BE349"/>
    <mergeCell ref="BG349:BK349"/>
    <mergeCell ref="E350:G350"/>
    <mergeCell ref="H350:L350"/>
    <mergeCell ref="M350:N350"/>
    <mergeCell ref="Y350:Z350"/>
    <mergeCell ref="BG348:BL348"/>
    <mergeCell ref="E349:G349"/>
    <mergeCell ref="H349:L349"/>
    <mergeCell ref="M349:N349"/>
    <mergeCell ref="Y349:Z349"/>
    <mergeCell ref="AB349:AC349"/>
    <mergeCell ref="AD349:AF349"/>
    <mergeCell ref="AH349:AI349"/>
    <mergeCell ref="AJ349:AM349"/>
    <mergeCell ref="E348:G348"/>
    <mergeCell ref="AD348:AG348"/>
    <mergeCell ref="AH348:AI348"/>
    <mergeCell ref="AJ348:AN348"/>
    <mergeCell ref="AO348:AQ348"/>
    <mergeCell ref="B349:C349"/>
    <mergeCell ref="B350:C350"/>
    <mergeCell ref="AJ350:AM350"/>
    <mergeCell ref="AO350:AP350"/>
    <mergeCell ref="AR350:AU350"/>
    <mergeCell ref="AR346:AV347"/>
    <mergeCell ref="AW346:BA347"/>
    <mergeCell ref="BB346:BF347"/>
    <mergeCell ref="BG346:BL347"/>
    <mergeCell ref="Y347:AC348"/>
    <mergeCell ref="BG351:BK351"/>
    <mergeCell ref="E352:G352"/>
    <mergeCell ref="H352:L352"/>
    <mergeCell ref="M352:N352"/>
    <mergeCell ref="Y352:Z352"/>
    <mergeCell ref="AB352:AC352"/>
    <mergeCell ref="AD352:AF352"/>
    <mergeCell ref="AH352:AI352"/>
    <mergeCell ref="AJ352:AM352"/>
    <mergeCell ref="AH351:AI351"/>
    <mergeCell ref="AJ351:AM351"/>
    <mergeCell ref="AO351:AP351"/>
    <mergeCell ref="AR351:AU351"/>
    <mergeCell ref="AW351:AZ351"/>
    <mergeCell ref="BB351:BE351"/>
    <mergeCell ref="AW350:AZ350"/>
    <mergeCell ref="BB350:BE350"/>
    <mergeCell ref="BG350:BK350"/>
    <mergeCell ref="E351:G351"/>
    <mergeCell ref="H351:L351"/>
    <mergeCell ref="M351:N351"/>
    <mergeCell ref="Y351:Z351"/>
    <mergeCell ref="AB351:AC351"/>
    <mergeCell ref="AD351:AF351"/>
    <mergeCell ref="AB350:AC350"/>
    <mergeCell ref="AD350:AF350"/>
    <mergeCell ref="AH350:AI350"/>
    <mergeCell ref="AW353:AZ353"/>
    <mergeCell ref="BB353:BE353"/>
    <mergeCell ref="BG353:BK353"/>
    <mergeCell ref="E354:G354"/>
    <mergeCell ref="H354:L354"/>
    <mergeCell ref="M354:N354"/>
    <mergeCell ref="Y354:Z354"/>
    <mergeCell ref="AB354:AC354"/>
    <mergeCell ref="AD354:AF354"/>
    <mergeCell ref="AB353:AC353"/>
    <mergeCell ref="AD353:AF353"/>
    <mergeCell ref="AH353:AI353"/>
    <mergeCell ref="AJ353:AM353"/>
    <mergeCell ref="AO353:AP353"/>
    <mergeCell ref="AR353:AU353"/>
    <mergeCell ref="AO352:AP352"/>
    <mergeCell ref="AR352:AU352"/>
    <mergeCell ref="AW352:AZ352"/>
    <mergeCell ref="BB352:BE352"/>
    <mergeCell ref="BG352:BK352"/>
    <mergeCell ref="E353:G353"/>
    <mergeCell ref="H353:L353"/>
    <mergeCell ref="M353:N353"/>
    <mergeCell ref="Y353:Z353"/>
    <mergeCell ref="AO355:AP355"/>
    <mergeCell ref="AR355:AU355"/>
    <mergeCell ref="AW355:AZ355"/>
    <mergeCell ref="BB355:BE355"/>
    <mergeCell ref="BG355:BK355"/>
    <mergeCell ref="E356:G356"/>
    <mergeCell ref="H356:L356"/>
    <mergeCell ref="M356:N356"/>
    <mergeCell ref="Y356:Z356"/>
    <mergeCell ref="BG354:BK354"/>
    <mergeCell ref="E355:G355"/>
    <mergeCell ref="H355:L355"/>
    <mergeCell ref="M355:N355"/>
    <mergeCell ref="Y355:Z355"/>
    <mergeCell ref="AB355:AC355"/>
    <mergeCell ref="AD355:AF355"/>
    <mergeCell ref="AH355:AI355"/>
    <mergeCell ref="AJ355:AM355"/>
    <mergeCell ref="AH354:AI354"/>
    <mergeCell ref="AJ354:AM354"/>
    <mergeCell ref="AO354:AP354"/>
    <mergeCell ref="AR354:AU354"/>
    <mergeCell ref="AW354:AZ354"/>
    <mergeCell ref="BB354:BE354"/>
    <mergeCell ref="BG357:BK357"/>
    <mergeCell ref="E358:G358"/>
    <mergeCell ref="H358:L358"/>
    <mergeCell ref="M358:N358"/>
    <mergeCell ref="Y358:Z358"/>
    <mergeCell ref="AB358:AC358"/>
    <mergeCell ref="AD358:AF358"/>
    <mergeCell ref="AH358:AI358"/>
    <mergeCell ref="AJ358:AM358"/>
    <mergeCell ref="AH357:AI357"/>
    <mergeCell ref="AJ357:AM357"/>
    <mergeCell ref="AO357:AP357"/>
    <mergeCell ref="AR357:AU357"/>
    <mergeCell ref="AW357:AZ357"/>
    <mergeCell ref="BB357:BE357"/>
    <mergeCell ref="AW356:AZ356"/>
    <mergeCell ref="BB356:BE356"/>
    <mergeCell ref="BG356:BK356"/>
    <mergeCell ref="E357:G357"/>
    <mergeCell ref="H357:L357"/>
    <mergeCell ref="M357:N357"/>
    <mergeCell ref="Y357:Z357"/>
    <mergeCell ref="AB357:AC357"/>
    <mergeCell ref="AD357:AF357"/>
    <mergeCell ref="AB356:AC356"/>
    <mergeCell ref="AD356:AF356"/>
    <mergeCell ref="AH356:AI356"/>
    <mergeCell ref="AJ356:AM356"/>
    <mergeCell ref="AO356:AP356"/>
    <mergeCell ref="AR356:AU356"/>
    <mergeCell ref="AW359:AZ359"/>
    <mergeCell ref="BB359:BE359"/>
    <mergeCell ref="BG359:BK359"/>
    <mergeCell ref="E360:G360"/>
    <mergeCell ref="H360:L360"/>
    <mergeCell ref="M360:N360"/>
    <mergeCell ref="Y360:Z360"/>
    <mergeCell ref="AB360:AC360"/>
    <mergeCell ref="AD360:AF360"/>
    <mergeCell ref="AB359:AC359"/>
    <mergeCell ref="AD359:AF359"/>
    <mergeCell ref="AH359:AI359"/>
    <mergeCell ref="AJ359:AM359"/>
    <mergeCell ref="AO359:AP359"/>
    <mergeCell ref="AR359:AU359"/>
    <mergeCell ref="AO358:AP358"/>
    <mergeCell ref="AR358:AU358"/>
    <mergeCell ref="AW358:AZ358"/>
    <mergeCell ref="BB358:BE358"/>
    <mergeCell ref="BG358:BK358"/>
    <mergeCell ref="E359:G359"/>
    <mergeCell ref="H359:L359"/>
    <mergeCell ref="M359:N359"/>
    <mergeCell ref="Y359:Z359"/>
    <mergeCell ref="AO361:AP361"/>
    <mergeCell ref="AR361:AU361"/>
    <mergeCell ref="AW361:AZ361"/>
    <mergeCell ref="BB361:BE361"/>
    <mergeCell ref="BG361:BK361"/>
    <mergeCell ref="E362:G362"/>
    <mergeCell ref="H362:L362"/>
    <mergeCell ref="M362:N362"/>
    <mergeCell ref="Y362:Z362"/>
    <mergeCell ref="BG360:BK360"/>
    <mergeCell ref="E361:G361"/>
    <mergeCell ref="H361:L361"/>
    <mergeCell ref="M361:N361"/>
    <mergeCell ref="Y361:Z361"/>
    <mergeCell ref="AB361:AC361"/>
    <mergeCell ref="AD361:AF361"/>
    <mergeCell ref="AH361:AI361"/>
    <mergeCell ref="AJ361:AM361"/>
    <mergeCell ref="AH360:AI360"/>
    <mergeCell ref="AJ360:AM360"/>
    <mergeCell ref="AO360:AP360"/>
    <mergeCell ref="AR360:AU360"/>
    <mergeCell ref="AW360:AZ360"/>
    <mergeCell ref="BB360:BE360"/>
    <mergeCell ref="BG363:BK363"/>
    <mergeCell ref="E364:G364"/>
    <mergeCell ref="H364:L364"/>
    <mergeCell ref="M364:N364"/>
    <mergeCell ref="Y364:Z364"/>
    <mergeCell ref="AB364:AC364"/>
    <mergeCell ref="AD364:AF364"/>
    <mergeCell ref="AH364:AI364"/>
    <mergeCell ref="AJ364:AM364"/>
    <mergeCell ref="AH363:AI363"/>
    <mergeCell ref="AJ363:AM363"/>
    <mergeCell ref="AO363:AP363"/>
    <mergeCell ref="AR363:AU363"/>
    <mergeCell ref="AW363:AZ363"/>
    <mergeCell ref="BB363:BE363"/>
    <mergeCell ref="AW362:AZ362"/>
    <mergeCell ref="BB362:BE362"/>
    <mergeCell ref="BG362:BK362"/>
    <mergeCell ref="E363:G363"/>
    <mergeCell ref="H363:L363"/>
    <mergeCell ref="M363:N363"/>
    <mergeCell ref="Y363:Z363"/>
    <mergeCell ref="AB363:AC363"/>
    <mergeCell ref="AD363:AF363"/>
    <mergeCell ref="AB362:AC362"/>
    <mergeCell ref="AD362:AF362"/>
    <mergeCell ref="AH362:AI362"/>
    <mergeCell ref="AJ362:AM362"/>
    <mergeCell ref="AO362:AP362"/>
    <mergeCell ref="AR362:AU362"/>
    <mergeCell ref="AW365:AZ365"/>
    <mergeCell ref="BB365:BE365"/>
    <mergeCell ref="BG365:BK365"/>
    <mergeCell ref="E366:G366"/>
    <mergeCell ref="H366:L366"/>
    <mergeCell ref="M366:N366"/>
    <mergeCell ref="Y366:Z366"/>
    <mergeCell ref="AB366:AC366"/>
    <mergeCell ref="AD366:AF366"/>
    <mergeCell ref="AB365:AC365"/>
    <mergeCell ref="AD365:AF365"/>
    <mergeCell ref="AH365:AI365"/>
    <mergeCell ref="AJ365:AM365"/>
    <mergeCell ref="AO365:AP365"/>
    <mergeCell ref="AR365:AU365"/>
    <mergeCell ref="AO364:AP364"/>
    <mergeCell ref="AR364:AU364"/>
    <mergeCell ref="AW364:AZ364"/>
    <mergeCell ref="BB364:BE364"/>
    <mergeCell ref="BG364:BK364"/>
    <mergeCell ref="E365:G365"/>
    <mergeCell ref="H365:L365"/>
    <mergeCell ref="M365:N365"/>
    <mergeCell ref="Y365:Z365"/>
    <mergeCell ref="AO367:AP367"/>
    <mergeCell ref="AR367:AU367"/>
    <mergeCell ref="AW367:AZ367"/>
    <mergeCell ref="BB367:BE367"/>
    <mergeCell ref="BG367:BK367"/>
    <mergeCell ref="E368:G368"/>
    <mergeCell ref="H368:L368"/>
    <mergeCell ref="M368:N368"/>
    <mergeCell ref="Y368:Z368"/>
    <mergeCell ref="BG366:BK366"/>
    <mergeCell ref="E367:G367"/>
    <mergeCell ref="H367:L367"/>
    <mergeCell ref="M367:N367"/>
    <mergeCell ref="Y367:Z367"/>
    <mergeCell ref="AB367:AC367"/>
    <mergeCell ref="AD367:AF367"/>
    <mergeCell ref="AH367:AI367"/>
    <mergeCell ref="AJ367:AM367"/>
    <mergeCell ref="AH366:AI366"/>
    <mergeCell ref="AJ366:AM366"/>
    <mergeCell ref="AO366:AP366"/>
    <mergeCell ref="AR366:AU366"/>
    <mergeCell ref="AW366:AZ366"/>
    <mergeCell ref="BB366:BE366"/>
    <mergeCell ref="AH373:AI373"/>
    <mergeCell ref="AJ373:AN373"/>
    <mergeCell ref="AR374:AV374"/>
    <mergeCell ref="AW374:BA374"/>
    <mergeCell ref="BB374:BF374"/>
    <mergeCell ref="AX371:BL371"/>
    <mergeCell ref="E372:G373"/>
    <mergeCell ref="H372:L374"/>
    <mergeCell ref="M372:S374"/>
    <mergeCell ref="T372:X374"/>
    <mergeCell ref="Y372:AC372"/>
    <mergeCell ref="AD372:AG373"/>
    <mergeCell ref="AH372:AN372"/>
    <mergeCell ref="AO372:AQ373"/>
    <mergeCell ref="B368:C368"/>
    <mergeCell ref="AW368:AZ368"/>
    <mergeCell ref="BB368:BE368"/>
    <mergeCell ref="BG368:BK368"/>
    <mergeCell ref="BD369:BF369"/>
    <mergeCell ref="BC370:BD370"/>
    <mergeCell ref="BE370:BF370"/>
    <mergeCell ref="BI370:BJ370"/>
    <mergeCell ref="BK370:BL370"/>
    <mergeCell ref="AB368:AC368"/>
    <mergeCell ref="AD368:AF368"/>
    <mergeCell ref="AH368:AI368"/>
    <mergeCell ref="AJ368:AM368"/>
    <mergeCell ref="AO368:AP368"/>
    <mergeCell ref="AR368:AU368"/>
    <mergeCell ref="B372:C373"/>
    <mergeCell ref="D372:D373"/>
    <mergeCell ref="B374:C374"/>
    <mergeCell ref="AO375:AP375"/>
    <mergeCell ref="AR375:AU375"/>
    <mergeCell ref="AW375:AZ375"/>
    <mergeCell ref="BB375:BE375"/>
    <mergeCell ref="BG375:BK375"/>
    <mergeCell ref="E376:G376"/>
    <mergeCell ref="H376:L376"/>
    <mergeCell ref="M376:N376"/>
    <mergeCell ref="Y376:Z376"/>
    <mergeCell ref="BG374:BL374"/>
    <mergeCell ref="E375:G375"/>
    <mergeCell ref="H375:L375"/>
    <mergeCell ref="M375:N375"/>
    <mergeCell ref="Y375:Z375"/>
    <mergeCell ref="AB375:AC375"/>
    <mergeCell ref="AD375:AF375"/>
    <mergeCell ref="AH375:AI375"/>
    <mergeCell ref="AJ375:AM375"/>
    <mergeCell ref="E374:G374"/>
    <mergeCell ref="AD374:AG374"/>
    <mergeCell ref="AH374:AI374"/>
    <mergeCell ref="AJ374:AN374"/>
    <mergeCell ref="AO374:AQ374"/>
    <mergeCell ref="B375:C375"/>
    <mergeCell ref="B376:C376"/>
    <mergeCell ref="AJ376:AM376"/>
    <mergeCell ref="AO376:AP376"/>
    <mergeCell ref="AR376:AU376"/>
    <mergeCell ref="AR372:AV373"/>
    <mergeCell ref="AW372:BA373"/>
    <mergeCell ref="BB372:BF373"/>
    <mergeCell ref="BG372:BL373"/>
    <mergeCell ref="Y373:AC374"/>
    <mergeCell ref="BG377:BK377"/>
    <mergeCell ref="E378:G378"/>
    <mergeCell ref="H378:L378"/>
    <mergeCell ref="M378:N378"/>
    <mergeCell ref="Y378:Z378"/>
    <mergeCell ref="AB378:AC378"/>
    <mergeCell ref="AD378:AF378"/>
    <mergeCell ref="AH378:AI378"/>
    <mergeCell ref="AJ378:AM378"/>
    <mergeCell ref="AH377:AI377"/>
    <mergeCell ref="AJ377:AM377"/>
    <mergeCell ref="AO377:AP377"/>
    <mergeCell ref="AR377:AU377"/>
    <mergeCell ref="AW377:AZ377"/>
    <mergeCell ref="BB377:BE377"/>
    <mergeCell ref="AW376:AZ376"/>
    <mergeCell ref="BB376:BE376"/>
    <mergeCell ref="BG376:BK376"/>
    <mergeCell ref="E377:G377"/>
    <mergeCell ref="H377:L377"/>
    <mergeCell ref="M377:N377"/>
    <mergeCell ref="Y377:Z377"/>
    <mergeCell ref="AB377:AC377"/>
    <mergeCell ref="AD377:AF377"/>
    <mergeCell ref="AB376:AC376"/>
    <mergeCell ref="AD376:AF376"/>
    <mergeCell ref="AH376:AI376"/>
    <mergeCell ref="AW379:AZ379"/>
    <mergeCell ref="BB379:BE379"/>
    <mergeCell ref="BG379:BK379"/>
    <mergeCell ref="E380:G380"/>
    <mergeCell ref="H380:L380"/>
    <mergeCell ref="M380:N380"/>
    <mergeCell ref="Y380:Z380"/>
    <mergeCell ref="AB380:AC380"/>
    <mergeCell ref="AD380:AF380"/>
    <mergeCell ref="AB379:AC379"/>
    <mergeCell ref="AD379:AF379"/>
    <mergeCell ref="AH379:AI379"/>
    <mergeCell ref="AJ379:AM379"/>
    <mergeCell ref="AO379:AP379"/>
    <mergeCell ref="AR379:AU379"/>
    <mergeCell ref="AO378:AP378"/>
    <mergeCell ref="AR378:AU378"/>
    <mergeCell ref="AW378:AZ378"/>
    <mergeCell ref="BB378:BE378"/>
    <mergeCell ref="BG378:BK378"/>
    <mergeCell ref="E379:G379"/>
    <mergeCell ref="H379:L379"/>
    <mergeCell ref="M379:N379"/>
    <mergeCell ref="Y379:Z379"/>
    <mergeCell ref="AO381:AP381"/>
    <mergeCell ref="AR381:AU381"/>
    <mergeCell ref="AW381:AZ381"/>
    <mergeCell ref="BB381:BE381"/>
    <mergeCell ref="BG381:BK381"/>
    <mergeCell ref="E382:G382"/>
    <mergeCell ref="H382:L382"/>
    <mergeCell ref="M382:N382"/>
    <mergeCell ref="Y382:Z382"/>
    <mergeCell ref="BG380:BK380"/>
    <mergeCell ref="E381:G381"/>
    <mergeCell ref="H381:L381"/>
    <mergeCell ref="M381:N381"/>
    <mergeCell ref="Y381:Z381"/>
    <mergeCell ref="AB381:AC381"/>
    <mergeCell ref="AD381:AF381"/>
    <mergeCell ref="AH381:AI381"/>
    <mergeCell ref="AJ381:AM381"/>
    <mergeCell ref="AH380:AI380"/>
    <mergeCell ref="AJ380:AM380"/>
    <mergeCell ref="AO380:AP380"/>
    <mergeCell ref="AR380:AU380"/>
    <mergeCell ref="AW380:AZ380"/>
    <mergeCell ref="BB380:BE380"/>
    <mergeCell ref="BG383:BK383"/>
    <mergeCell ref="E384:G384"/>
    <mergeCell ref="H384:L384"/>
    <mergeCell ref="M384:N384"/>
    <mergeCell ref="Y384:Z384"/>
    <mergeCell ref="AB384:AC384"/>
    <mergeCell ref="AD384:AF384"/>
    <mergeCell ref="AH384:AI384"/>
    <mergeCell ref="AJ384:AM384"/>
    <mergeCell ref="AH383:AI383"/>
    <mergeCell ref="AJ383:AM383"/>
    <mergeCell ref="AO383:AP383"/>
    <mergeCell ref="AR383:AU383"/>
    <mergeCell ref="AW383:AZ383"/>
    <mergeCell ref="BB383:BE383"/>
    <mergeCell ref="AW382:AZ382"/>
    <mergeCell ref="BB382:BE382"/>
    <mergeCell ref="BG382:BK382"/>
    <mergeCell ref="E383:G383"/>
    <mergeCell ref="H383:L383"/>
    <mergeCell ref="M383:N383"/>
    <mergeCell ref="Y383:Z383"/>
    <mergeCell ref="AB383:AC383"/>
    <mergeCell ref="AD383:AF383"/>
    <mergeCell ref="AB382:AC382"/>
    <mergeCell ref="AD382:AF382"/>
    <mergeCell ref="AH382:AI382"/>
    <mergeCell ref="AJ382:AM382"/>
    <mergeCell ref="AO382:AP382"/>
    <mergeCell ref="AR382:AU382"/>
    <mergeCell ref="AW385:AZ385"/>
    <mergeCell ref="BB385:BE385"/>
    <mergeCell ref="BG385:BK385"/>
    <mergeCell ref="E386:G386"/>
    <mergeCell ref="H386:L386"/>
    <mergeCell ref="M386:N386"/>
    <mergeCell ref="Y386:Z386"/>
    <mergeCell ref="AB386:AC386"/>
    <mergeCell ref="AD386:AF386"/>
    <mergeCell ref="AB385:AC385"/>
    <mergeCell ref="AD385:AF385"/>
    <mergeCell ref="AH385:AI385"/>
    <mergeCell ref="AJ385:AM385"/>
    <mergeCell ref="AO385:AP385"/>
    <mergeCell ref="AR385:AU385"/>
    <mergeCell ref="AO384:AP384"/>
    <mergeCell ref="AR384:AU384"/>
    <mergeCell ref="AW384:AZ384"/>
    <mergeCell ref="BB384:BE384"/>
    <mergeCell ref="BG384:BK384"/>
    <mergeCell ref="E385:G385"/>
    <mergeCell ref="H385:L385"/>
    <mergeCell ref="M385:N385"/>
    <mergeCell ref="Y385:Z385"/>
    <mergeCell ref="AO387:AP387"/>
    <mergeCell ref="AR387:AU387"/>
    <mergeCell ref="AW387:AZ387"/>
    <mergeCell ref="BB387:BE387"/>
    <mergeCell ref="BG387:BK387"/>
    <mergeCell ref="E388:G388"/>
    <mergeCell ref="H388:L388"/>
    <mergeCell ref="M388:N388"/>
    <mergeCell ref="Y388:Z388"/>
    <mergeCell ref="BG386:BK386"/>
    <mergeCell ref="E387:G387"/>
    <mergeCell ref="H387:L387"/>
    <mergeCell ref="M387:N387"/>
    <mergeCell ref="Y387:Z387"/>
    <mergeCell ref="AB387:AC387"/>
    <mergeCell ref="AD387:AF387"/>
    <mergeCell ref="AH387:AI387"/>
    <mergeCell ref="AJ387:AM387"/>
    <mergeCell ref="AH386:AI386"/>
    <mergeCell ref="AJ386:AM386"/>
    <mergeCell ref="AO386:AP386"/>
    <mergeCell ref="AR386:AU386"/>
    <mergeCell ref="AW386:AZ386"/>
    <mergeCell ref="BB386:BE386"/>
    <mergeCell ref="BG389:BK389"/>
    <mergeCell ref="E390:G390"/>
    <mergeCell ref="H390:L390"/>
    <mergeCell ref="M390:N390"/>
    <mergeCell ref="Y390:Z390"/>
    <mergeCell ref="AB390:AC390"/>
    <mergeCell ref="AD390:AF390"/>
    <mergeCell ref="AH390:AI390"/>
    <mergeCell ref="AJ390:AM390"/>
    <mergeCell ref="AH389:AI389"/>
    <mergeCell ref="AJ389:AM389"/>
    <mergeCell ref="AO389:AP389"/>
    <mergeCell ref="AR389:AU389"/>
    <mergeCell ref="AW389:AZ389"/>
    <mergeCell ref="BB389:BE389"/>
    <mergeCell ref="AW388:AZ388"/>
    <mergeCell ref="BB388:BE388"/>
    <mergeCell ref="BG388:BK388"/>
    <mergeCell ref="E389:G389"/>
    <mergeCell ref="H389:L389"/>
    <mergeCell ref="M389:N389"/>
    <mergeCell ref="Y389:Z389"/>
    <mergeCell ref="AB389:AC389"/>
    <mergeCell ref="AD389:AF389"/>
    <mergeCell ref="AB388:AC388"/>
    <mergeCell ref="AD388:AF388"/>
    <mergeCell ref="AH388:AI388"/>
    <mergeCell ref="AJ388:AM388"/>
    <mergeCell ref="AO388:AP388"/>
    <mergeCell ref="AR388:AU388"/>
    <mergeCell ref="AW391:AZ391"/>
    <mergeCell ref="BB391:BE391"/>
    <mergeCell ref="BG391:BK391"/>
    <mergeCell ref="E392:G392"/>
    <mergeCell ref="H392:L392"/>
    <mergeCell ref="M392:N392"/>
    <mergeCell ref="Y392:Z392"/>
    <mergeCell ref="AB392:AC392"/>
    <mergeCell ref="AD392:AF392"/>
    <mergeCell ref="AB391:AC391"/>
    <mergeCell ref="AD391:AF391"/>
    <mergeCell ref="AH391:AI391"/>
    <mergeCell ref="AJ391:AM391"/>
    <mergeCell ref="AO391:AP391"/>
    <mergeCell ref="AR391:AU391"/>
    <mergeCell ref="AO390:AP390"/>
    <mergeCell ref="AR390:AU390"/>
    <mergeCell ref="AW390:AZ390"/>
    <mergeCell ref="BB390:BE390"/>
    <mergeCell ref="BG390:BK390"/>
    <mergeCell ref="E391:G391"/>
    <mergeCell ref="H391:L391"/>
    <mergeCell ref="M391:N391"/>
    <mergeCell ref="Y391:Z391"/>
    <mergeCell ref="AO393:AP393"/>
    <mergeCell ref="AR393:AU393"/>
    <mergeCell ref="AW393:AZ393"/>
    <mergeCell ref="BB393:BE393"/>
    <mergeCell ref="BG393:BK393"/>
    <mergeCell ref="E394:G394"/>
    <mergeCell ref="H394:L394"/>
    <mergeCell ref="M394:N394"/>
    <mergeCell ref="Y394:Z394"/>
    <mergeCell ref="BG392:BK392"/>
    <mergeCell ref="E393:G393"/>
    <mergeCell ref="H393:L393"/>
    <mergeCell ref="M393:N393"/>
    <mergeCell ref="Y393:Z393"/>
    <mergeCell ref="AB393:AC393"/>
    <mergeCell ref="AD393:AF393"/>
    <mergeCell ref="AH393:AI393"/>
    <mergeCell ref="AJ393:AM393"/>
    <mergeCell ref="AH392:AI392"/>
    <mergeCell ref="AJ392:AM392"/>
    <mergeCell ref="AO392:AP392"/>
    <mergeCell ref="AR392:AU392"/>
    <mergeCell ref="AW392:AZ392"/>
    <mergeCell ref="BB392:BE392"/>
    <mergeCell ref="AH399:AI399"/>
    <mergeCell ref="AJ399:AN399"/>
    <mergeCell ref="AR400:AV400"/>
    <mergeCell ref="AW400:BA400"/>
    <mergeCell ref="BB400:BF400"/>
    <mergeCell ref="AX397:BL397"/>
    <mergeCell ref="E398:G399"/>
    <mergeCell ref="H398:L400"/>
    <mergeCell ref="M398:S400"/>
    <mergeCell ref="T398:X400"/>
    <mergeCell ref="Y398:AC398"/>
    <mergeCell ref="AD398:AG399"/>
    <mergeCell ref="AH398:AN398"/>
    <mergeCell ref="AO398:AQ399"/>
    <mergeCell ref="B394:C394"/>
    <mergeCell ref="AW394:AZ394"/>
    <mergeCell ref="BB394:BE394"/>
    <mergeCell ref="BG394:BK394"/>
    <mergeCell ref="BD395:BF395"/>
    <mergeCell ref="BC396:BD396"/>
    <mergeCell ref="BE396:BF396"/>
    <mergeCell ref="BI396:BJ396"/>
    <mergeCell ref="BK396:BL396"/>
    <mergeCell ref="AB394:AC394"/>
    <mergeCell ref="AD394:AF394"/>
    <mergeCell ref="AH394:AI394"/>
    <mergeCell ref="AJ394:AM394"/>
    <mergeCell ref="AO394:AP394"/>
    <mergeCell ref="AR394:AU394"/>
    <mergeCell ref="B398:C399"/>
    <mergeCell ref="D398:D399"/>
    <mergeCell ref="B400:C400"/>
    <mergeCell ref="AO401:AP401"/>
    <mergeCell ref="AR401:AU401"/>
    <mergeCell ref="AW401:AZ401"/>
    <mergeCell ref="BB401:BE401"/>
    <mergeCell ref="BG401:BK401"/>
    <mergeCell ref="E402:G402"/>
    <mergeCell ref="H402:L402"/>
    <mergeCell ref="M402:N402"/>
    <mergeCell ref="Y402:Z402"/>
    <mergeCell ref="BG400:BL400"/>
    <mergeCell ref="E401:G401"/>
    <mergeCell ref="H401:L401"/>
    <mergeCell ref="M401:N401"/>
    <mergeCell ref="Y401:Z401"/>
    <mergeCell ref="AB401:AC401"/>
    <mergeCell ref="AD401:AF401"/>
    <mergeCell ref="AH401:AI401"/>
    <mergeCell ref="AJ401:AM401"/>
    <mergeCell ref="E400:G400"/>
    <mergeCell ref="AD400:AG400"/>
    <mergeCell ref="AH400:AI400"/>
    <mergeCell ref="AJ400:AN400"/>
    <mergeCell ref="AO400:AQ400"/>
    <mergeCell ref="B401:C401"/>
    <mergeCell ref="B402:C402"/>
    <mergeCell ref="AJ402:AM402"/>
    <mergeCell ref="AO402:AP402"/>
    <mergeCell ref="AR402:AU402"/>
    <mergeCell ref="AR398:AV399"/>
    <mergeCell ref="AW398:BA399"/>
    <mergeCell ref="BB398:BF399"/>
    <mergeCell ref="BG398:BL399"/>
    <mergeCell ref="Y399:AC400"/>
    <mergeCell ref="BG403:BK403"/>
    <mergeCell ref="E404:G404"/>
    <mergeCell ref="H404:L404"/>
    <mergeCell ref="M404:N404"/>
    <mergeCell ref="Y404:Z404"/>
    <mergeCell ref="AB404:AC404"/>
    <mergeCell ref="AD404:AF404"/>
    <mergeCell ref="AH404:AI404"/>
    <mergeCell ref="AJ404:AM404"/>
    <mergeCell ref="AH403:AI403"/>
    <mergeCell ref="AJ403:AM403"/>
    <mergeCell ref="AO403:AP403"/>
    <mergeCell ref="AR403:AU403"/>
    <mergeCell ref="AW403:AZ403"/>
    <mergeCell ref="BB403:BE403"/>
    <mergeCell ref="AW402:AZ402"/>
    <mergeCell ref="BB402:BE402"/>
    <mergeCell ref="BG402:BK402"/>
    <mergeCell ref="E403:G403"/>
    <mergeCell ref="H403:L403"/>
    <mergeCell ref="M403:N403"/>
    <mergeCell ref="Y403:Z403"/>
    <mergeCell ref="AB403:AC403"/>
    <mergeCell ref="AD403:AF403"/>
    <mergeCell ref="AB402:AC402"/>
    <mergeCell ref="AD402:AF402"/>
    <mergeCell ref="AH402:AI402"/>
    <mergeCell ref="AW405:AZ405"/>
    <mergeCell ref="BB405:BE405"/>
    <mergeCell ref="BG405:BK405"/>
    <mergeCell ref="E406:G406"/>
    <mergeCell ref="H406:L406"/>
    <mergeCell ref="M406:N406"/>
    <mergeCell ref="Y406:Z406"/>
    <mergeCell ref="AB406:AC406"/>
    <mergeCell ref="AD406:AF406"/>
    <mergeCell ref="AB405:AC405"/>
    <mergeCell ref="AD405:AF405"/>
    <mergeCell ref="AH405:AI405"/>
    <mergeCell ref="AJ405:AM405"/>
    <mergeCell ref="AO405:AP405"/>
    <mergeCell ref="AR405:AU405"/>
    <mergeCell ref="AO404:AP404"/>
    <mergeCell ref="AR404:AU404"/>
    <mergeCell ref="AW404:AZ404"/>
    <mergeCell ref="BB404:BE404"/>
    <mergeCell ref="BG404:BK404"/>
    <mergeCell ref="E405:G405"/>
    <mergeCell ref="H405:L405"/>
    <mergeCell ref="M405:N405"/>
    <mergeCell ref="Y405:Z405"/>
    <mergeCell ref="AO407:AP407"/>
    <mergeCell ref="AR407:AU407"/>
    <mergeCell ref="AW407:AZ407"/>
    <mergeCell ref="BB407:BE407"/>
    <mergeCell ref="BG407:BK407"/>
    <mergeCell ref="E408:G408"/>
    <mergeCell ref="H408:L408"/>
    <mergeCell ref="M408:N408"/>
    <mergeCell ref="Y408:Z408"/>
    <mergeCell ref="BG406:BK406"/>
    <mergeCell ref="E407:G407"/>
    <mergeCell ref="H407:L407"/>
    <mergeCell ref="M407:N407"/>
    <mergeCell ref="Y407:Z407"/>
    <mergeCell ref="AB407:AC407"/>
    <mergeCell ref="AD407:AF407"/>
    <mergeCell ref="AH407:AI407"/>
    <mergeCell ref="AJ407:AM407"/>
    <mergeCell ref="AH406:AI406"/>
    <mergeCell ref="AJ406:AM406"/>
    <mergeCell ref="AO406:AP406"/>
    <mergeCell ref="AR406:AU406"/>
    <mergeCell ref="AW406:AZ406"/>
    <mergeCell ref="BB406:BE406"/>
    <mergeCell ref="BG409:BK409"/>
    <mergeCell ref="E410:G410"/>
    <mergeCell ref="H410:L410"/>
    <mergeCell ref="M410:N410"/>
    <mergeCell ref="Y410:Z410"/>
    <mergeCell ref="AB410:AC410"/>
    <mergeCell ref="AD410:AF410"/>
    <mergeCell ref="AH410:AI410"/>
    <mergeCell ref="AJ410:AM410"/>
    <mergeCell ref="AH409:AI409"/>
    <mergeCell ref="AJ409:AM409"/>
    <mergeCell ref="AO409:AP409"/>
    <mergeCell ref="AR409:AU409"/>
    <mergeCell ref="AW409:AZ409"/>
    <mergeCell ref="BB409:BE409"/>
    <mergeCell ref="AW408:AZ408"/>
    <mergeCell ref="BB408:BE408"/>
    <mergeCell ref="BG408:BK408"/>
    <mergeCell ref="E409:G409"/>
    <mergeCell ref="H409:L409"/>
    <mergeCell ref="M409:N409"/>
    <mergeCell ref="Y409:Z409"/>
    <mergeCell ref="AB409:AC409"/>
    <mergeCell ref="AD409:AF409"/>
    <mergeCell ref="AB408:AC408"/>
    <mergeCell ref="AD408:AF408"/>
    <mergeCell ref="AH408:AI408"/>
    <mergeCell ref="AJ408:AM408"/>
    <mergeCell ref="AO408:AP408"/>
    <mergeCell ref="AR408:AU408"/>
    <mergeCell ref="AW411:AZ411"/>
    <mergeCell ref="BB411:BE411"/>
    <mergeCell ref="BG411:BK411"/>
    <mergeCell ref="E412:G412"/>
    <mergeCell ref="H412:L412"/>
    <mergeCell ref="M412:N412"/>
    <mergeCell ref="Y412:Z412"/>
    <mergeCell ref="AB412:AC412"/>
    <mergeCell ref="AD412:AF412"/>
    <mergeCell ref="AB411:AC411"/>
    <mergeCell ref="AD411:AF411"/>
    <mergeCell ref="AH411:AI411"/>
    <mergeCell ref="AJ411:AM411"/>
    <mergeCell ref="AO411:AP411"/>
    <mergeCell ref="AR411:AU411"/>
    <mergeCell ref="AO410:AP410"/>
    <mergeCell ref="AR410:AU410"/>
    <mergeCell ref="AW410:AZ410"/>
    <mergeCell ref="BB410:BE410"/>
    <mergeCell ref="BG410:BK410"/>
    <mergeCell ref="E411:G411"/>
    <mergeCell ref="H411:L411"/>
    <mergeCell ref="M411:N411"/>
    <mergeCell ref="Y411:Z411"/>
    <mergeCell ref="AO413:AP413"/>
    <mergeCell ref="AR413:AU413"/>
    <mergeCell ref="AW413:AZ413"/>
    <mergeCell ref="BB413:BE413"/>
    <mergeCell ref="BG413:BK413"/>
    <mergeCell ref="E414:G414"/>
    <mergeCell ref="H414:L414"/>
    <mergeCell ref="M414:N414"/>
    <mergeCell ref="Y414:Z414"/>
    <mergeCell ref="BG412:BK412"/>
    <mergeCell ref="E413:G413"/>
    <mergeCell ref="H413:L413"/>
    <mergeCell ref="M413:N413"/>
    <mergeCell ref="Y413:Z413"/>
    <mergeCell ref="AB413:AC413"/>
    <mergeCell ref="AD413:AF413"/>
    <mergeCell ref="AH413:AI413"/>
    <mergeCell ref="AJ413:AM413"/>
    <mergeCell ref="AH412:AI412"/>
    <mergeCell ref="AJ412:AM412"/>
    <mergeCell ref="AO412:AP412"/>
    <mergeCell ref="AR412:AU412"/>
    <mergeCell ref="AW412:AZ412"/>
    <mergeCell ref="BB412:BE412"/>
    <mergeCell ref="BG415:BK415"/>
    <mergeCell ref="E416:G416"/>
    <mergeCell ref="H416:L416"/>
    <mergeCell ref="M416:N416"/>
    <mergeCell ref="Y416:Z416"/>
    <mergeCell ref="AB416:AC416"/>
    <mergeCell ref="AD416:AF416"/>
    <mergeCell ref="AH416:AI416"/>
    <mergeCell ref="AJ416:AM416"/>
    <mergeCell ref="AH415:AI415"/>
    <mergeCell ref="AJ415:AM415"/>
    <mergeCell ref="AO415:AP415"/>
    <mergeCell ref="AR415:AU415"/>
    <mergeCell ref="AW415:AZ415"/>
    <mergeCell ref="BB415:BE415"/>
    <mergeCell ref="AW414:AZ414"/>
    <mergeCell ref="BB414:BE414"/>
    <mergeCell ref="BG414:BK414"/>
    <mergeCell ref="E415:G415"/>
    <mergeCell ref="H415:L415"/>
    <mergeCell ref="M415:N415"/>
    <mergeCell ref="Y415:Z415"/>
    <mergeCell ref="AB415:AC415"/>
    <mergeCell ref="AD415:AF415"/>
    <mergeCell ref="AB414:AC414"/>
    <mergeCell ref="AD414:AF414"/>
    <mergeCell ref="AH414:AI414"/>
    <mergeCell ref="AJ414:AM414"/>
    <mergeCell ref="AO414:AP414"/>
    <mergeCell ref="AR414:AU414"/>
    <mergeCell ref="AW417:AZ417"/>
    <mergeCell ref="BB417:BE417"/>
    <mergeCell ref="BG417:BK417"/>
    <mergeCell ref="E418:G418"/>
    <mergeCell ref="H418:L418"/>
    <mergeCell ref="M418:N418"/>
    <mergeCell ref="Y418:Z418"/>
    <mergeCell ref="AB418:AC418"/>
    <mergeCell ref="AD418:AF418"/>
    <mergeCell ref="AB417:AC417"/>
    <mergeCell ref="AD417:AF417"/>
    <mergeCell ref="AH417:AI417"/>
    <mergeCell ref="AJ417:AM417"/>
    <mergeCell ref="AO417:AP417"/>
    <mergeCell ref="AR417:AU417"/>
    <mergeCell ref="AO416:AP416"/>
    <mergeCell ref="AR416:AU416"/>
    <mergeCell ref="AW416:AZ416"/>
    <mergeCell ref="BB416:BE416"/>
    <mergeCell ref="BG416:BK416"/>
    <mergeCell ref="E417:G417"/>
    <mergeCell ref="H417:L417"/>
    <mergeCell ref="M417:N417"/>
    <mergeCell ref="Y417:Z417"/>
    <mergeCell ref="AO419:AP419"/>
    <mergeCell ref="AR419:AU419"/>
    <mergeCell ref="AW419:AZ419"/>
    <mergeCell ref="BB419:BE419"/>
    <mergeCell ref="BG419:BK419"/>
    <mergeCell ref="E420:G420"/>
    <mergeCell ref="H420:L420"/>
    <mergeCell ref="M420:N420"/>
    <mergeCell ref="Y420:Z420"/>
    <mergeCell ref="BG418:BK418"/>
    <mergeCell ref="E419:G419"/>
    <mergeCell ref="H419:L419"/>
    <mergeCell ref="M419:N419"/>
    <mergeCell ref="Y419:Z419"/>
    <mergeCell ref="AB419:AC419"/>
    <mergeCell ref="AD419:AF419"/>
    <mergeCell ref="AH419:AI419"/>
    <mergeCell ref="AJ419:AM419"/>
    <mergeCell ref="AH418:AI418"/>
    <mergeCell ref="AJ418:AM418"/>
    <mergeCell ref="AO418:AP418"/>
    <mergeCell ref="AR418:AU418"/>
    <mergeCell ref="AW418:AZ418"/>
    <mergeCell ref="BB418:BE418"/>
    <mergeCell ref="AH425:AI425"/>
    <mergeCell ref="AJ425:AN425"/>
    <mergeCell ref="AR426:AV426"/>
    <mergeCell ref="AW426:BA426"/>
    <mergeCell ref="BB426:BF426"/>
    <mergeCell ref="AX423:BL423"/>
    <mergeCell ref="E424:G425"/>
    <mergeCell ref="H424:L426"/>
    <mergeCell ref="M424:S426"/>
    <mergeCell ref="T424:X426"/>
    <mergeCell ref="Y424:AC424"/>
    <mergeCell ref="AD424:AG425"/>
    <mergeCell ref="AH424:AN424"/>
    <mergeCell ref="AO424:AQ425"/>
    <mergeCell ref="B420:C420"/>
    <mergeCell ref="AW420:AZ420"/>
    <mergeCell ref="BB420:BE420"/>
    <mergeCell ref="BG420:BK420"/>
    <mergeCell ref="BD421:BF421"/>
    <mergeCell ref="BC422:BD422"/>
    <mergeCell ref="BE422:BF422"/>
    <mergeCell ref="BI422:BJ422"/>
    <mergeCell ref="BK422:BL422"/>
    <mergeCell ref="AB420:AC420"/>
    <mergeCell ref="AD420:AF420"/>
    <mergeCell ref="AH420:AI420"/>
    <mergeCell ref="AJ420:AM420"/>
    <mergeCell ref="AO420:AP420"/>
    <mergeCell ref="AR420:AU420"/>
    <mergeCell ref="B424:C425"/>
    <mergeCell ref="D424:D425"/>
    <mergeCell ref="B426:C426"/>
    <mergeCell ref="AO427:AP427"/>
    <mergeCell ref="AR427:AU427"/>
    <mergeCell ref="AW427:AZ427"/>
    <mergeCell ref="BB427:BE427"/>
    <mergeCell ref="BG427:BK427"/>
    <mergeCell ref="E428:G428"/>
    <mergeCell ref="H428:L428"/>
    <mergeCell ref="M428:N428"/>
    <mergeCell ref="Y428:Z428"/>
    <mergeCell ref="BG426:BL426"/>
    <mergeCell ref="E427:G427"/>
    <mergeCell ref="H427:L427"/>
    <mergeCell ref="M427:N427"/>
    <mergeCell ref="Y427:Z427"/>
    <mergeCell ref="AB427:AC427"/>
    <mergeCell ref="AD427:AF427"/>
    <mergeCell ref="AH427:AI427"/>
    <mergeCell ref="AJ427:AM427"/>
    <mergeCell ref="E426:G426"/>
    <mergeCell ref="AD426:AG426"/>
    <mergeCell ref="AH426:AI426"/>
    <mergeCell ref="AJ426:AN426"/>
    <mergeCell ref="AO426:AQ426"/>
    <mergeCell ref="B427:C427"/>
    <mergeCell ref="B428:C428"/>
    <mergeCell ref="AJ428:AM428"/>
    <mergeCell ref="AO428:AP428"/>
    <mergeCell ref="AR428:AU428"/>
    <mergeCell ref="AR424:AV425"/>
    <mergeCell ref="AW424:BA425"/>
    <mergeCell ref="BB424:BF425"/>
    <mergeCell ref="BG424:BL425"/>
    <mergeCell ref="Y425:AC426"/>
    <mergeCell ref="BG429:BK429"/>
    <mergeCell ref="E430:G430"/>
    <mergeCell ref="H430:L430"/>
    <mergeCell ref="M430:N430"/>
    <mergeCell ref="Y430:Z430"/>
    <mergeCell ref="AB430:AC430"/>
    <mergeCell ref="AD430:AF430"/>
    <mergeCell ref="AH430:AI430"/>
    <mergeCell ref="AJ430:AM430"/>
    <mergeCell ref="AH429:AI429"/>
    <mergeCell ref="AJ429:AM429"/>
    <mergeCell ref="AO429:AP429"/>
    <mergeCell ref="AR429:AU429"/>
    <mergeCell ref="AW429:AZ429"/>
    <mergeCell ref="BB429:BE429"/>
    <mergeCell ref="AW428:AZ428"/>
    <mergeCell ref="BB428:BE428"/>
    <mergeCell ref="BG428:BK428"/>
    <mergeCell ref="E429:G429"/>
    <mergeCell ref="H429:L429"/>
    <mergeCell ref="M429:N429"/>
    <mergeCell ref="Y429:Z429"/>
    <mergeCell ref="AB429:AC429"/>
    <mergeCell ref="AD429:AF429"/>
    <mergeCell ref="AB428:AC428"/>
    <mergeCell ref="AD428:AF428"/>
    <mergeCell ref="AH428:AI428"/>
    <mergeCell ref="AW431:AZ431"/>
    <mergeCell ref="BB431:BE431"/>
    <mergeCell ref="BG431:BK431"/>
    <mergeCell ref="E432:G432"/>
    <mergeCell ref="H432:L432"/>
    <mergeCell ref="M432:N432"/>
    <mergeCell ref="Y432:Z432"/>
    <mergeCell ref="AB432:AC432"/>
    <mergeCell ref="AD432:AF432"/>
    <mergeCell ref="AB431:AC431"/>
    <mergeCell ref="AD431:AF431"/>
    <mergeCell ref="AH431:AI431"/>
    <mergeCell ref="AJ431:AM431"/>
    <mergeCell ref="AO431:AP431"/>
    <mergeCell ref="AR431:AU431"/>
    <mergeCell ref="AO430:AP430"/>
    <mergeCell ref="AR430:AU430"/>
    <mergeCell ref="AW430:AZ430"/>
    <mergeCell ref="BB430:BE430"/>
    <mergeCell ref="BG430:BK430"/>
    <mergeCell ref="E431:G431"/>
    <mergeCell ref="H431:L431"/>
    <mergeCell ref="M431:N431"/>
    <mergeCell ref="Y431:Z431"/>
    <mergeCell ref="AO433:AP433"/>
    <mergeCell ref="AR433:AU433"/>
    <mergeCell ref="AW433:AZ433"/>
    <mergeCell ref="BB433:BE433"/>
    <mergeCell ref="BG433:BK433"/>
    <mergeCell ref="E434:G434"/>
    <mergeCell ref="H434:L434"/>
    <mergeCell ref="M434:N434"/>
    <mergeCell ref="Y434:Z434"/>
    <mergeCell ref="BG432:BK432"/>
    <mergeCell ref="E433:G433"/>
    <mergeCell ref="H433:L433"/>
    <mergeCell ref="M433:N433"/>
    <mergeCell ref="Y433:Z433"/>
    <mergeCell ref="AB433:AC433"/>
    <mergeCell ref="AD433:AF433"/>
    <mergeCell ref="AH433:AI433"/>
    <mergeCell ref="AJ433:AM433"/>
    <mergeCell ref="AH432:AI432"/>
    <mergeCell ref="AJ432:AM432"/>
    <mergeCell ref="AO432:AP432"/>
    <mergeCell ref="AR432:AU432"/>
    <mergeCell ref="AW432:AZ432"/>
    <mergeCell ref="BB432:BE432"/>
    <mergeCell ref="BG435:BK435"/>
    <mergeCell ref="E436:G436"/>
    <mergeCell ref="H436:L436"/>
    <mergeCell ref="M436:N436"/>
    <mergeCell ref="Y436:Z436"/>
    <mergeCell ref="AB436:AC436"/>
    <mergeCell ref="AD436:AF436"/>
    <mergeCell ref="AH436:AI436"/>
    <mergeCell ref="AJ436:AM436"/>
    <mergeCell ref="AH435:AI435"/>
    <mergeCell ref="AJ435:AM435"/>
    <mergeCell ref="AO435:AP435"/>
    <mergeCell ref="AR435:AU435"/>
    <mergeCell ref="AW435:AZ435"/>
    <mergeCell ref="BB435:BE435"/>
    <mergeCell ref="AW434:AZ434"/>
    <mergeCell ref="BB434:BE434"/>
    <mergeCell ref="BG434:BK434"/>
    <mergeCell ref="E435:G435"/>
    <mergeCell ref="H435:L435"/>
    <mergeCell ref="M435:N435"/>
    <mergeCell ref="Y435:Z435"/>
    <mergeCell ref="AB435:AC435"/>
    <mergeCell ref="AD435:AF435"/>
    <mergeCell ref="AB434:AC434"/>
    <mergeCell ref="AD434:AF434"/>
    <mergeCell ref="AH434:AI434"/>
    <mergeCell ref="AJ434:AM434"/>
    <mergeCell ref="AO434:AP434"/>
    <mergeCell ref="AR434:AU434"/>
    <mergeCell ref="AW437:AZ437"/>
    <mergeCell ref="BB437:BE437"/>
    <mergeCell ref="BG437:BK437"/>
    <mergeCell ref="E438:G438"/>
    <mergeCell ref="H438:L438"/>
    <mergeCell ref="M438:N438"/>
    <mergeCell ref="Y438:Z438"/>
    <mergeCell ref="AB438:AC438"/>
    <mergeCell ref="AD438:AF438"/>
    <mergeCell ref="AB437:AC437"/>
    <mergeCell ref="AD437:AF437"/>
    <mergeCell ref="AH437:AI437"/>
    <mergeCell ref="AJ437:AM437"/>
    <mergeCell ref="AO437:AP437"/>
    <mergeCell ref="AR437:AU437"/>
    <mergeCell ref="AO436:AP436"/>
    <mergeCell ref="AR436:AU436"/>
    <mergeCell ref="AW436:AZ436"/>
    <mergeCell ref="BB436:BE436"/>
    <mergeCell ref="BG436:BK436"/>
    <mergeCell ref="E437:G437"/>
    <mergeCell ref="H437:L437"/>
    <mergeCell ref="M437:N437"/>
    <mergeCell ref="Y437:Z437"/>
    <mergeCell ref="AO439:AP439"/>
    <mergeCell ref="AR439:AU439"/>
    <mergeCell ref="AW439:AZ439"/>
    <mergeCell ref="BB439:BE439"/>
    <mergeCell ref="BG439:BK439"/>
    <mergeCell ref="E440:G440"/>
    <mergeCell ref="H440:L440"/>
    <mergeCell ref="M440:N440"/>
    <mergeCell ref="Y440:Z440"/>
    <mergeCell ref="BG438:BK438"/>
    <mergeCell ref="E439:G439"/>
    <mergeCell ref="H439:L439"/>
    <mergeCell ref="M439:N439"/>
    <mergeCell ref="Y439:Z439"/>
    <mergeCell ref="AB439:AC439"/>
    <mergeCell ref="AD439:AF439"/>
    <mergeCell ref="AH439:AI439"/>
    <mergeCell ref="AJ439:AM439"/>
    <mergeCell ref="AH438:AI438"/>
    <mergeCell ref="AJ438:AM438"/>
    <mergeCell ref="AO438:AP438"/>
    <mergeCell ref="AR438:AU438"/>
    <mergeCell ref="AW438:AZ438"/>
    <mergeCell ref="BB438:BE438"/>
    <mergeCell ref="BG441:BK441"/>
    <mergeCell ref="E442:G442"/>
    <mergeCell ref="H442:L442"/>
    <mergeCell ref="M442:N442"/>
    <mergeCell ref="Y442:Z442"/>
    <mergeCell ref="AB442:AC442"/>
    <mergeCell ref="AD442:AF442"/>
    <mergeCell ref="AH442:AI442"/>
    <mergeCell ref="AJ442:AM442"/>
    <mergeCell ref="AH441:AI441"/>
    <mergeCell ref="AJ441:AM441"/>
    <mergeCell ref="AO441:AP441"/>
    <mergeCell ref="AR441:AU441"/>
    <mergeCell ref="AW441:AZ441"/>
    <mergeCell ref="BB441:BE441"/>
    <mergeCell ref="AW440:AZ440"/>
    <mergeCell ref="BB440:BE440"/>
    <mergeCell ref="BG440:BK440"/>
    <mergeCell ref="E441:G441"/>
    <mergeCell ref="H441:L441"/>
    <mergeCell ref="M441:N441"/>
    <mergeCell ref="Y441:Z441"/>
    <mergeCell ref="AB441:AC441"/>
    <mergeCell ref="AD441:AF441"/>
    <mergeCell ref="AB440:AC440"/>
    <mergeCell ref="AD440:AF440"/>
    <mergeCell ref="AH440:AI440"/>
    <mergeCell ref="AJ440:AM440"/>
    <mergeCell ref="AO440:AP440"/>
    <mergeCell ref="AR440:AU440"/>
    <mergeCell ref="AW443:AZ443"/>
    <mergeCell ref="BB443:BE443"/>
    <mergeCell ref="BG443:BK443"/>
    <mergeCell ref="E444:G444"/>
    <mergeCell ref="H444:L444"/>
    <mergeCell ref="M444:N444"/>
    <mergeCell ref="Y444:Z444"/>
    <mergeCell ref="AB444:AC444"/>
    <mergeCell ref="AD444:AF444"/>
    <mergeCell ref="AB443:AC443"/>
    <mergeCell ref="AD443:AF443"/>
    <mergeCell ref="AH443:AI443"/>
    <mergeCell ref="AJ443:AM443"/>
    <mergeCell ref="AO443:AP443"/>
    <mergeCell ref="AR443:AU443"/>
    <mergeCell ref="AO442:AP442"/>
    <mergeCell ref="AR442:AU442"/>
    <mergeCell ref="AW442:AZ442"/>
    <mergeCell ref="BB442:BE442"/>
    <mergeCell ref="BG442:BK442"/>
    <mergeCell ref="E443:G443"/>
    <mergeCell ref="H443:L443"/>
    <mergeCell ref="M443:N443"/>
    <mergeCell ref="Y443:Z443"/>
    <mergeCell ref="AO445:AP445"/>
    <mergeCell ref="AR445:AU445"/>
    <mergeCell ref="AW445:AZ445"/>
    <mergeCell ref="BB445:BE445"/>
    <mergeCell ref="BG445:BK445"/>
    <mergeCell ref="E446:G446"/>
    <mergeCell ref="H446:L446"/>
    <mergeCell ref="M446:N446"/>
    <mergeCell ref="Y446:Z446"/>
    <mergeCell ref="BG444:BK444"/>
    <mergeCell ref="E445:G445"/>
    <mergeCell ref="H445:L445"/>
    <mergeCell ref="M445:N445"/>
    <mergeCell ref="Y445:Z445"/>
    <mergeCell ref="AB445:AC445"/>
    <mergeCell ref="AD445:AF445"/>
    <mergeCell ref="AH445:AI445"/>
    <mergeCell ref="AJ445:AM445"/>
    <mergeCell ref="AH444:AI444"/>
    <mergeCell ref="AJ444:AM444"/>
    <mergeCell ref="AO444:AP444"/>
    <mergeCell ref="AR444:AU444"/>
    <mergeCell ref="AW444:AZ444"/>
    <mergeCell ref="BB444:BE444"/>
    <mergeCell ref="AH451:AI451"/>
    <mergeCell ref="AJ451:AN451"/>
    <mergeCell ref="AR452:AV452"/>
    <mergeCell ref="AW452:BA452"/>
    <mergeCell ref="BB452:BF452"/>
    <mergeCell ref="AX449:BL449"/>
    <mergeCell ref="E450:G451"/>
    <mergeCell ref="H450:L452"/>
    <mergeCell ref="M450:S452"/>
    <mergeCell ref="T450:X452"/>
    <mergeCell ref="Y450:AC450"/>
    <mergeCell ref="AD450:AG451"/>
    <mergeCell ref="AH450:AN450"/>
    <mergeCell ref="AO450:AQ451"/>
    <mergeCell ref="B446:C446"/>
    <mergeCell ref="AW446:AZ446"/>
    <mergeCell ref="BB446:BE446"/>
    <mergeCell ref="BG446:BK446"/>
    <mergeCell ref="BD447:BF447"/>
    <mergeCell ref="BC448:BD448"/>
    <mergeCell ref="BE448:BF448"/>
    <mergeCell ref="BI448:BJ448"/>
    <mergeCell ref="BK448:BL448"/>
    <mergeCell ref="AB446:AC446"/>
    <mergeCell ref="AD446:AF446"/>
    <mergeCell ref="AH446:AI446"/>
    <mergeCell ref="AJ446:AM446"/>
    <mergeCell ref="AO446:AP446"/>
    <mergeCell ref="AR446:AU446"/>
    <mergeCell ref="B450:C451"/>
    <mergeCell ref="D450:D451"/>
    <mergeCell ref="B452:C452"/>
    <mergeCell ref="AO453:AP453"/>
    <mergeCell ref="AR453:AU453"/>
    <mergeCell ref="AW453:AZ453"/>
    <mergeCell ref="BB453:BE453"/>
    <mergeCell ref="BG453:BK453"/>
    <mergeCell ref="E454:G454"/>
    <mergeCell ref="H454:L454"/>
    <mergeCell ref="M454:N454"/>
    <mergeCell ref="Y454:Z454"/>
    <mergeCell ref="BG452:BL452"/>
    <mergeCell ref="E453:G453"/>
    <mergeCell ref="H453:L453"/>
    <mergeCell ref="M453:N453"/>
    <mergeCell ref="Y453:Z453"/>
    <mergeCell ref="AB453:AC453"/>
    <mergeCell ref="AD453:AF453"/>
    <mergeCell ref="AH453:AI453"/>
    <mergeCell ref="AJ453:AM453"/>
    <mergeCell ref="E452:G452"/>
    <mergeCell ref="AD452:AG452"/>
    <mergeCell ref="AH452:AI452"/>
    <mergeCell ref="AJ452:AN452"/>
    <mergeCell ref="AO452:AQ452"/>
    <mergeCell ref="B453:C453"/>
    <mergeCell ref="B454:C454"/>
    <mergeCell ref="AJ454:AM454"/>
    <mergeCell ref="AO454:AP454"/>
    <mergeCell ref="AR454:AU454"/>
    <mergeCell ref="AR450:AV451"/>
    <mergeCell ref="AW450:BA451"/>
    <mergeCell ref="BB450:BF451"/>
    <mergeCell ref="BG450:BL451"/>
    <mergeCell ref="Y451:AC452"/>
    <mergeCell ref="BG455:BK455"/>
    <mergeCell ref="E456:G456"/>
    <mergeCell ref="H456:L456"/>
    <mergeCell ref="M456:N456"/>
    <mergeCell ref="Y456:Z456"/>
    <mergeCell ref="AB456:AC456"/>
    <mergeCell ref="AD456:AF456"/>
    <mergeCell ref="AH456:AI456"/>
    <mergeCell ref="AJ456:AM456"/>
    <mergeCell ref="AH455:AI455"/>
    <mergeCell ref="AJ455:AM455"/>
    <mergeCell ref="AO455:AP455"/>
    <mergeCell ref="AR455:AU455"/>
    <mergeCell ref="AW455:AZ455"/>
    <mergeCell ref="BB455:BE455"/>
    <mergeCell ref="AW454:AZ454"/>
    <mergeCell ref="BB454:BE454"/>
    <mergeCell ref="BG454:BK454"/>
    <mergeCell ref="E455:G455"/>
    <mergeCell ref="H455:L455"/>
    <mergeCell ref="M455:N455"/>
    <mergeCell ref="Y455:Z455"/>
    <mergeCell ref="AB455:AC455"/>
    <mergeCell ref="AD455:AF455"/>
    <mergeCell ref="AB454:AC454"/>
    <mergeCell ref="AD454:AF454"/>
    <mergeCell ref="AH454:AI454"/>
    <mergeCell ref="AW457:AZ457"/>
    <mergeCell ref="BB457:BE457"/>
    <mergeCell ref="BG457:BK457"/>
    <mergeCell ref="E458:G458"/>
    <mergeCell ref="H458:L458"/>
    <mergeCell ref="M458:N458"/>
    <mergeCell ref="Y458:Z458"/>
    <mergeCell ref="AB458:AC458"/>
    <mergeCell ref="AD458:AF458"/>
    <mergeCell ref="AB457:AC457"/>
    <mergeCell ref="AD457:AF457"/>
    <mergeCell ref="AH457:AI457"/>
    <mergeCell ref="AJ457:AM457"/>
    <mergeCell ref="AO457:AP457"/>
    <mergeCell ref="AR457:AU457"/>
    <mergeCell ref="AO456:AP456"/>
    <mergeCell ref="AR456:AU456"/>
    <mergeCell ref="AW456:AZ456"/>
    <mergeCell ref="BB456:BE456"/>
    <mergeCell ref="BG456:BK456"/>
    <mergeCell ref="E457:G457"/>
    <mergeCell ref="H457:L457"/>
    <mergeCell ref="M457:N457"/>
    <mergeCell ref="Y457:Z457"/>
    <mergeCell ref="AO459:AP459"/>
    <mergeCell ref="AR459:AU459"/>
    <mergeCell ref="AW459:AZ459"/>
    <mergeCell ref="BB459:BE459"/>
    <mergeCell ref="BG459:BK459"/>
    <mergeCell ref="E460:G460"/>
    <mergeCell ref="H460:L460"/>
    <mergeCell ref="M460:N460"/>
    <mergeCell ref="Y460:Z460"/>
    <mergeCell ref="BG458:BK458"/>
    <mergeCell ref="E459:G459"/>
    <mergeCell ref="H459:L459"/>
    <mergeCell ref="M459:N459"/>
    <mergeCell ref="Y459:Z459"/>
    <mergeCell ref="AB459:AC459"/>
    <mergeCell ref="AD459:AF459"/>
    <mergeCell ref="AH459:AI459"/>
    <mergeCell ref="AJ459:AM459"/>
    <mergeCell ref="AH458:AI458"/>
    <mergeCell ref="AJ458:AM458"/>
    <mergeCell ref="AO458:AP458"/>
    <mergeCell ref="AR458:AU458"/>
    <mergeCell ref="AW458:AZ458"/>
    <mergeCell ref="BB458:BE458"/>
    <mergeCell ref="BG461:BK461"/>
    <mergeCell ref="E462:G462"/>
    <mergeCell ref="H462:L462"/>
    <mergeCell ref="M462:N462"/>
    <mergeCell ref="Y462:Z462"/>
    <mergeCell ref="AB462:AC462"/>
    <mergeCell ref="AD462:AF462"/>
    <mergeCell ref="AH462:AI462"/>
    <mergeCell ref="AJ462:AM462"/>
    <mergeCell ref="AH461:AI461"/>
    <mergeCell ref="AJ461:AM461"/>
    <mergeCell ref="AO461:AP461"/>
    <mergeCell ref="AR461:AU461"/>
    <mergeCell ref="AW461:AZ461"/>
    <mergeCell ref="BB461:BE461"/>
    <mergeCell ref="AW460:AZ460"/>
    <mergeCell ref="BB460:BE460"/>
    <mergeCell ref="BG460:BK460"/>
    <mergeCell ref="E461:G461"/>
    <mergeCell ref="H461:L461"/>
    <mergeCell ref="M461:N461"/>
    <mergeCell ref="Y461:Z461"/>
    <mergeCell ref="AB461:AC461"/>
    <mergeCell ref="AD461:AF461"/>
    <mergeCell ref="AB460:AC460"/>
    <mergeCell ref="AD460:AF460"/>
    <mergeCell ref="AH460:AI460"/>
    <mergeCell ref="AJ460:AM460"/>
    <mergeCell ref="AO460:AP460"/>
    <mergeCell ref="AR460:AU460"/>
    <mergeCell ref="AW463:AZ463"/>
    <mergeCell ref="BB463:BE463"/>
    <mergeCell ref="BG463:BK463"/>
    <mergeCell ref="E464:G464"/>
    <mergeCell ref="H464:L464"/>
    <mergeCell ref="M464:N464"/>
    <mergeCell ref="Y464:Z464"/>
    <mergeCell ref="AB464:AC464"/>
    <mergeCell ref="AD464:AF464"/>
    <mergeCell ref="AB463:AC463"/>
    <mergeCell ref="AD463:AF463"/>
    <mergeCell ref="AH463:AI463"/>
    <mergeCell ref="AJ463:AM463"/>
    <mergeCell ref="AO463:AP463"/>
    <mergeCell ref="AR463:AU463"/>
    <mergeCell ref="AO462:AP462"/>
    <mergeCell ref="AR462:AU462"/>
    <mergeCell ref="AW462:AZ462"/>
    <mergeCell ref="BB462:BE462"/>
    <mergeCell ref="BG462:BK462"/>
    <mergeCell ref="E463:G463"/>
    <mergeCell ref="H463:L463"/>
    <mergeCell ref="M463:N463"/>
    <mergeCell ref="Y463:Z463"/>
    <mergeCell ref="AO465:AP465"/>
    <mergeCell ref="AR465:AU465"/>
    <mergeCell ref="AW465:AZ465"/>
    <mergeCell ref="BB465:BE465"/>
    <mergeCell ref="BG465:BK465"/>
    <mergeCell ref="E466:G466"/>
    <mergeCell ref="H466:L466"/>
    <mergeCell ref="M466:N466"/>
    <mergeCell ref="Y466:Z466"/>
    <mergeCell ref="BG464:BK464"/>
    <mergeCell ref="E465:G465"/>
    <mergeCell ref="H465:L465"/>
    <mergeCell ref="M465:N465"/>
    <mergeCell ref="Y465:Z465"/>
    <mergeCell ref="AB465:AC465"/>
    <mergeCell ref="AD465:AF465"/>
    <mergeCell ref="AH465:AI465"/>
    <mergeCell ref="AJ465:AM465"/>
    <mergeCell ref="AH464:AI464"/>
    <mergeCell ref="AJ464:AM464"/>
    <mergeCell ref="AO464:AP464"/>
    <mergeCell ref="AR464:AU464"/>
    <mergeCell ref="AW464:AZ464"/>
    <mergeCell ref="BB464:BE464"/>
    <mergeCell ref="BG467:BK467"/>
    <mergeCell ref="E468:G468"/>
    <mergeCell ref="H468:L468"/>
    <mergeCell ref="M468:N468"/>
    <mergeCell ref="Y468:Z468"/>
    <mergeCell ref="AB468:AC468"/>
    <mergeCell ref="AD468:AF468"/>
    <mergeCell ref="AH468:AI468"/>
    <mergeCell ref="AJ468:AM468"/>
    <mergeCell ref="AH467:AI467"/>
    <mergeCell ref="AJ467:AM467"/>
    <mergeCell ref="AO467:AP467"/>
    <mergeCell ref="AR467:AU467"/>
    <mergeCell ref="AW467:AZ467"/>
    <mergeCell ref="BB467:BE467"/>
    <mergeCell ref="AW466:AZ466"/>
    <mergeCell ref="BB466:BE466"/>
    <mergeCell ref="BG466:BK466"/>
    <mergeCell ref="E467:G467"/>
    <mergeCell ref="H467:L467"/>
    <mergeCell ref="M467:N467"/>
    <mergeCell ref="Y467:Z467"/>
    <mergeCell ref="AB467:AC467"/>
    <mergeCell ref="AD467:AF467"/>
    <mergeCell ref="AB466:AC466"/>
    <mergeCell ref="AD466:AF466"/>
    <mergeCell ref="AH466:AI466"/>
    <mergeCell ref="AJ466:AM466"/>
    <mergeCell ref="AO466:AP466"/>
    <mergeCell ref="AR466:AU466"/>
    <mergeCell ref="AW469:AZ469"/>
    <mergeCell ref="BB469:BE469"/>
    <mergeCell ref="BG469:BK469"/>
    <mergeCell ref="E470:G470"/>
    <mergeCell ref="H470:L470"/>
    <mergeCell ref="M470:N470"/>
    <mergeCell ref="Y470:Z470"/>
    <mergeCell ref="AB470:AC470"/>
    <mergeCell ref="AD470:AF470"/>
    <mergeCell ref="AB469:AC469"/>
    <mergeCell ref="AD469:AF469"/>
    <mergeCell ref="AH469:AI469"/>
    <mergeCell ref="AJ469:AM469"/>
    <mergeCell ref="AO469:AP469"/>
    <mergeCell ref="AR469:AU469"/>
    <mergeCell ref="AO468:AP468"/>
    <mergeCell ref="AR468:AU468"/>
    <mergeCell ref="AW468:AZ468"/>
    <mergeCell ref="BB468:BE468"/>
    <mergeCell ref="BG468:BK468"/>
    <mergeCell ref="E469:G469"/>
    <mergeCell ref="H469:L469"/>
    <mergeCell ref="M469:N469"/>
    <mergeCell ref="Y469:Z469"/>
    <mergeCell ref="AO471:AP471"/>
    <mergeCell ref="AR471:AU471"/>
    <mergeCell ref="AW471:AZ471"/>
    <mergeCell ref="BB471:BE471"/>
    <mergeCell ref="BG471:BK471"/>
    <mergeCell ref="E472:G472"/>
    <mergeCell ref="H472:L472"/>
    <mergeCell ref="M472:N472"/>
    <mergeCell ref="Y472:Z472"/>
    <mergeCell ref="BG470:BK470"/>
    <mergeCell ref="E471:G471"/>
    <mergeCell ref="H471:L471"/>
    <mergeCell ref="M471:N471"/>
    <mergeCell ref="Y471:Z471"/>
    <mergeCell ref="AB471:AC471"/>
    <mergeCell ref="AD471:AF471"/>
    <mergeCell ref="AH471:AI471"/>
    <mergeCell ref="AJ471:AM471"/>
    <mergeCell ref="AH470:AI470"/>
    <mergeCell ref="AJ470:AM470"/>
    <mergeCell ref="AO470:AP470"/>
    <mergeCell ref="AR470:AU470"/>
    <mergeCell ref="AW470:AZ470"/>
    <mergeCell ref="BB470:BE470"/>
    <mergeCell ref="B472:C472"/>
    <mergeCell ref="AX475:BL475"/>
    <mergeCell ref="E476:G477"/>
    <mergeCell ref="H476:L478"/>
    <mergeCell ref="M476:S478"/>
    <mergeCell ref="T476:X478"/>
    <mergeCell ref="Y476:AC476"/>
    <mergeCell ref="AD476:AG477"/>
    <mergeCell ref="AH476:AN476"/>
    <mergeCell ref="AO476:AQ477"/>
    <mergeCell ref="AW472:AZ472"/>
    <mergeCell ref="BB472:BE472"/>
    <mergeCell ref="BG472:BK472"/>
    <mergeCell ref="BD473:BF473"/>
    <mergeCell ref="BC474:BD474"/>
    <mergeCell ref="BE474:BF474"/>
    <mergeCell ref="BI474:BJ474"/>
    <mergeCell ref="BK474:BL474"/>
    <mergeCell ref="AB472:AC472"/>
    <mergeCell ref="AD472:AF472"/>
    <mergeCell ref="AH472:AI472"/>
    <mergeCell ref="AJ472:AM472"/>
    <mergeCell ref="AO472:AP472"/>
    <mergeCell ref="AR472:AU472"/>
    <mergeCell ref="B476:C477"/>
    <mergeCell ref="D476:D477"/>
    <mergeCell ref="B478:C478"/>
    <mergeCell ref="BG478:BL478"/>
    <mergeCell ref="AD479:AF479"/>
    <mergeCell ref="AH479:AI479"/>
    <mergeCell ref="AJ479:AM479"/>
    <mergeCell ref="E478:G478"/>
    <mergeCell ref="AD478:AG478"/>
    <mergeCell ref="AH478:AI478"/>
    <mergeCell ref="AJ478:AN478"/>
    <mergeCell ref="AO478:AQ478"/>
    <mergeCell ref="AR476:AV477"/>
    <mergeCell ref="AW476:BA477"/>
    <mergeCell ref="BB476:BF477"/>
    <mergeCell ref="BG476:BL477"/>
    <mergeCell ref="Y477:AC478"/>
    <mergeCell ref="AH477:AI477"/>
    <mergeCell ref="AJ477:AN477"/>
    <mergeCell ref="AR478:AV478"/>
    <mergeCell ref="AW478:BA478"/>
    <mergeCell ref="BB478:BF478"/>
    <mergeCell ref="B479:C479"/>
    <mergeCell ref="AW480:AZ480"/>
    <mergeCell ref="BB480:BE480"/>
    <mergeCell ref="BG480:BK480"/>
    <mergeCell ref="E481:G481"/>
    <mergeCell ref="H481:L481"/>
    <mergeCell ref="M481:N481"/>
    <mergeCell ref="Y481:Z481"/>
    <mergeCell ref="AB481:AC481"/>
    <mergeCell ref="AD481:AF481"/>
    <mergeCell ref="AB480:AC480"/>
    <mergeCell ref="AD480:AF480"/>
    <mergeCell ref="AH480:AI480"/>
    <mergeCell ref="AJ480:AM480"/>
    <mergeCell ref="AO480:AP480"/>
    <mergeCell ref="AR480:AU480"/>
    <mergeCell ref="AO479:AP479"/>
    <mergeCell ref="AR479:AU479"/>
    <mergeCell ref="AW479:AZ479"/>
    <mergeCell ref="BB479:BE479"/>
    <mergeCell ref="BG479:BK479"/>
    <mergeCell ref="E480:G480"/>
    <mergeCell ref="H480:L480"/>
    <mergeCell ref="M480:N480"/>
    <mergeCell ref="Y480:Z480"/>
    <mergeCell ref="B480:C480"/>
    <mergeCell ref="B481:C481"/>
    <mergeCell ref="E479:G479"/>
    <mergeCell ref="H479:L479"/>
    <mergeCell ref="M479:N479"/>
    <mergeCell ref="Y479:Z479"/>
    <mergeCell ref="AB479:AC479"/>
    <mergeCell ref="AO482:AP482"/>
    <mergeCell ref="AR482:AU482"/>
    <mergeCell ref="AW482:AZ482"/>
    <mergeCell ref="BB482:BE482"/>
    <mergeCell ref="BG482:BK482"/>
    <mergeCell ref="E483:G483"/>
    <mergeCell ref="H483:L483"/>
    <mergeCell ref="M483:N483"/>
    <mergeCell ref="Y483:Z483"/>
    <mergeCell ref="BG481:BK481"/>
    <mergeCell ref="E482:G482"/>
    <mergeCell ref="H482:L482"/>
    <mergeCell ref="M482:N482"/>
    <mergeCell ref="Y482:Z482"/>
    <mergeCell ref="AB482:AC482"/>
    <mergeCell ref="AD482:AF482"/>
    <mergeCell ref="AH482:AI482"/>
    <mergeCell ref="AJ482:AM482"/>
    <mergeCell ref="AH481:AI481"/>
    <mergeCell ref="AJ481:AM481"/>
    <mergeCell ref="AO481:AP481"/>
    <mergeCell ref="AR481:AU481"/>
    <mergeCell ref="AW481:AZ481"/>
    <mergeCell ref="BB481:BE481"/>
    <mergeCell ref="B482:C482"/>
    <mergeCell ref="B483:C483"/>
    <mergeCell ref="BG484:BK484"/>
    <mergeCell ref="E485:G485"/>
    <mergeCell ref="H485:L485"/>
    <mergeCell ref="M485:N485"/>
    <mergeCell ref="Y485:Z485"/>
    <mergeCell ref="AB485:AC485"/>
    <mergeCell ref="AD485:AF485"/>
    <mergeCell ref="AH485:AI485"/>
    <mergeCell ref="AJ485:AM485"/>
    <mergeCell ref="AH484:AI484"/>
    <mergeCell ref="AJ484:AM484"/>
    <mergeCell ref="AO484:AP484"/>
    <mergeCell ref="AR484:AU484"/>
    <mergeCell ref="AW484:AZ484"/>
    <mergeCell ref="BB484:BE484"/>
    <mergeCell ref="AW483:AZ483"/>
    <mergeCell ref="BB483:BE483"/>
    <mergeCell ref="BG483:BK483"/>
    <mergeCell ref="E484:G484"/>
    <mergeCell ref="H484:L484"/>
    <mergeCell ref="M484:N484"/>
    <mergeCell ref="Y484:Z484"/>
    <mergeCell ref="AB484:AC484"/>
    <mergeCell ref="AD484:AF484"/>
    <mergeCell ref="AB483:AC483"/>
    <mergeCell ref="AD483:AF483"/>
    <mergeCell ref="AH483:AI483"/>
    <mergeCell ref="AJ483:AM483"/>
    <mergeCell ref="AO483:AP483"/>
    <mergeCell ref="AR483:AU483"/>
    <mergeCell ref="AW486:AZ486"/>
    <mergeCell ref="BB486:BE486"/>
    <mergeCell ref="BG486:BK486"/>
    <mergeCell ref="E487:G487"/>
    <mergeCell ref="H487:L487"/>
    <mergeCell ref="M487:N487"/>
    <mergeCell ref="Y487:Z487"/>
    <mergeCell ref="AB487:AC487"/>
    <mergeCell ref="AD487:AF487"/>
    <mergeCell ref="AB486:AC486"/>
    <mergeCell ref="AD486:AF486"/>
    <mergeCell ref="AH486:AI486"/>
    <mergeCell ref="AJ486:AM486"/>
    <mergeCell ref="AO486:AP486"/>
    <mergeCell ref="AR486:AU486"/>
    <mergeCell ref="AO485:AP485"/>
    <mergeCell ref="AR485:AU485"/>
    <mergeCell ref="AW485:AZ485"/>
    <mergeCell ref="BB485:BE485"/>
    <mergeCell ref="BG485:BK485"/>
    <mergeCell ref="E486:G486"/>
    <mergeCell ref="H486:L486"/>
    <mergeCell ref="M486:N486"/>
    <mergeCell ref="Y486:Z486"/>
    <mergeCell ref="AO488:AP488"/>
    <mergeCell ref="AR488:AU488"/>
    <mergeCell ref="AW488:AZ488"/>
    <mergeCell ref="BB488:BE488"/>
    <mergeCell ref="BG488:BK488"/>
    <mergeCell ref="E489:G489"/>
    <mergeCell ref="H489:L489"/>
    <mergeCell ref="M489:N489"/>
    <mergeCell ref="Y489:Z489"/>
    <mergeCell ref="BG487:BK487"/>
    <mergeCell ref="E488:G488"/>
    <mergeCell ref="H488:L488"/>
    <mergeCell ref="M488:N488"/>
    <mergeCell ref="Y488:Z488"/>
    <mergeCell ref="AB488:AC488"/>
    <mergeCell ref="AD488:AF488"/>
    <mergeCell ref="AH488:AI488"/>
    <mergeCell ref="AJ488:AM488"/>
    <mergeCell ref="AH487:AI487"/>
    <mergeCell ref="AJ487:AM487"/>
    <mergeCell ref="AO487:AP487"/>
    <mergeCell ref="AR487:AU487"/>
    <mergeCell ref="AW487:AZ487"/>
    <mergeCell ref="BB487:BE487"/>
    <mergeCell ref="BG490:BK490"/>
    <mergeCell ref="E491:G491"/>
    <mergeCell ref="H491:L491"/>
    <mergeCell ref="M491:N491"/>
    <mergeCell ref="Y491:Z491"/>
    <mergeCell ref="AB491:AC491"/>
    <mergeCell ref="AD491:AF491"/>
    <mergeCell ref="AH491:AI491"/>
    <mergeCell ref="AJ491:AM491"/>
    <mergeCell ref="AH490:AI490"/>
    <mergeCell ref="AJ490:AM490"/>
    <mergeCell ref="AO490:AP490"/>
    <mergeCell ref="AR490:AU490"/>
    <mergeCell ref="AW490:AZ490"/>
    <mergeCell ref="BB490:BE490"/>
    <mergeCell ref="AW489:AZ489"/>
    <mergeCell ref="BB489:BE489"/>
    <mergeCell ref="BG489:BK489"/>
    <mergeCell ref="E490:G490"/>
    <mergeCell ref="H490:L490"/>
    <mergeCell ref="M490:N490"/>
    <mergeCell ref="Y490:Z490"/>
    <mergeCell ref="AB490:AC490"/>
    <mergeCell ref="AD490:AF490"/>
    <mergeCell ref="AB489:AC489"/>
    <mergeCell ref="AD489:AF489"/>
    <mergeCell ref="AH489:AI489"/>
    <mergeCell ref="AJ489:AM489"/>
    <mergeCell ref="AO489:AP489"/>
    <mergeCell ref="AR489:AU489"/>
    <mergeCell ref="AW492:AZ492"/>
    <mergeCell ref="BB492:BE492"/>
    <mergeCell ref="BG492:BK492"/>
    <mergeCell ref="E493:G493"/>
    <mergeCell ref="H493:L493"/>
    <mergeCell ref="M493:N493"/>
    <mergeCell ref="Y493:Z493"/>
    <mergeCell ref="AB493:AC493"/>
    <mergeCell ref="AD493:AF493"/>
    <mergeCell ref="AB492:AC492"/>
    <mergeCell ref="AD492:AF492"/>
    <mergeCell ref="AH492:AI492"/>
    <mergeCell ref="AJ492:AM492"/>
    <mergeCell ref="AO492:AP492"/>
    <mergeCell ref="AR492:AU492"/>
    <mergeCell ref="AO491:AP491"/>
    <mergeCell ref="AR491:AU491"/>
    <mergeCell ref="AW491:AZ491"/>
    <mergeCell ref="BB491:BE491"/>
    <mergeCell ref="BG491:BK491"/>
    <mergeCell ref="E492:G492"/>
    <mergeCell ref="H492:L492"/>
    <mergeCell ref="M492:N492"/>
    <mergeCell ref="Y492:Z492"/>
    <mergeCell ref="AO494:AP494"/>
    <mergeCell ref="AR494:AU494"/>
    <mergeCell ref="AW494:AZ494"/>
    <mergeCell ref="BB494:BE494"/>
    <mergeCell ref="BG494:BK494"/>
    <mergeCell ref="E495:G495"/>
    <mergeCell ref="H495:L495"/>
    <mergeCell ref="M495:N495"/>
    <mergeCell ref="Y495:Z495"/>
    <mergeCell ref="BG493:BK493"/>
    <mergeCell ref="E494:G494"/>
    <mergeCell ref="H494:L494"/>
    <mergeCell ref="M494:N494"/>
    <mergeCell ref="Y494:Z494"/>
    <mergeCell ref="AB494:AC494"/>
    <mergeCell ref="AD494:AF494"/>
    <mergeCell ref="AH494:AI494"/>
    <mergeCell ref="AJ494:AM494"/>
    <mergeCell ref="AH493:AI493"/>
    <mergeCell ref="AJ493:AM493"/>
    <mergeCell ref="AO493:AP493"/>
    <mergeCell ref="AR493:AU493"/>
    <mergeCell ref="AW493:AZ493"/>
    <mergeCell ref="BB493:BE493"/>
    <mergeCell ref="AB497:AC497"/>
    <mergeCell ref="AD497:AF497"/>
    <mergeCell ref="AH497:AI497"/>
    <mergeCell ref="AJ497:AM497"/>
    <mergeCell ref="AH496:AI496"/>
    <mergeCell ref="AJ496:AM496"/>
    <mergeCell ref="AO496:AP496"/>
    <mergeCell ref="AR496:AU496"/>
    <mergeCell ref="AW496:AZ496"/>
    <mergeCell ref="BB496:BE496"/>
    <mergeCell ref="AW495:AZ495"/>
    <mergeCell ref="BB495:BE495"/>
    <mergeCell ref="BG495:BK495"/>
    <mergeCell ref="E496:G496"/>
    <mergeCell ref="H496:L496"/>
    <mergeCell ref="M496:N496"/>
    <mergeCell ref="Y496:Z496"/>
    <mergeCell ref="AB496:AC496"/>
    <mergeCell ref="AD496:AF496"/>
    <mergeCell ref="AB495:AC495"/>
    <mergeCell ref="AD495:AF495"/>
    <mergeCell ref="AH495:AI495"/>
    <mergeCell ref="AJ495:AM495"/>
    <mergeCell ref="AO495:AP495"/>
    <mergeCell ref="AR495:AU495"/>
    <mergeCell ref="BD26:BF26"/>
    <mergeCell ref="F2:G2"/>
    <mergeCell ref="B2:C2"/>
    <mergeCell ref="Q2:R2"/>
    <mergeCell ref="L2:M2"/>
    <mergeCell ref="H2:I2"/>
    <mergeCell ref="D2:E2"/>
    <mergeCell ref="AW498:AZ498"/>
    <mergeCell ref="BB498:BE498"/>
    <mergeCell ref="BG498:BK498"/>
    <mergeCell ref="BD499:BF499"/>
    <mergeCell ref="N2:P2"/>
    <mergeCell ref="AB498:AC498"/>
    <mergeCell ref="AD498:AF498"/>
    <mergeCell ref="AH498:AI498"/>
    <mergeCell ref="AJ498:AM498"/>
    <mergeCell ref="AO498:AP498"/>
    <mergeCell ref="AR498:AU498"/>
    <mergeCell ref="AO497:AP497"/>
    <mergeCell ref="AR497:AU497"/>
    <mergeCell ref="AW497:AZ497"/>
    <mergeCell ref="BB497:BE497"/>
    <mergeCell ref="BG497:BK497"/>
    <mergeCell ref="E498:G498"/>
    <mergeCell ref="H498:L498"/>
    <mergeCell ref="M498:N498"/>
    <mergeCell ref="Y498:Z498"/>
    <mergeCell ref="BG496:BK496"/>
    <mergeCell ref="E497:G497"/>
    <mergeCell ref="H497:L497"/>
    <mergeCell ref="M497:N497"/>
    <mergeCell ref="Y497:Z497"/>
  </mergeCells>
  <phoneticPr fontId="1"/>
  <dataValidations count="3">
    <dataValidation type="list" allowBlank="1" showInputMessage="1" sqref="B427:B446 B479:B498 B37:B56 B453:B472 B63:B82 B89:B108 B115:B134 B141:B160 B167:B186 B193:B212 B219:B238 B245:B264 B271:B290 B297:B316 B323:B342 B349:B368 B375:B394 B401:B420 B6:B25">
      <formula1>"満3歳児,3歳児,4歳児,5歳児"</formula1>
    </dataValidation>
    <dataValidation type="list" allowBlank="1" showInputMessage="1" showErrorMessage="1" sqref="AH479:AI498 AH453:AI472 AH37:AI56 AH63:AI82 AH89:AI108 AH115:AI134 AH141:AI160 AH167:AI186 AH193:AI212 AH219:AI238 AH245:AI264 AH271:AI290 AH297:AI316 AH323:AI342 AH349:AI368 AH375:AI394 AH401:AI420 AH427:AI446 AH6:AI25">
      <formula1>"有,無"</formula1>
    </dataValidation>
    <dataValidation type="list" allowBlank="1" showInputMessage="1" showErrorMessage="1" sqref="D479:D498 D37:D56 D453:D472 D63:D82 D89:D108 D115:D134 D141:D160 D167:D186 D193:D212 D219:D238 D245:D264 D271:D290 D297:D316 D323:D342 D349:D368 D375:D394 D401:D420 D427:D446 D6:D25">
      <formula1>"1号,2号"</formula1>
    </dataValidation>
  </dataValidations>
  <pageMargins left="0.23622047244094491" right="0.23622047244094491" top="0.74803149606299213" bottom="0.74803149606299213" header="0.31496062992125984" footer="0.31496062992125984"/>
  <pageSetup paperSize="9" scale="84" orientation="landscape" r:id="rId1"/>
  <headerFooter>
    <oddHeader>&amp;R&amp;12様式３</oddHeader>
  </headerFooter>
  <rowBreaks count="18" manualBreakCount="18">
    <brk id="31" max="16383" man="1"/>
    <brk id="57" max="16383" man="1"/>
    <brk id="83" max="16383" man="1"/>
    <brk id="109" max="16383" man="1"/>
    <brk id="135" max="16383" man="1"/>
    <brk id="161" max="16383" man="1"/>
    <brk id="187" max="16383" man="1"/>
    <brk id="213" max="16383" man="1"/>
    <brk id="239" max="16383" man="1"/>
    <brk id="265" max="16383" man="1"/>
    <brk id="291" max="16383" man="1"/>
    <brk id="317" max="16383" man="1"/>
    <brk id="343" max="16383" man="1"/>
    <brk id="369" max="16383" man="1"/>
    <brk id="395" max="16383" man="1"/>
    <brk id="421" max="16383" man="1"/>
    <brk id="447" max="16383" man="1"/>
    <brk id="4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99"/>
  <sheetViews>
    <sheetView view="pageBreakPreview" zoomScaleNormal="100" zoomScaleSheetLayoutView="100" workbookViewId="0">
      <selection activeCell="BE1" sqref="BE1:BF1"/>
    </sheetView>
  </sheetViews>
  <sheetFormatPr defaultColWidth="2.296875" defaultRowHeight="18"/>
  <cols>
    <col min="1" max="1" width="3.19921875" style="2" customWidth="1"/>
    <col min="2" max="3" width="3.796875" style="2" customWidth="1"/>
    <col min="4" max="4" width="3.19921875" style="2" customWidth="1"/>
    <col min="5" max="7" width="2.8984375" style="2" customWidth="1"/>
    <col min="8" max="12" width="2.5" style="2" customWidth="1"/>
    <col min="13" max="14" width="2" style="2" customWidth="1"/>
    <col min="15" max="15" width="2.296875" style="2"/>
    <col min="16" max="16" width="2.59765625" style="2" bestFit="1" customWidth="1"/>
    <col min="17" max="17" width="2.296875" style="2"/>
    <col min="18" max="18" width="2.59765625" style="2" bestFit="1" customWidth="1"/>
    <col min="19" max="19" width="2.296875" style="2"/>
    <col min="20" max="29" width="2.19921875" style="2" customWidth="1"/>
    <col min="30" max="35" width="2.296875" style="2"/>
    <col min="36" max="39" width="1.8984375" style="2" customWidth="1"/>
    <col min="40" max="40" width="2.296875" style="2"/>
    <col min="41" max="42" width="1.796875" style="2" customWidth="1"/>
    <col min="43" max="43" width="2.296875" style="2"/>
    <col min="44" max="47" width="1.69921875" style="2" customWidth="1"/>
    <col min="48" max="48" width="2.296875" style="2"/>
    <col min="49" max="52" width="2.09765625" style="2" customWidth="1"/>
    <col min="53" max="53" width="2.296875" style="2"/>
    <col min="54" max="57" width="2" style="2" customWidth="1"/>
    <col min="58" max="58" width="2.296875" style="2"/>
    <col min="59" max="63" width="1.796875" style="2" customWidth="1"/>
    <col min="64" max="64" width="2.296875" style="2"/>
    <col min="65" max="65" width="2.796875" style="3" bestFit="1" customWidth="1"/>
    <col min="66" max="16384" width="2.296875" style="2"/>
  </cols>
  <sheetData>
    <row r="1" spans="1:65">
      <c r="A1" s="39" t="s">
        <v>152</v>
      </c>
      <c r="B1" s="50"/>
      <c r="C1" s="50"/>
      <c r="D1" s="50"/>
      <c r="E1" s="50"/>
      <c r="F1" s="50"/>
      <c r="G1" s="50"/>
      <c r="H1" s="50"/>
      <c r="I1" s="50"/>
      <c r="J1" s="50"/>
      <c r="K1" s="50"/>
      <c r="L1" s="50"/>
      <c r="M1" s="50"/>
      <c r="N1" s="50"/>
      <c r="O1" s="50"/>
      <c r="P1" s="50"/>
      <c r="Q1" s="50"/>
      <c r="R1" s="50"/>
      <c r="BC1" s="194" t="s">
        <v>24</v>
      </c>
      <c r="BD1" s="195"/>
      <c r="BE1" s="360">
        <v>5</v>
      </c>
      <c r="BF1" s="361"/>
      <c r="BG1" s="2" t="s">
        <v>10</v>
      </c>
      <c r="BI1" s="362">
        <v>5</v>
      </c>
      <c r="BJ1" s="363"/>
      <c r="BK1" s="277" t="s">
        <v>25</v>
      </c>
      <c r="BL1" s="194"/>
    </row>
    <row r="2" spans="1:65">
      <c r="B2" s="197"/>
      <c r="C2" s="202"/>
      <c r="D2" s="197"/>
      <c r="E2" s="202"/>
      <c r="F2" s="197"/>
      <c r="G2" s="202"/>
      <c r="H2" s="197"/>
      <c r="I2" s="202"/>
      <c r="J2" s="197"/>
      <c r="K2" s="202"/>
      <c r="L2" s="197"/>
      <c r="M2" s="202"/>
      <c r="N2" s="197"/>
      <c r="O2" s="205"/>
      <c r="P2" s="202"/>
      <c r="Q2" s="197"/>
      <c r="R2" s="202"/>
      <c r="S2" s="43"/>
      <c r="X2" s="2" t="s">
        <v>85</v>
      </c>
      <c r="AU2" s="2" t="s">
        <v>103</v>
      </c>
      <c r="AX2" s="358" t="s">
        <v>125</v>
      </c>
      <c r="AY2" s="359"/>
      <c r="AZ2" s="359"/>
      <c r="BA2" s="359"/>
      <c r="BB2" s="359"/>
      <c r="BC2" s="359"/>
      <c r="BD2" s="359"/>
      <c r="BE2" s="359"/>
      <c r="BF2" s="359"/>
      <c r="BG2" s="359"/>
      <c r="BH2" s="359"/>
      <c r="BI2" s="359"/>
      <c r="BJ2" s="359"/>
      <c r="BK2" s="359"/>
      <c r="BL2" s="359"/>
      <c r="BM2" s="6"/>
    </row>
    <row r="3" spans="1:65" s="4" customFormat="1" ht="18" customHeight="1">
      <c r="B3" s="278" t="s">
        <v>94</v>
      </c>
      <c r="C3" s="278"/>
      <c r="D3" s="279" t="s">
        <v>120</v>
      </c>
      <c r="E3" s="246" t="s">
        <v>95</v>
      </c>
      <c r="F3" s="247"/>
      <c r="G3" s="248"/>
      <c r="H3" s="255" t="s">
        <v>3</v>
      </c>
      <c r="I3" s="256"/>
      <c r="J3" s="256"/>
      <c r="K3" s="256"/>
      <c r="L3" s="257"/>
      <c r="M3" s="259" t="s">
        <v>93</v>
      </c>
      <c r="N3" s="259"/>
      <c r="O3" s="259"/>
      <c r="P3" s="259"/>
      <c r="Q3" s="259"/>
      <c r="R3" s="259"/>
      <c r="S3" s="258"/>
      <c r="T3" s="261" t="s">
        <v>63</v>
      </c>
      <c r="U3" s="261"/>
      <c r="V3" s="261"/>
      <c r="W3" s="261"/>
      <c r="X3" s="261"/>
      <c r="Y3" s="262" t="s">
        <v>64</v>
      </c>
      <c r="Z3" s="263"/>
      <c r="AA3" s="263"/>
      <c r="AB3" s="263"/>
      <c r="AC3" s="264"/>
      <c r="AD3" s="265" t="s">
        <v>147</v>
      </c>
      <c r="AE3" s="266"/>
      <c r="AF3" s="266"/>
      <c r="AG3" s="267"/>
      <c r="AH3" s="271" t="s">
        <v>84</v>
      </c>
      <c r="AI3" s="272"/>
      <c r="AJ3" s="272"/>
      <c r="AK3" s="272"/>
      <c r="AL3" s="272"/>
      <c r="AM3" s="272"/>
      <c r="AN3" s="273"/>
      <c r="AO3" s="274" t="s">
        <v>7</v>
      </c>
      <c r="AP3" s="253"/>
      <c r="AQ3" s="254"/>
      <c r="AR3" s="224" t="s">
        <v>143</v>
      </c>
      <c r="AS3" s="225"/>
      <c r="AT3" s="225"/>
      <c r="AU3" s="225"/>
      <c r="AV3" s="226"/>
      <c r="AW3" s="230" t="s">
        <v>142</v>
      </c>
      <c r="AX3" s="231"/>
      <c r="AY3" s="231"/>
      <c r="AZ3" s="231"/>
      <c r="BA3" s="232"/>
      <c r="BB3" s="236" t="s">
        <v>145</v>
      </c>
      <c r="BC3" s="237"/>
      <c r="BD3" s="237"/>
      <c r="BE3" s="237"/>
      <c r="BF3" s="238"/>
      <c r="BG3" s="230" t="s">
        <v>146</v>
      </c>
      <c r="BH3" s="231"/>
      <c r="BI3" s="231"/>
      <c r="BJ3" s="231"/>
      <c r="BK3" s="231"/>
      <c r="BL3" s="232"/>
      <c r="BM3" s="3"/>
    </row>
    <row r="4" spans="1:65" s="4" customFormat="1" ht="18" customHeight="1">
      <c r="B4" s="278"/>
      <c r="C4" s="278"/>
      <c r="D4" s="278"/>
      <c r="E4" s="249"/>
      <c r="F4" s="250"/>
      <c r="G4" s="251"/>
      <c r="H4" s="255"/>
      <c r="I4" s="256"/>
      <c r="J4" s="256"/>
      <c r="K4" s="256"/>
      <c r="L4" s="257"/>
      <c r="M4" s="259"/>
      <c r="N4" s="259"/>
      <c r="O4" s="259"/>
      <c r="P4" s="259"/>
      <c r="Q4" s="259"/>
      <c r="R4" s="259"/>
      <c r="S4" s="259"/>
      <c r="T4" s="261"/>
      <c r="U4" s="261"/>
      <c r="V4" s="261"/>
      <c r="W4" s="261"/>
      <c r="X4" s="261"/>
      <c r="Y4" s="242" t="s">
        <v>91</v>
      </c>
      <c r="Z4" s="242"/>
      <c r="AA4" s="242"/>
      <c r="AB4" s="242"/>
      <c r="AC4" s="243"/>
      <c r="AD4" s="268"/>
      <c r="AE4" s="269"/>
      <c r="AF4" s="269"/>
      <c r="AG4" s="270"/>
      <c r="AH4" s="218" t="s">
        <v>4</v>
      </c>
      <c r="AI4" s="220"/>
      <c r="AJ4" s="218" t="s">
        <v>144</v>
      </c>
      <c r="AK4" s="219"/>
      <c r="AL4" s="219"/>
      <c r="AM4" s="219"/>
      <c r="AN4" s="220"/>
      <c r="AO4" s="255"/>
      <c r="AP4" s="256"/>
      <c r="AQ4" s="257"/>
      <c r="AR4" s="227"/>
      <c r="AS4" s="228"/>
      <c r="AT4" s="228"/>
      <c r="AU4" s="228"/>
      <c r="AV4" s="229"/>
      <c r="AW4" s="233"/>
      <c r="AX4" s="234"/>
      <c r="AY4" s="234"/>
      <c r="AZ4" s="234"/>
      <c r="BA4" s="235"/>
      <c r="BB4" s="239"/>
      <c r="BC4" s="240"/>
      <c r="BD4" s="240"/>
      <c r="BE4" s="240"/>
      <c r="BF4" s="241"/>
      <c r="BG4" s="233"/>
      <c r="BH4" s="234"/>
      <c r="BI4" s="234"/>
      <c r="BJ4" s="234"/>
      <c r="BK4" s="234"/>
      <c r="BL4" s="235"/>
      <c r="BM4" s="3"/>
    </row>
    <row r="5" spans="1:65" s="4" customFormat="1" ht="16.2" customHeight="1">
      <c r="A5" s="4" t="s">
        <v>137</v>
      </c>
      <c r="B5" s="218" t="s">
        <v>2</v>
      </c>
      <c r="C5" s="220"/>
      <c r="D5" s="54" t="s">
        <v>2</v>
      </c>
      <c r="E5" s="218" t="s">
        <v>96</v>
      </c>
      <c r="F5" s="219"/>
      <c r="G5" s="220"/>
      <c r="H5" s="221"/>
      <c r="I5" s="222"/>
      <c r="J5" s="222"/>
      <c r="K5" s="222"/>
      <c r="L5" s="223"/>
      <c r="M5" s="260"/>
      <c r="N5" s="260"/>
      <c r="O5" s="260"/>
      <c r="P5" s="260"/>
      <c r="Q5" s="260"/>
      <c r="R5" s="260"/>
      <c r="S5" s="260"/>
      <c r="T5" s="261"/>
      <c r="U5" s="261"/>
      <c r="V5" s="261"/>
      <c r="W5" s="261"/>
      <c r="X5" s="261"/>
      <c r="Y5" s="244"/>
      <c r="Z5" s="244"/>
      <c r="AA5" s="244"/>
      <c r="AB5" s="244"/>
      <c r="AC5" s="245"/>
      <c r="AD5" s="221" t="s">
        <v>77</v>
      </c>
      <c r="AE5" s="222"/>
      <c r="AF5" s="222"/>
      <c r="AG5" s="223"/>
      <c r="AH5" s="222" t="s">
        <v>2</v>
      </c>
      <c r="AI5" s="222"/>
      <c r="AJ5" s="218" t="s">
        <v>78</v>
      </c>
      <c r="AK5" s="219"/>
      <c r="AL5" s="219"/>
      <c r="AM5" s="219"/>
      <c r="AN5" s="220"/>
      <c r="AO5" s="218" t="s">
        <v>79</v>
      </c>
      <c r="AP5" s="219"/>
      <c r="AQ5" s="220"/>
      <c r="AR5" s="222" t="s">
        <v>80</v>
      </c>
      <c r="AS5" s="222"/>
      <c r="AT5" s="222"/>
      <c r="AU5" s="222"/>
      <c r="AV5" s="222"/>
      <c r="AW5" s="221" t="s">
        <v>81</v>
      </c>
      <c r="AX5" s="222"/>
      <c r="AY5" s="222"/>
      <c r="AZ5" s="222"/>
      <c r="BA5" s="223"/>
      <c r="BB5" s="234" t="s">
        <v>82</v>
      </c>
      <c r="BC5" s="234"/>
      <c r="BD5" s="234"/>
      <c r="BE5" s="234"/>
      <c r="BF5" s="234"/>
      <c r="BG5" s="233" t="s">
        <v>83</v>
      </c>
      <c r="BH5" s="234"/>
      <c r="BI5" s="234"/>
      <c r="BJ5" s="234"/>
      <c r="BK5" s="234"/>
      <c r="BL5" s="235"/>
      <c r="BM5" s="3"/>
    </row>
    <row r="6" spans="1:65" s="4" customFormat="1" ht="16.2">
      <c r="A6" s="20">
        <v>1</v>
      </c>
      <c r="B6" s="348" t="s">
        <v>16</v>
      </c>
      <c r="C6" s="350"/>
      <c r="D6" s="63" t="s">
        <v>123</v>
      </c>
      <c r="E6" s="348" t="s">
        <v>99</v>
      </c>
      <c r="F6" s="349"/>
      <c r="G6" s="349"/>
      <c r="H6" s="348" t="s">
        <v>19</v>
      </c>
      <c r="I6" s="349"/>
      <c r="J6" s="349"/>
      <c r="K6" s="349"/>
      <c r="L6" s="350"/>
      <c r="M6" s="351">
        <v>2018</v>
      </c>
      <c r="N6" s="351"/>
      <c r="O6" s="21" t="s">
        <v>10</v>
      </c>
      <c r="P6" s="30">
        <v>5</v>
      </c>
      <c r="Q6" s="21" t="s">
        <v>11</v>
      </c>
      <c r="R6" s="30">
        <v>15</v>
      </c>
      <c r="S6" s="21" t="s">
        <v>12</v>
      </c>
      <c r="T6" s="31">
        <v>1</v>
      </c>
      <c r="U6" s="21" t="s">
        <v>12</v>
      </c>
      <c r="V6" s="25" t="s">
        <v>62</v>
      </c>
      <c r="W6" s="30">
        <v>31</v>
      </c>
      <c r="X6" s="24" t="s">
        <v>12</v>
      </c>
      <c r="Y6" s="352">
        <v>0.375</v>
      </c>
      <c r="Z6" s="351"/>
      <c r="AA6" s="21" t="s">
        <v>62</v>
      </c>
      <c r="AB6" s="352">
        <v>0.58333333333333337</v>
      </c>
      <c r="AC6" s="353"/>
      <c r="AD6" s="354">
        <v>24000</v>
      </c>
      <c r="AE6" s="355"/>
      <c r="AF6" s="355"/>
      <c r="AG6" s="23" t="s">
        <v>13</v>
      </c>
      <c r="AH6" s="356" t="s">
        <v>22</v>
      </c>
      <c r="AI6" s="353"/>
      <c r="AJ6" s="355">
        <v>60000</v>
      </c>
      <c r="AK6" s="355"/>
      <c r="AL6" s="355"/>
      <c r="AM6" s="355"/>
      <c r="AN6" s="21" t="s">
        <v>13</v>
      </c>
      <c r="AO6" s="356">
        <v>12</v>
      </c>
      <c r="AP6" s="351"/>
      <c r="AQ6" s="24" t="s">
        <v>14</v>
      </c>
      <c r="AR6" s="204">
        <f t="shared" ref="AR6:AR25" si="0">IFERROR(ROUNDDOWN(AJ6/AO6,0),0)</f>
        <v>5000</v>
      </c>
      <c r="AS6" s="204"/>
      <c r="AT6" s="204"/>
      <c r="AU6" s="204"/>
      <c r="AV6" s="40" t="s">
        <v>13</v>
      </c>
      <c r="AW6" s="203">
        <f t="shared" ref="AW6:AW25" si="1">IFERROR(AD6+AR6,0)</f>
        <v>29000</v>
      </c>
      <c r="AX6" s="204"/>
      <c r="AY6" s="204"/>
      <c r="AZ6" s="204"/>
      <c r="BA6" s="41" t="s">
        <v>13</v>
      </c>
      <c r="BB6" s="203">
        <v>25700</v>
      </c>
      <c r="BC6" s="204"/>
      <c r="BD6" s="204"/>
      <c r="BE6" s="204"/>
      <c r="BF6" s="40" t="s">
        <v>13</v>
      </c>
      <c r="BG6" s="203">
        <f t="shared" ref="BG6:BG25" si="2">IF(AW6&lt;BB6,AW6,25700)</f>
        <v>25700</v>
      </c>
      <c r="BH6" s="204"/>
      <c r="BI6" s="204"/>
      <c r="BJ6" s="204"/>
      <c r="BK6" s="204"/>
      <c r="BL6" s="41" t="s">
        <v>13</v>
      </c>
      <c r="BM6" s="20">
        <v>1</v>
      </c>
    </row>
    <row r="7" spans="1:65">
      <c r="A7" s="20">
        <v>2</v>
      </c>
      <c r="B7" s="348" t="s">
        <v>17</v>
      </c>
      <c r="C7" s="350"/>
      <c r="D7" s="63" t="s">
        <v>123</v>
      </c>
      <c r="E7" s="348" t="s">
        <v>100</v>
      </c>
      <c r="F7" s="349"/>
      <c r="G7" s="349"/>
      <c r="H7" s="348" t="s">
        <v>20</v>
      </c>
      <c r="I7" s="349"/>
      <c r="J7" s="349"/>
      <c r="K7" s="349"/>
      <c r="L7" s="350"/>
      <c r="M7" s="351">
        <v>2017</v>
      </c>
      <c r="N7" s="351"/>
      <c r="O7" s="21" t="s">
        <v>10</v>
      </c>
      <c r="P7" s="30">
        <v>6</v>
      </c>
      <c r="Q7" s="21" t="s">
        <v>11</v>
      </c>
      <c r="R7" s="30">
        <v>15</v>
      </c>
      <c r="S7" s="21" t="s">
        <v>12</v>
      </c>
      <c r="T7" s="31">
        <v>1</v>
      </c>
      <c r="U7" s="21" t="s">
        <v>12</v>
      </c>
      <c r="V7" s="25" t="s">
        <v>62</v>
      </c>
      <c r="W7" s="30">
        <v>31</v>
      </c>
      <c r="X7" s="24" t="s">
        <v>12</v>
      </c>
      <c r="Y7" s="357">
        <v>0.375</v>
      </c>
      <c r="Z7" s="352"/>
      <c r="AA7" s="21" t="s">
        <v>62</v>
      </c>
      <c r="AB7" s="352">
        <v>0.58333333333333337</v>
      </c>
      <c r="AC7" s="353"/>
      <c r="AD7" s="354">
        <v>24000</v>
      </c>
      <c r="AE7" s="355"/>
      <c r="AF7" s="355"/>
      <c r="AG7" s="23" t="s">
        <v>13</v>
      </c>
      <c r="AH7" s="356" t="s">
        <v>23</v>
      </c>
      <c r="AI7" s="353"/>
      <c r="AJ7" s="355"/>
      <c r="AK7" s="355"/>
      <c r="AL7" s="355"/>
      <c r="AM7" s="355"/>
      <c r="AN7" s="21" t="s">
        <v>13</v>
      </c>
      <c r="AO7" s="356">
        <v>12</v>
      </c>
      <c r="AP7" s="351"/>
      <c r="AQ7" s="24" t="s">
        <v>14</v>
      </c>
      <c r="AR7" s="204">
        <f t="shared" si="0"/>
        <v>0</v>
      </c>
      <c r="AS7" s="204"/>
      <c r="AT7" s="204"/>
      <c r="AU7" s="204"/>
      <c r="AV7" s="40" t="s">
        <v>13</v>
      </c>
      <c r="AW7" s="203">
        <f t="shared" si="1"/>
        <v>24000</v>
      </c>
      <c r="AX7" s="204"/>
      <c r="AY7" s="204"/>
      <c r="AZ7" s="204"/>
      <c r="BA7" s="41" t="s">
        <v>13</v>
      </c>
      <c r="BB7" s="203">
        <v>25700</v>
      </c>
      <c r="BC7" s="204"/>
      <c r="BD7" s="204"/>
      <c r="BE7" s="204"/>
      <c r="BF7" s="40" t="s">
        <v>13</v>
      </c>
      <c r="BG7" s="203">
        <f t="shared" si="2"/>
        <v>24000</v>
      </c>
      <c r="BH7" s="204"/>
      <c r="BI7" s="204"/>
      <c r="BJ7" s="204"/>
      <c r="BK7" s="204"/>
      <c r="BL7" s="41" t="s">
        <v>13</v>
      </c>
      <c r="BM7" s="20">
        <v>2</v>
      </c>
    </row>
    <row r="8" spans="1:65">
      <c r="A8" s="20">
        <v>3</v>
      </c>
      <c r="B8" s="348" t="s">
        <v>18</v>
      </c>
      <c r="C8" s="350"/>
      <c r="D8" s="63" t="s">
        <v>124</v>
      </c>
      <c r="E8" s="348" t="s">
        <v>101</v>
      </c>
      <c r="F8" s="349"/>
      <c r="G8" s="349"/>
      <c r="H8" s="348" t="s">
        <v>21</v>
      </c>
      <c r="I8" s="349"/>
      <c r="J8" s="349"/>
      <c r="K8" s="349"/>
      <c r="L8" s="350"/>
      <c r="M8" s="351">
        <v>2016</v>
      </c>
      <c r="N8" s="351"/>
      <c r="O8" s="21" t="s">
        <v>10</v>
      </c>
      <c r="P8" s="30">
        <v>7</v>
      </c>
      <c r="Q8" s="21" t="s">
        <v>11</v>
      </c>
      <c r="R8" s="30">
        <v>15</v>
      </c>
      <c r="S8" s="21" t="s">
        <v>12</v>
      </c>
      <c r="T8" s="31">
        <v>1</v>
      </c>
      <c r="U8" s="21" t="s">
        <v>12</v>
      </c>
      <c r="V8" s="25" t="s">
        <v>62</v>
      </c>
      <c r="W8" s="30">
        <v>31</v>
      </c>
      <c r="X8" s="24" t="s">
        <v>12</v>
      </c>
      <c r="Y8" s="357">
        <v>0.375</v>
      </c>
      <c r="Z8" s="352"/>
      <c r="AA8" s="21" t="s">
        <v>62</v>
      </c>
      <c r="AB8" s="352">
        <v>0.58333333333333337</v>
      </c>
      <c r="AC8" s="353"/>
      <c r="AD8" s="354">
        <v>24000</v>
      </c>
      <c r="AE8" s="355"/>
      <c r="AF8" s="355"/>
      <c r="AG8" s="23" t="s">
        <v>13</v>
      </c>
      <c r="AH8" s="356" t="s">
        <v>23</v>
      </c>
      <c r="AI8" s="353"/>
      <c r="AJ8" s="355"/>
      <c r="AK8" s="355"/>
      <c r="AL8" s="355"/>
      <c r="AM8" s="355"/>
      <c r="AN8" s="21" t="s">
        <v>13</v>
      </c>
      <c r="AO8" s="356">
        <v>12</v>
      </c>
      <c r="AP8" s="351"/>
      <c r="AQ8" s="24" t="s">
        <v>14</v>
      </c>
      <c r="AR8" s="204">
        <f t="shared" si="0"/>
        <v>0</v>
      </c>
      <c r="AS8" s="204"/>
      <c r="AT8" s="204"/>
      <c r="AU8" s="204"/>
      <c r="AV8" s="40" t="s">
        <v>13</v>
      </c>
      <c r="AW8" s="203">
        <f t="shared" si="1"/>
        <v>24000</v>
      </c>
      <c r="AX8" s="204"/>
      <c r="AY8" s="204"/>
      <c r="AZ8" s="204"/>
      <c r="BA8" s="41" t="s">
        <v>13</v>
      </c>
      <c r="BB8" s="203">
        <v>25700</v>
      </c>
      <c r="BC8" s="204"/>
      <c r="BD8" s="204"/>
      <c r="BE8" s="204"/>
      <c r="BF8" s="40" t="s">
        <v>13</v>
      </c>
      <c r="BG8" s="203">
        <f t="shared" si="2"/>
        <v>24000</v>
      </c>
      <c r="BH8" s="204"/>
      <c r="BI8" s="204"/>
      <c r="BJ8" s="204"/>
      <c r="BK8" s="204"/>
      <c r="BL8" s="41" t="s">
        <v>13</v>
      </c>
      <c r="BM8" s="20">
        <v>3</v>
      </c>
    </row>
    <row r="9" spans="1:65">
      <c r="A9" s="20">
        <v>4</v>
      </c>
      <c r="B9" s="213"/>
      <c r="C9" s="214"/>
      <c r="D9" s="57"/>
      <c r="E9" s="213"/>
      <c r="F9" s="214"/>
      <c r="G9" s="215"/>
      <c r="H9" s="213"/>
      <c r="I9" s="214"/>
      <c r="J9" s="214"/>
      <c r="K9" s="214"/>
      <c r="L9" s="215"/>
      <c r="M9" s="212"/>
      <c r="N9" s="212"/>
      <c r="O9" s="21" t="s">
        <v>10</v>
      </c>
      <c r="P9" s="22"/>
      <c r="Q9" s="21" t="s">
        <v>11</v>
      </c>
      <c r="R9" s="22"/>
      <c r="S9" s="21" t="s">
        <v>12</v>
      </c>
      <c r="T9" s="26"/>
      <c r="U9" s="21" t="s">
        <v>12</v>
      </c>
      <c r="V9" s="25" t="s">
        <v>62</v>
      </c>
      <c r="W9" s="22"/>
      <c r="X9" s="24" t="s">
        <v>12</v>
      </c>
      <c r="Y9" s="212"/>
      <c r="Z9" s="212"/>
      <c r="AA9" s="21" t="s">
        <v>62</v>
      </c>
      <c r="AB9" s="212"/>
      <c r="AC9" s="206"/>
      <c r="AD9" s="209"/>
      <c r="AE9" s="211"/>
      <c r="AF9" s="211"/>
      <c r="AG9" s="23" t="s">
        <v>13</v>
      </c>
      <c r="AH9" s="210"/>
      <c r="AI9" s="206"/>
      <c r="AJ9" s="211"/>
      <c r="AK9" s="211"/>
      <c r="AL9" s="211"/>
      <c r="AM9" s="211"/>
      <c r="AN9" s="21" t="s">
        <v>13</v>
      </c>
      <c r="AO9" s="210"/>
      <c r="AP9" s="212"/>
      <c r="AQ9" s="24" t="s">
        <v>14</v>
      </c>
      <c r="AR9" s="204">
        <f t="shared" si="0"/>
        <v>0</v>
      </c>
      <c r="AS9" s="204"/>
      <c r="AT9" s="204"/>
      <c r="AU9" s="204"/>
      <c r="AV9" s="40" t="s">
        <v>13</v>
      </c>
      <c r="AW9" s="203">
        <f t="shared" si="1"/>
        <v>0</v>
      </c>
      <c r="AX9" s="204"/>
      <c r="AY9" s="204"/>
      <c r="AZ9" s="204"/>
      <c r="BA9" s="41" t="s">
        <v>13</v>
      </c>
      <c r="BB9" s="203">
        <v>25700</v>
      </c>
      <c r="BC9" s="204"/>
      <c r="BD9" s="204"/>
      <c r="BE9" s="204"/>
      <c r="BF9" s="40" t="s">
        <v>13</v>
      </c>
      <c r="BG9" s="203">
        <f t="shared" si="2"/>
        <v>0</v>
      </c>
      <c r="BH9" s="204"/>
      <c r="BI9" s="204"/>
      <c r="BJ9" s="204"/>
      <c r="BK9" s="204"/>
      <c r="BL9" s="41" t="s">
        <v>13</v>
      </c>
      <c r="BM9" s="20">
        <v>4</v>
      </c>
    </row>
    <row r="10" spans="1:65">
      <c r="A10" s="20">
        <v>5</v>
      </c>
      <c r="B10" s="213"/>
      <c r="C10" s="214"/>
      <c r="D10" s="57"/>
      <c r="E10" s="213"/>
      <c r="F10" s="214"/>
      <c r="G10" s="215"/>
      <c r="H10" s="213"/>
      <c r="I10" s="214"/>
      <c r="J10" s="214"/>
      <c r="K10" s="214"/>
      <c r="L10" s="215"/>
      <c r="M10" s="212"/>
      <c r="N10" s="212"/>
      <c r="O10" s="21" t="s">
        <v>10</v>
      </c>
      <c r="P10" s="22"/>
      <c r="Q10" s="21" t="s">
        <v>11</v>
      </c>
      <c r="R10" s="22"/>
      <c r="S10" s="21" t="s">
        <v>12</v>
      </c>
      <c r="T10" s="26"/>
      <c r="U10" s="21" t="s">
        <v>12</v>
      </c>
      <c r="V10" s="25" t="s">
        <v>62</v>
      </c>
      <c r="W10" s="22"/>
      <c r="X10" s="24" t="s">
        <v>12</v>
      </c>
      <c r="Y10" s="217"/>
      <c r="Z10" s="212"/>
      <c r="AA10" s="21" t="s">
        <v>62</v>
      </c>
      <c r="AB10" s="217"/>
      <c r="AC10" s="206"/>
      <c r="AD10" s="209"/>
      <c r="AE10" s="211"/>
      <c r="AF10" s="211"/>
      <c r="AG10" s="23" t="s">
        <v>13</v>
      </c>
      <c r="AH10" s="210"/>
      <c r="AI10" s="206"/>
      <c r="AJ10" s="211"/>
      <c r="AK10" s="211"/>
      <c r="AL10" s="211"/>
      <c r="AM10" s="211"/>
      <c r="AN10" s="21" t="s">
        <v>13</v>
      </c>
      <c r="AO10" s="210"/>
      <c r="AP10" s="212"/>
      <c r="AQ10" s="24" t="s">
        <v>14</v>
      </c>
      <c r="AR10" s="204">
        <f t="shared" si="0"/>
        <v>0</v>
      </c>
      <c r="AS10" s="204"/>
      <c r="AT10" s="204"/>
      <c r="AU10" s="204"/>
      <c r="AV10" s="40" t="s">
        <v>13</v>
      </c>
      <c r="AW10" s="203">
        <f t="shared" si="1"/>
        <v>0</v>
      </c>
      <c r="AX10" s="204"/>
      <c r="AY10" s="204"/>
      <c r="AZ10" s="204"/>
      <c r="BA10" s="41" t="s">
        <v>13</v>
      </c>
      <c r="BB10" s="203">
        <v>25700</v>
      </c>
      <c r="BC10" s="204"/>
      <c r="BD10" s="204"/>
      <c r="BE10" s="204"/>
      <c r="BF10" s="40" t="s">
        <v>13</v>
      </c>
      <c r="BG10" s="203">
        <f t="shared" si="2"/>
        <v>0</v>
      </c>
      <c r="BH10" s="204"/>
      <c r="BI10" s="204"/>
      <c r="BJ10" s="204"/>
      <c r="BK10" s="204"/>
      <c r="BL10" s="41" t="s">
        <v>13</v>
      </c>
      <c r="BM10" s="20">
        <v>5</v>
      </c>
    </row>
    <row r="11" spans="1:65">
      <c r="A11" s="20">
        <v>6</v>
      </c>
      <c r="B11" s="213"/>
      <c r="C11" s="214"/>
      <c r="D11" s="57"/>
      <c r="E11" s="213"/>
      <c r="F11" s="214"/>
      <c r="G11" s="215"/>
      <c r="H11" s="213"/>
      <c r="I11" s="214"/>
      <c r="J11" s="214"/>
      <c r="K11" s="214"/>
      <c r="L11" s="215"/>
      <c r="M11" s="212"/>
      <c r="N11" s="212"/>
      <c r="O11" s="21" t="s">
        <v>10</v>
      </c>
      <c r="P11" s="22"/>
      <c r="Q11" s="21" t="s">
        <v>11</v>
      </c>
      <c r="R11" s="22"/>
      <c r="S11" s="21" t="s">
        <v>12</v>
      </c>
      <c r="T11" s="26"/>
      <c r="U11" s="21" t="s">
        <v>12</v>
      </c>
      <c r="V11" s="25" t="s">
        <v>62</v>
      </c>
      <c r="W11" s="22"/>
      <c r="X11" s="24" t="s">
        <v>12</v>
      </c>
      <c r="Y11" s="212"/>
      <c r="Z11" s="212"/>
      <c r="AA11" s="21" t="s">
        <v>62</v>
      </c>
      <c r="AB11" s="212"/>
      <c r="AC11" s="206"/>
      <c r="AD11" s="209"/>
      <c r="AE11" s="211"/>
      <c r="AF11" s="211"/>
      <c r="AG11" s="23" t="s">
        <v>13</v>
      </c>
      <c r="AH11" s="210"/>
      <c r="AI11" s="206"/>
      <c r="AJ11" s="211"/>
      <c r="AK11" s="211"/>
      <c r="AL11" s="211"/>
      <c r="AM11" s="211"/>
      <c r="AN11" s="21" t="s">
        <v>13</v>
      </c>
      <c r="AO11" s="210"/>
      <c r="AP11" s="212"/>
      <c r="AQ11" s="24" t="s">
        <v>14</v>
      </c>
      <c r="AR11" s="204">
        <f t="shared" si="0"/>
        <v>0</v>
      </c>
      <c r="AS11" s="204"/>
      <c r="AT11" s="204"/>
      <c r="AU11" s="204"/>
      <c r="AV11" s="40" t="s">
        <v>13</v>
      </c>
      <c r="AW11" s="203">
        <f t="shared" si="1"/>
        <v>0</v>
      </c>
      <c r="AX11" s="204"/>
      <c r="AY11" s="204"/>
      <c r="AZ11" s="204"/>
      <c r="BA11" s="41" t="s">
        <v>13</v>
      </c>
      <c r="BB11" s="203">
        <v>25700</v>
      </c>
      <c r="BC11" s="204"/>
      <c r="BD11" s="204"/>
      <c r="BE11" s="204"/>
      <c r="BF11" s="40" t="s">
        <v>13</v>
      </c>
      <c r="BG11" s="203">
        <f t="shared" si="2"/>
        <v>0</v>
      </c>
      <c r="BH11" s="204"/>
      <c r="BI11" s="204"/>
      <c r="BJ11" s="204"/>
      <c r="BK11" s="204"/>
      <c r="BL11" s="41" t="s">
        <v>13</v>
      </c>
      <c r="BM11" s="20">
        <v>6</v>
      </c>
    </row>
    <row r="12" spans="1:65">
      <c r="A12" s="20">
        <v>7</v>
      </c>
      <c r="B12" s="213"/>
      <c r="C12" s="214"/>
      <c r="D12" s="57"/>
      <c r="E12" s="213"/>
      <c r="F12" s="214"/>
      <c r="G12" s="215"/>
      <c r="H12" s="213"/>
      <c r="I12" s="214"/>
      <c r="J12" s="214"/>
      <c r="K12" s="214"/>
      <c r="L12" s="215"/>
      <c r="M12" s="212"/>
      <c r="N12" s="212"/>
      <c r="O12" s="21" t="s">
        <v>10</v>
      </c>
      <c r="P12" s="22"/>
      <c r="Q12" s="21" t="s">
        <v>11</v>
      </c>
      <c r="R12" s="22"/>
      <c r="S12" s="21" t="s">
        <v>12</v>
      </c>
      <c r="T12" s="26"/>
      <c r="U12" s="21" t="s">
        <v>12</v>
      </c>
      <c r="V12" s="25" t="s">
        <v>62</v>
      </c>
      <c r="W12" s="22"/>
      <c r="X12" s="24" t="s">
        <v>12</v>
      </c>
      <c r="Y12" s="212"/>
      <c r="Z12" s="212"/>
      <c r="AA12" s="21" t="s">
        <v>62</v>
      </c>
      <c r="AB12" s="212"/>
      <c r="AC12" s="206"/>
      <c r="AD12" s="209"/>
      <c r="AE12" s="211"/>
      <c r="AF12" s="211"/>
      <c r="AG12" s="23" t="s">
        <v>13</v>
      </c>
      <c r="AH12" s="210"/>
      <c r="AI12" s="206"/>
      <c r="AJ12" s="211"/>
      <c r="AK12" s="211"/>
      <c r="AL12" s="211"/>
      <c r="AM12" s="211"/>
      <c r="AN12" s="21" t="s">
        <v>13</v>
      </c>
      <c r="AO12" s="210"/>
      <c r="AP12" s="212"/>
      <c r="AQ12" s="24" t="s">
        <v>14</v>
      </c>
      <c r="AR12" s="204">
        <f t="shared" si="0"/>
        <v>0</v>
      </c>
      <c r="AS12" s="204"/>
      <c r="AT12" s="204"/>
      <c r="AU12" s="204"/>
      <c r="AV12" s="40" t="s">
        <v>13</v>
      </c>
      <c r="AW12" s="203">
        <f t="shared" si="1"/>
        <v>0</v>
      </c>
      <c r="AX12" s="204"/>
      <c r="AY12" s="204"/>
      <c r="AZ12" s="204"/>
      <c r="BA12" s="41" t="s">
        <v>13</v>
      </c>
      <c r="BB12" s="203">
        <v>25700</v>
      </c>
      <c r="BC12" s="204"/>
      <c r="BD12" s="204"/>
      <c r="BE12" s="204"/>
      <c r="BF12" s="40" t="s">
        <v>13</v>
      </c>
      <c r="BG12" s="203">
        <f t="shared" si="2"/>
        <v>0</v>
      </c>
      <c r="BH12" s="204"/>
      <c r="BI12" s="204"/>
      <c r="BJ12" s="204"/>
      <c r="BK12" s="204"/>
      <c r="BL12" s="41" t="s">
        <v>13</v>
      </c>
      <c r="BM12" s="20">
        <v>7</v>
      </c>
    </row>
    <row r="13" spans="1:65">
      <c r="A13" s="20">
        <v>8</v>
      </c>
      <c r="B13" s="213"/>
      <c r="C13" s="214"/>
      <c r="D13" s="57"/>
      <c r="E13" s="213"/>
      <c r="F13" s="214"/>
      <c r="G13" s="215"/>
      <c r="H13" s="213"/>
      <c r="I13" s="214"/>
      <c r="J13" s="214"/>
      <c r="K13" s="214"/>
      <c r="L13" s="215"/>
      <c r="M13" s="212"/>
      <c r="N13" s="212"/>
      <c r="O13" s="21" t="s">
        <v>10</v>
      </c>
      <c r="P13" s="22"/>
      <c r="Q13" s="21" t="s">
        <v>11</v>
      </c>
      <c r="R13" s="22"/>
      <c r="S13" s="21" t="s">
        <v>12</v>
      </c>
      <c r="T13" s="26"/>
      <c r="U13" s="21" t="s">
        <v>12</v>
      </c>
      <c r="V13" s="25" t="s">
        <v>62</v>
      </c>
      <c r="W13" s="22"/>
      <c r="X13" s="24" t="s">
        <v>12</v>
      </c>
      <c r="Y13" s="212"/>
      <c r="Z13" s="212"/>
      <c r="AA13" s="21" t="s">
        <v>62</v>
      </c>
      <c r="AB13" s="212"/>
      <c r="AC13" s="206"/>
      <c r="AD13" s="209"/>
      <c r="AE13" s="211"/>
      <c r="AF13" s="211"/>
      <c r="AG13" s="23" t="s">
        <v>13</v>
      </c>
      <c r="AH13" s="210"/>
      <c r="AI13" s="206"/>
      <c r="AJ13" s="211"/>
      <c r="AK13" s="211"/>
      <c r="AL13" s="211"/>
      <c r="AM13" s="211"/>
      <c r="AN13" s="21" t="s">
        <v>13</v>
      </c>
      <c r="AO13" s="210"/>
      <c r="AP13" s="212"/>
      <c r="AQ13" s="24" t="s">
        <v>14</v>
      </c>
      <c r="AR13" s="204">
        <f t="shared" si="0"/>
        <v>0</v>
      </c>
      <c r="AS13" s="204"/>
      <c r="AT13" s="204"/>
      <c r="AU13" s="204"/>
      <c r="AV13" s="40" t="s">
        <v>13</v>
      </c>
      <c r="AW13" s="203">
        <f t="shared" si="1"/>
        <v>0</v>
      </c>
      <c r="AX13" s="204"/>
      <c r="AY13" s="204"/>
      <c r="AZ13" s="204"/>
      <c r="BA13" s="41" t="s">
        <v>13</v>
      </c>
      <c r="BB13" s="203">
        <v>25700</v>
      </c>
      <c r="BC13" s="204"/>
      <c r="BD13" s="204"/>
      <c r="BE13" s="204"/>
      <c r="BF13" s="40" t="s">
        <v>13</v>
      </c>
      <c r="BG13" s="203">
        <f t="shared" si="2"/>
        <v>0</v>
      </c>
      <c r="BH13" s="204"/>
      <c r="BI13" s="204"/>
      <c r="BJ13" s="204"/>
      <c r="BK13" s="204"/>
      <c r="BL13" s="41" t="s">
        <v>13</v>
      </c>
      <c r="BM13" s="20">
        <v>8</v>
      </c>
    </row>
    <row r="14" spans="1:65">
      <c r="A14" s="20">
        <v>9</v>
      </c>
      <c r="B14" s="213"/>
      <c r="C14" s="214"/>
      <c r="D14" s="57"/>
      <c r="E14" s="213"/>
      <c r="F14" s="214"/>
      <c r="G14" s="215"/>
      <c r="H14" s="213"/>
      <c r="I14" s="214"/>
      <c r="J14" s="214"/>
      <c r="K14" s="214"/>
      <c r="L14" s="215"/>
      <c r="M14" s="212"/>
      <c r="N14" s="212"/>
      <c r="O14" s="21" t="s">
        <v>10</v>
      </c>
      <c r="P14" s="22"/>
      <c r="Q14" s="21" t="s">
        <v>11</v>
      </c>
      <c r="R14" s="22"/>
      <c r="S14" s="21" t="s">
        <v>12</v>
      </c>
      <c r="T14" s="26"/>
      <c r="U14" s="21" t="s">
        <v>12</v>
      </c>
      <c r="V14" s="25" t="s">
        <v>62</v>
      </c>
      <c r="W14" s="22"/>
      <c r="X14" s="24" t="s">
        <v>12</v>
      </c>
      <c r="Y14" s="212"/>
      <c r="Z14" s="212"/>
      <c r="AA14" s="21" t="s">
        <v>62</v>
      </c>
      <c r="AB14" s="212"/>
      <c r="AC14" s="206"/>
      <c r="AD14" s="209"/>
      <c r="AE14" s="211"/>
      <c r="AF14" s="211"/>
      <c r="AG14" s="23" t="s">
        <v>13</v>
      </c>
      <c r="AH14" s="210"/>
      <c r="AI14" s="206"/>
      <c r="AJ14" s="211"/>
      <c r="AK14" s="211"/>
      <c r="AL14" s="211"/>
      <c r="AM14" s="211"/>
      <c r="AN14" s="21" t="s">
        <v>13</v>
      </c>
      <c r="AO14" s="210"/>
      <c r="AP14" s="212"/>
      <c r="AQ14" s="24" t="s">
        <v>14</v>
      </c>
      <c r="AR14" s="204">
        <f t="shared" si="0"/>
        <v>0</v>
      </c>
      <c r="AS14" s="204"/>
      <c r="AT14" s="204"/>
      <c r="AU14" s="204"/>
      <c r="AV14" s="40" t="s">
        <v>13</v>
      </c>
      <c r="AW14" s="203">
        <f t="shared" si="1"/>
        <v>0</v>
      </c>
      <c r="AX14" s="204"/>
      <c r="AY14" s="204"/>
      <c r="AZ14" s="204"/>
      <c r="BA14" s="41" t="s">
        <v>13</v>
      </c>
      <c r="BB14" s="203">
        <v>25700</v>
      </c>
      <c r="BC14" s="204"/>
      <c r="BD14" s="204"/>
      <c r="BE14" s="204"/>
      <c r="BF14" s="40" t="s">
        <v>13</v>
      </c>
      <c r="BG14" s="203">
        <f t="shared" si="2"/>
        <v>0</v>
      </c>
      <c r="BH14" s="204"/>
      <c r="BI14" s="204"/>
      <c r="BJ14" s="204"/>
      <c r="BK14" s="204"/>
      <c r="BL14" s="41" t="s">
        <v>13</v>
      </c>
      <c r="BM14" s="20">
        <v>9</v>
      </c>
    </row>
    <row r="15" spans="1:65">
      <c r="A15" s="20">
        <v>10</v>
      </c>
      <c r="B15" s="213"/>
      <c r="C15" s="214"/>
      <c r="D15" s="57"/>
      <c r="E15" s="213"/>
      <c r="F15" s="214"/>
      <c r="G15" s="215"/>
      <c r="H15" s="213"/>
      <c r="I15" s="214"/>
      <c r="J15" s="214"/>
      <c r="K15" s="214"/>
      <c r="L15" s="215"/>
      <c r="M15" s="212"/>
      <c r="N15" s="212"/>
      <c r="O15" s="21" t="s">
        <v>10</v>
      </c>
      <c r="P15" s="22"/>
      <c r="Q15" s="21" t="s">
        <v>11</v>
      </c>
      <c r="R15" s="22"/>
      <c r="S15" s="21" t="s">
        <v>12</v>
      </c>
      <c r="T15" s="26"/>
      <c r="U15" s="21" t="s">
        <v>12</v>
      </c>
      <c r="V15" s="25" t="s">
        <v>62</v>
      </c>
      <c r="W15" s="22"/>
      <c r="X15" s="24" t="s">
        <v>12</v>
      </c>
      <c r="Y15" s="212"/>
      <c r="Z15" s="212"/>
      <c r="AA15" s="21" t="s">
        <v>62</v>
      </c>
      <c r="AB15" s="212"/>
      <c r="AC15" s="206"/>
      <c r="AD15" s="209"/>
      <c r="AE15" s="211"/>
      <c r="AF15" s="211"/>
      <c r="AG15" s="23" t="s">
        <v>13</v>
      </c>
      <c r="AH15" s="210"/>
      <c r="AI15" s="206"/>
      <c r="AJ15" s="211"/>
      <c r="AK15" s="211"/>
      <c r="AL15" s="211"/>
      <c r="AM15" s="211"/>
      <c r="AN15" s="21" t="s">
        <v>13</v>
      </c>
      <c r="AO15" s="210"/>
      <c r="AP15" s="212"/>
      <c r="AQ15" s="24" t="s">
        <v>14</v>
      </c>
      <c r="AR15" s="204">
        <f t="shared" si="0"/>
        <v>0</v>
      </c>
      <c r="AS15" s="204"/>
      <c r="AT15" s="204"/>
      <c r="AU15" s="204"/>
      <c r="AV15" s="40" t="s">
        <v>13</v>
      </c>
      <c r="AW15" s="203">
        <f t="shared" si="1"/>
        <v>0</v>
      </c>
      <c r="AX15" s="204"/>
      <c r="AY15" s="204"/>
      <c r="AZ15" s="204"/>
      <c r="BA15" s="41" t="s">
        <v>13</v>
      </c>
      <c r="BB15" s="203">
        <v>25700</v>
      </c>
      <c r="BC15" s="204"/>
      <c r="BD15" s="204"/>
      <c r="BE15" s="204"/>
      <c r="BF15" s="40" t="s">
        <v>13</v>
      </c>
      <c r="BG15" s="203">
        <f t="shared" si="2"/>
        <v>0</v>
      </c>
      <c r="BH15" s="204"/>
      <c r="BI15" s="204"/>
      <c r="BJ15" s="204"/>
      <c r="BK15" s="204"/>
      <c r="BL15" s="41" t="s">
        <v>13</v>
      </c>
      <c r="BM15" s="20">
        <v>10</v>
      </c>
    </row>
    <row r="16" spans="1:65">
      <c r="A16" s="20">
        <v>11</v>
      </c>
      <c r="B16" s="213"/>
      <c r="C16" s="214"/>
      <c r="D16" s="57"/>
      <c r="E16" s="213"/>
      <c r="F16" s="214"/>
      <c r="G16" s="215"/>
      <c r="H16" s="213"/>
      <c r="I16" s="214"/>
      <c r="J16" s="214"/>
      <c r="K16" s="214"/>
      <c r="L16" s="215"/>
      <c r="M16" s="212"/>
      <c r="N16" s="212"/>
      <c r="O16" s="21" t="s">
        <v>10</v>
      </c>
      <c r="P16" s="22"/>
      <c r="Q16" s="21" t="s">
        <v>11</v>
      </c>
      <c r="R16" s="22"/>
      <c r="S16" s="21" t="s">
        <v>12</v>
      </c>
      <c r="T16" s="26"/>
      <c r="U16" s="21" t="s">
        <v>12</v>
      </c>
      <c r="V16" s="25" t="s">
        <v>62</v>
      </c>
      <c r="W16" s="22"/>
      <c r="X16" s="24" t="s">
        <v>12</v>
      </c>
      <c r="Y16" s="212"/>
      <c r="Z16" s="212"/>
      <c r="AA16" s="21" t="s">
        <v>62</v>
      </c>
      <c r="AB16" s="212"/>
      <c r="AC16" s="206"/>
      <c r="AD16" s="209"/>
      <c r="AE16" s="211"/>
      <c r="AF16" s="211"/>
      <c r="AG16" s="23" t="s">
        <v>13</v>
      </c>
      <c r="AH16" s="210"/>
      <c r="AI16" s="206"/>
      <c r="AJ16" s="211"/>
      <c r="AK16" s="211"/>
      <c r="AL16" s="211"/>
      <c r="AM16" s="211"/>
      <c r="AN16" s="21" t="s">
        <v>13</v>
      </c>
      <c r="AO16" s="210"/>
      <c r="AP16" s="212"/>
      <c r="AQ16" s="24" t="s">
        <v>14</v>
      </c>
      <c r="AR16" s="204">
        <f t="shared" si="0"/>
        <v>0</v>
      </c>
      <c r="AS16" s="204"/>
      <c r="AT16" s="204"/>
      <c r="AU16" s="204"/>
      <c r="AV16" s="40" t="s">
        <v>13</v>
      </c>
      <c r="AW16" s="203">
        <f t="shared" si="1"/>
        <v>0</v>
      </c>
      <c r="AX16" s="204"/>
      <c r="AY16" s="204"/>
      <c r="AZ16" s="204"/>
      <c r="BA16" s="41" t="s">
        <v>13</v>
      </c>
      <c r="BB16" s="203">
        <v>25700</v>
      </c>
      <c r="BC16" s="204"/>
      <c r="BD16" s="204"/>
      <c r="BE16" s="204"/>
      <c r="BF16" s="40" t="s">
        <v>13</v>
      </c>
      <c r="BG16" s="203">
        <f t="shared" si="2"/>
        <v>0</v>
      </c>
      <c r="BH16" s="204"/>
      <c r="BI16" s="204"/>
      <c r="BJ16" s="204"/>
      <c r="BK16" s="204"/>
      <c r="BL16" s="41" t="s">
        <v>13</v>
      </c>
      <c r="BM16" s="20">
        <v>11</v>
      </c>
    </row>
    <row r="17" spans="1:65">
      <c r="A17" s="20">
        <v>12</v>
      </c>
      <c r="B17" s="213"/>
      <c r="C17" s="214"/>
      <c r="D17" s="57"/>
      <c r="E17" s="213"/>
      <c r="F17" s="214"/>
      <c r="G17" s="215"/>
      <c r="H17" s="213"/>
      <c r="I17" s="214"/>
      <c r="J17" s="214"/>
      <c r="K17" s="214"/>
      <c r="L17" s="215"/>
      <c r="M17" s="212"/>
      <c r="N17" s="212"/>
      <c r="O17" s="21" t="s">
        <v>10</v>
      </c>
      <c r="P17" s="22"/>
      <c r="Q17" s="21" t="s">
        <v>11</v>
      </c>
      <c r="R17" s="22"/>
      <c r="S17" s="21" t="s">
        <v>12</v>
      </c>
      <c r="T17" s="26"/>
      <c r="U17" s="21" t="s">
        <v>12</v>
      </c>
      <c r="V17" s="25" t="s">
        <v>62</v>
      </c>
      <c r="W17" s="22"/>
      <c r="X17" s="24" t="s">
        <v>12</v>
      </c>
      <c r="Y17" s="212"/>
      <c r="Z17" s="212"/>
      <c r="AA17" s="21" t="s">
        <v>62</v>
      </c>
      <c r="AB17" s="212"/>
      <c r="AC17" s="206"/>
      <c r="AD17" s="209"/>
      <c r="AE17" s="211"/>
      <c r="AF17" s="211"/>
      <c r="AG17" s="23" t="s">
        <v>13</v>
      </c>
      <c r="AH17" s="210"/>
      <c r="AI17" s="206"/>
      <c r="AJ17" s="211"/>
      <c r="AK17" s="211"/>
      <c r="AL17" s="211"/>
      <c r="AM17" s="211"/>
      <c r="AN17" s="21" t="s">
        <v>13</v>
      </c>
      <c r="AO17" s="210"/>
      <c r="AP17" s="212"/>
      <c r="AQ17" s="24" t="s">
        <v>14</v>
      </c>
      <c r="AR17" s="204">
        <f t="shared" si="0"/>
        <v>0</v>
      </c>
      <c r="AS17" s="204"/>
      <c r="AT17" s="204"/>
      <c r="AU17" s="204"/>
      <c r="AV17" s="40" t="s">
        <v>13</v>
      </c>
      <c r="AW17" s="203">
        <f t="shared" si="1"/>
        <v>0</v>
      </c>
      <c r="AX17" s="204"/>
      <c r="AY17" s="204"/>
      <c r="AZ17" s="204"/>
      <c r="BA17" s="41" t="s">
        <v>13</v>
      </c>
      <c r="BB17" s="203">
        <v>25700</v>
      </c>
      <c r="BC17" s="204"/>
      <c r="BD17" s="204"/>
      <c r="BE17" s="204"/>
      <c r="BF17" s="40" t="s">
        <v>13</v>
      </c>
      <c r="BG17" s="203">
        <f t="shared" si="2"/>
        <v>0</v>
      </c>
      <c r="BH17" s="204"/>
      <c r="BI17" s="204"/>
      <c r="BJ17" s="204"/>
      <c r="BK17" s="204"/>
      <c r="BL17" s="41" t="s">
        <v>13</v>
      </c>
      <c r="BM17" s="20">
        <v>12</v>
      </c>
    </row>
    <row r="18" spans="1:65">
      <c r="A18" s="20">
        <v>13</v>
      </c>
      <c r="B18" s="213"/>
      <c r="C18" s="214"/>
      <c r="D18" s="57"/>
      <c r="E18" s="213"/>
      <c r="F18" s="214"/>
      <c r="G18" s="215"/>
      <c r="H18" s="213"/>
      <c r="I18" s="214"/>
      <c r="J18" s="214"/>
      <c r="K18" s="214"/>
      <c r="L18" s="215"/>
      <c r="M18" s="212"/>
      <c r="N18" s="212"/>
      <c r="O18" s="21" t="s">
        <v>10</v>
      </c>
      <c r="P18" s="22"/>
      <c r="Q18" s="21" t="s">
        <v>11</v>
      </c>
      <c r="R18" s="22"/>
      <c r="S18" s="21" t="s">
        <v>12</v>
      </c>
      <c r="T18" s="26"/>
      <c r="U18" s="21" t="s">
        <v>12</v>
      </c>
      <c r="V18" s="25" t="s">
        <v>62</v>
      </c>
      <c r="W18" s="22"/>
      <c r="X18" s="24" t="s">
        <v>12</v>
      </c>
      <c r="Y18" s="212"/>
      <c r="Z18" s="212"/>
      <c r="AA18" s="21" t="s">
        <v>62</v>
      </c>
      <c r="AB18" s="212"/>
      <c r="AC18" s="206"/>
      <c r="AD18" s="209"/>
      <c r="AE18" s="211"/>
      <c r="AF18" s="211"/>
      <c r="AG18" s="23" t="s">
        <v>13</v>
      </c>
      <c r="AH18" s="210"/>
      <c r="AI18" s="206"/>
      <c r="AJ18" s="211"/>
      <c r="AK18" s="211"/>
      <c r="AL18" s="211"/>
      <c r="AM18" s="211"/>
      <c r="AN18" s="21" t="s">
        <v>13</v>
      </c>
      <c r="AO18" s="210"/>
      <c r="AP18" s="212"/>
      <c r="AQ18" s="24" t="s">
        <v>14</v>
      </c>
      <c r="AR18" s="204">
        <f t="shared" si="0"/>
        <v>0</v>
      </c>
      <c r="AS18" s="204"/>
      <c r="AT18" s="204"/>
      <c r="AU18" s="204"/>
      <c r="AV18" s="40" t="s">
        <v>13</v>
      </c>
      <c r="AW18" s="203">
        <f t="shared" si="1"/>
        <v>0</v>
      </c>
      <c r="AX18" s="204"/>
      <c r="AY18" s="204"/>
      <c r="AZ18" s="204"/>
      <c r="BA18" s="41" t="s">
        <v>13</v>
      </c>
      <c r="BB18" s="203">
        <v>25700</v>
      </c>
      <c r="BC18" s="204"/>
      <c r="BD18" s="204"/>
      <c r="BE18" s="204"/>
      <c r="BF18" s="40" t="s">
        <v>13</v>
      </c>
      <c r="BG18" s="203">
        <f t="shared" si="2"/>
        <v>0</v>
      </c>
      <c r="BH18" s="204"/>
      <c r="BI18" s="204"/>
      <c r="BJ18" s="204"/>
      <c r="BK18" s="204"/>
      <c r="BL18" s="41" t="s">
        <v>13</v>
      </c>
      <c r="BM18" s="20">
        <v>13</v>
      </c>
    </row>
    <row r="19" spans="1:65">
      <c r="A19" s="20">
        <v>14</v>
      </c>
      <c r="B19" s="213"/>
      <c r="C19" s="214"/>
      <c r="D19" s="57"/>
      <c r="E19" s="213"/>
      <c r="F19" s="214"/>
      <c r="G19" s="215"/>
      <c r="H19" s="213"/>
      <c r="I19" s="214"/>
      <c r="J19" s="214"/>
      <c r="K19" s="214"/>
      <c r="L19" s="215"/>
      <c r="M19" s="212"/>
      <c r="N19" s="212"/>
      <c r="O19" s="21" t="s">
        <v>10</v>
      </c>
      <c r="P19" s="22"/>
      <c r="Q19" s="21" t="s">
        <v>11</v>
      </c>
      <c r="R19" s="22"/>
      <c r="S19" s="21" t="s">
        <v>12</v>
      </c>
      <c r="T19" s="26"/>
      <c r="U19" s="21" t="s">
        <v>12</v>
      </c>
      <c r="V19" s="25" t="s">
        <v>62</v>
      </c>
      <c r="W19" s="22"/>
      <c r="X19" s="24" t="s">
        <v>12</v>
      </c>
      <c r="Y19" s="212"/>
      <c r="Z19" s="212"/>
      <c r="AA19" s="21" t="s">
        <v>62</v>
      </c>
      <c r="AB19" s="212"/>
      <c r="AC19" s="206"/>
      <c r="AD19" s="209"/>
      <c r="AE19" s="211"/>
      <c r="AF19" s="211"/>
      <c r="AG19" s="23" t="s">
        <v>13</v>
      </c>
      <c r="AH19" s="210"/>
      <c r="AI19" s="206"/>
      <c r="AJ19" s="211"/>
      <c r="AK19" s="211"/>
      <c r="AL19" s="211"/>
      <c r="AM19" s="211"/>
      <c r="AN19" s="21" t="s">
        <v>13</v>
      </c>
      <c r="AO19" s="210"/>
      <c r="AP19" s="212"/>
      <c r="AQ19" s="24" t="s">
        <v>14</v>
      </c>
      <c r="AR19" s="204">
        <f t="shared" si="0"/>
        <v>0</v>
      </c>
      <c r="AS19" s="204"/>
      <c r="AT19" s="204"/>
      <c r="AU19" s="204"/>
      <c r="AV19" s="40" t="s">
        <v>13</v>
      </c>
      <c r="AW19" s="203">
        <f t="shared" si="1"/>
        <v>0</v>
      </c>
      <c r="AX19" s="204"/>
      <c r="AY19" s="204"/>
      <c r="AZ19" s="204"/>
      <c r="BA19" s="41" t="s">
        <v>13</v>
      </c>
      <c r="BB19" s="203">
        <v>25700</v>
      </c>
      <c r="BC19" s="204"/>
      <c r="BD19" s="204"/>
      <c r="BE19" s="204"/>
      <c r="BF19" s="40" t="s">
        <v>13</v>
      </c>
      <c r="BG19" s="203">
        <f t="shared" si="2"/>
        <v>0</v>
      </c>
      <c r="BH19" s="204"/>
      <c r="BI19" s="204"/>
      <c r="BJ19" s="204"/>
      <c r="BK19" s="204"/>
      <c r="BL19" s="41" t="s">
        <v>13</v>
      </c>
      <c r="BM19" s="20">
        <v>14</v>
      </c>
    </row>
    <row r="20" spans="1:65">
      <c r="A20" s="20">
        <v>15</v>
      </c>
      <c r="B20" s="213"/>
      <c r="C20" s="214"/>
      <c r="D20" s="57"/>
      <c r="E20" s="213"/>
      <c r="F20" s="214"/>
      <c r="G20" s="215"/>
      <c r="H20" s="213"/>
      <c r="I20" s="214"/>
      <c r="J20" s="214"/>
      <c r="K20" s="214"/>
      <c r="L20" s="215"/>
      <c r="M20" s="212"/>
      <c r="N20" s="212"/>
      <c r="O20" s="21" t="s">
        <v>10</v>
      </c>
      <c r="P20" s="22"/>
      <c r="Q20" s="21" t="s">
        <v>11</v>
      </c>
      <c r="R20" s="22"/>
      <c r="S20" s="21" t="s">
        <v>12</v>
      </c>
      <c r="T20" s="26"/>
      <c r="U20" s="21" t="s">
        <v>12</v>
      </c>
      <c r="V20" s="25" t="s">
        <v>62</v>
      </c>
      <c r="W20" s="22"/>
      <c r="X20" s="24" t="s">
        <v>12</v>
      </c>
      <c r="Y20" s="212"/>
      <c r="Z20" s="212"/>
      <c r="AA20" s="21" t="s">
        <v>62</v>
      </c>
      <c r="AB20" s="212"/>
      <c r="AC20" s="206"/>
      <c r="AD20" s="209"/>
      <c r="AE20" s="211"/>
      <c r="AF20" s="211"/>
      <c r="AG20" s="23" t="s">
        <v>13</v>
      </c>
      <c r="AH20" s="210"/>
      <c r="AI20" s="206"/>
      <c r="AJ20" s="211"/>
      <c r="AK20" s="211"/>
      <c r="AL20" s="211"/>
      <c r="AM20" s="211"/>
      <c r="AN20" s="21" t="s">
        <v>13</v>
      </c>
      <c r="AO20" s="210"/>
      <c r="AP20" s="212"/>
      <c r="AQ20" s="24" t="s">
        <v>14</v>
      </c>
      <c r="AR20" s="204">
        <f t="shared" si="0"/>
        <v>0</v>
      </c>
      <c r="AS20" s="204"/>
      <c r="AT20" s="204"/>
      <c r="AU20" s="204"/>
      <c r="AV20" s="40" t="s">
        <v>13</v>
      </c>
      <c r="AW20" s="203">
        <f t="shared" si="1"/>
        <v>0</v>
      </c>
      <c r="AX20" s="204"/>
      <c r="AY20" s="204"/>
      <c r="AZ20" s="204"/>
      <c r="BA20" s="41" t="s">
        <v>13</v>
      </c>
      <c r="BB20" s="203">
        <v>25700</v>
      </c>
      <c r="BC20" s="204"/>
      <c r="BD20" s="204"/>
      <c r="BE20" s="204"/>
      <c r="BF20" s="40" t="s">
        <v>13</v>
      </c>
      <c r="BG20" s="203">
        <f t="shared" si="2"/>
        <v>0</v>
      </c>
      <c r="BH20" s="204"/>
      <c r="BI20" s="204"/>
      <c r="BJ20" s="204"/>
      <c r="BK20" s="204"/>
      <c r="BL20" s="41" t="s">
        <v>13</v>
      </c>
      <c r="BM20" s="20">
        <v>15</v>
      </c>
    </row>
    <row r="21" spans="1:65">
      <c r="A21" s="20">
        <v>16</v>
      </c>
      <c r="B21" s="213"/>
      <c r="C21" s="214"/>
      <c r="D21" s="57"/>
      <c r="E21" s="213"/>
      <c r="F21" s="214"/>
      <c r="G21" s="215"/>
      <c r="H21" s="213"/>
      <c r="I21" s="214"/>
      <c r="J21" s="214"/>
      <c r="K21" s="214"/>
      <c r="L21" s="215"/>
      <c r="M21" s="212"/>
      <c r="N21" s="212"/>
      <c r="O21" s="21" t="s">
        <v>10</v>
      </c>
      <c r="P21" s="22"/>
      <c r="Q21" s="21" t="s">
        <v>11</v>
      </c>
      <c r="R21" s="22"/>
      <c r="S21" s="21" t="s">
        <v>12</v>
      </c>
      <c r="T21" s="26"/>
      <c r="U21" s="21" t="s">
        <v>12</v>
      </c>
      <c r="V21" s="25" t="s">
        <v>62</v>
      </c>
      <c r="W21" s="22"/>
      <c r="X21" s="24" t="s">
        <v>12</v>
      </c>
      <c r="Y21" s="212"/>
      <c r="Z21" s="212"/>
      <c r="AA21" s="21" t="s">
        <v>62</v>
      </c>
      <c r="AB21" s="212"/>
      <c r="AC21" s="206"/>
      <c r="AD21" s="209"/>
      <c r="AE21" s="211"/>
      <c r="AF21" s="211"/>
      <c r="AG21" s="23" t="s">
        <v>13</v>
      </c>
      <c r="AH21" s="210"/>
      <c r="AI21" s="206"/>
      <c r="AJ21" s="211"/>
      <c r="AK21" s="211"/>
      <c r="AL21" s="211"/>
      <c r="AM21" s="211"/>
      <c r="AN21" s="21" t="s">
        <v>13</v>
      </c>
      <c r="AO21" s="210"/>
      <c r="AP21" s="212"/>
      <c r="AQ21" s="24" t="s">
        <v>14</v>
      </c>
      <c r="AR21" s="204">
        <f t="shared" si="0"/>
        <v>0</v>
      </c>
      <c r="AS21" s="204"/>
      <c r="AT21" s="204"/>
      <c r="AU21" s="204"/>
      <c r="AV21" s="40" t="s">
        <v>13</v>
      </c>
      <c r="AW21" s="203">
        <f t="shared" si="1"/>
        <v>0</v>
      </c>
      <c r="AX21" s="204"/>
      <c r="AY21" s="204"/>
      <c r="AZ21" s="204"/>
      <c r="BA21" s="41" t="s">
        <v>13</v>
      </c>
      <c r="BB21" s="203">
        <v>25700</v>
      </c>
      <c r="BC21" s="204"/>
      <c r="BD21" s="204"/>
      <c r="BE21" s="204"/>
      <c r="BF21" s="40" t="s">
        <v>13</v>
      </c>
      <c r="BG21" s="203">
        <f t="shared" si="2"/>
        <v>0</v>
      </c>
      <c r="BH21" s="204"/>
      <c r="BI21" s="204"/>
      <c r="BJ21" s="204"/>
      <c r="BK21" s="204"/>
      <c r="BL21" s="41" t="s">
        <v>13</v>
      </c>
      <c r="BM21" s="20">
        <v>16</v>
      </c>
    </row>
    <row r="22" spans="1:65">
      <c r="A22" s="20">
        <v>17</v>
      </c>
      <c r="B22" s="213"/>
      <c r="C22" s="214"/>
      <c r="D22" s="57"/>
      <c r="E22" s="213"/>
      <c r="F22" s="214"/>
      <c r="G22" s="215"/>
      <c r="H22" s="213"/>
      <c r="I22" s="214"/>
      <c r="J22" s="214"/>
      <c r="K22" s="214"/>
      <c r="L22" s="215"/>
      <c r="M22" s="212"/>
      <c r="N22" s="212"/>
      <c r="O22" s="21" t="s">
        <v>10</v>
      </c>
      <c r="P22" s="22"/>
      <c r="Q22" s="21" t="s">
        <v>11</v>
      </c>
      <c r="R22" s="22"/>
      <c r="S22" s="21" t="s">
        <v>12</v>
      </c>
      <c r="T22" s="26"/>
      <c r="U22" s="21" t="s">
        <v>12</v>
      </c>
      <c r="V22" s="25" t="s">
        <v>62</v>
      </c>
      <c r="W22" s="22"/>
      <c r="X22" s="24" t="s">
        <v>12</v>
      </c>
      <c r="Y22" s="212"/>
      <c r="Z22" s="212"/>
      <c r="AA22" s="21" t="s">
        <v>62</v>
      </c>
      <c r="AB22" s="212"/>
      <c r="AC22" s="206"/>
      <c r="AD22" s="209"/>
      <c r="AE22" s="211"/>
      <c r="AF22" s="211"/>
      <c r="AG22" s="23" t="s">
        <v>13</v>
      </c>
      <c r="AH22" s="210"/>
      <c r="AI22" s="206"/>
      <c r="AJ22" s="211"/>
      <c r="AK22" s="211"/>
      <c r="AL22" s="211"/>
      <c r="AM22" s="211"/>
      <c r="AN22" s="21" t="s">
        <v>13</v>
      </c>
      <c r="AO22" s="210"/>
      <c r="AP22" s="212"/>
      <c r="AQ22" s="24" t="s">
        <v>14</v>
      </c>
      <c r="AR22" s="204">
        <f t="shared" si="0"/>
        <v>0</v>
      </c>
      <c r="AS22" s="204"/>
      <c r="AT22" s="204"/>
      <c r="AU22" s="204"/>
      <c r="AV22" s="40" t="s">
        <v>13</v>
      </c>
      <c r="AW22" s="203">
        <f t="shared" si="1"/>
        <v>0</v>
      </c>
      <c r="AX22" s="204"/>
      <c r="AY22" s="204"/>
      <c r="AZ22" s="204"/>
      <c r="BA22" s="41" t="s">
        <v>13</v>
      </c>
      <c r="BB22" s="203">
        <v>25700</v>
      </c>
      <c r="BC22" s="204"/>
      <c r="BD22" s="204"/>
      <c r="BE22" s="204"/>
      <c r="BF22" s="40" t="s">
        <v>13</v>
      </c>
      <c r="BG22" s="203">
        <f t="shared" si="2"/>
        <v>0</v>
      </c>
      <c r="BH22" s="204"/>
      <c r="BI22" s="204"/>
      <c r="BJ22" s="204"/>
      <c r="BK22" s="204"/>
      <c r="BL22" s="41" t="s">
        <v>13</v>
      </c>
      <c r="BM22" s="20">
        <v>17</v>
      </c>
    </row>
    <row r="23" spans="1:65">
      <c r="A23" s="20">
        <v>18</v>
      </c>
      <c r="B23" s="213"/>
      <c r="C23" s="214"/>
      <c r="D23" s="57"/>
      <c r="E23" s="213"/>
      <c r="F23" s="214"/>
      <c r="G23" s="215"/>
      <c r="H23" s="213"/>
      <c r="I23" s="214"/>
      <c r="J23" s="214"/>
      <c r="K23" s="214"/>
      <c r="L23" s="215"/>
      <c r="M23" s="212"/>
      <c r="N23" s="212"/>
      <c r="O23" s="21" t="s">
        <v>10</v>
      </c>
      <c r="P23" s="22"/>
      <c r="Q23" s="21" t="s">
        <v>11</v>
      </c>
      <c r="R23" s="22"/>
      <c r="S23" s="21" t="s">
        <v>12</v>
      </c>
      <c r="T23" s="26"/>
      <c r="U23" s="21" t="s">
        <v>12</v>
      </c>
      <c r="V23" s="25" t="s">
        <v>62</v>
      </c>
      <c r="W23" s="22"/>
      <c r="X23" s="24" t="s">
        <v>12</v>
      </c>
      <c r="Y23" s="212"/>
      <c r="Z23" s="212"/>
      <c r="AA23" s="21" t="s">
        <v>62</v>
      </c>
      <c r="AB23" s="212"/>
      <c r="AC23" s="206"/>
      <c r="AD23" s="209"/>
      <c r="AE23" s="211"/>
      <c r="AF23" s="211"/>
      <c r="AG23" s="23" t="s">
        <v>13</v>
      </c>
      <c r="AH23" s="210"/>
      <c r="AI23" s="206"/>
      <c r="AJ23" s="211"/>
      <c r="AK23" s="211"/>
      <c r="AL23" s="211"/>
      <c r="AM23" s="211"/>
      <c r="AN23" s="21" t="s">
        <v>13</v>
      </c>
      <c r="AO23" s="210"/>
      <c r="AP23" s="212"/>
      <c r="AQ23" s="24" t="s">
        <v>14</v>
      </c>
      <c r="AR23" s="204">
        <f t="shared" si="0"/>
        <v>0</v>
      </c>
      <c r="AS23" s="204"/>
      <c r="AT23" s="204"/>
      <c r="AU23" s="204"/>
      <c r="AV23" s="40" t="s">
        <v>13</v>
      </c>
      <c r="AW23" s="203">
        <f t="shared" si="1"/>
        <v>0</v>
      </c>
      <c r="AX23" s="204"/>
      <c r="AY23" s="204"/>
      <c r="AZ23" s="204"/>
      <c r="BA23" s="41" t="s">
        <v>13</v>
      </c>
      <c r="BB23" s="203">
        <v>25700</v>
      </c>
      <c r="BC23" s="204"/>
      <c r="BD23" s="204"/>
      <c r="BE23" s="204"/>
      <c r="BF23" s="40" t="s">
        <v>13</v>
      </c>
      <c r="BG23" s="203">
        <f t="shared" si="2"/>
        <v>0</v>
      </c>
      <c r="BH23" s="204"/>
      <c r="BI23" s="204"/>
      <c r="BJ23" s="204"/>
      <c r="BK23" s="204"/>
      <c r="BL23" s="41" t="s">
        <v>13</v>
      </c>
      <c r="BM23" s="20">
        <v>18</v>
      </c>
    </row>
    <row r="24" spans="1:65">
      <c r="A24" s="20">
        <v>19</v>
      </c>
      <c r="B24" s="213"/>
      <c r="C24" s="214"/>
      <c r="D24" s="57"/>
      <c r="E24" s="213"/>
      <c r="F24" s="214"/>
      <c r="G24" s="215"/>
      <c r="H24" s="213"/>
      <c r="I24" s="214"/>
      <c r="J24" s="214"/>
      <c r="K24" s="214"/>
      <c r="L24" s="215"/>
      <c r="M24" s="212"/>
      <c r="N24" s="212"/>
      <c r="O24" s="21" t="s">
        <v>10</v>
      </c>
      <c r="P24" s="22"/>
      <c r="Q24" s="21" t="s">
        <v>11</v>
      </c>
      <c r="R24" s="22"/>
      <c r="S24" s="21" t="s">
        <v>12</v>
      </c>
      <c r="T24" s="26"/>
      <c r="U24" s="21" t="s">
        <v>12</v>
      </c>
      <c r="V24" s="25" t="s">
        <v>62</v>
      </c>
      <c r="W24" s="22"/>
      <c r="X24" s="24" t="s">
        <v>12</v>
      </c>
      <c r="Y24" s="212"/>
      <c r="Z24" s="212"/>
      <c r="AA24" s="21" t="s">
        <v>62</v>
      </c>
      <c r="AB24" s="212"/>
      <c r="AC24" s="206"/>
      <c r="AD24" s="209"/>
      <c r="AE24" s="211"/>
      <c r="AF24" s="211"/>
      <c r="AG24" s="23" t="s">
        <v>13</v>
      </c>
      <c r="AH24" s="210"/>
      <c r="AI24" s="206"/>
      <c r="AJ24" s="211"/>
      <c r="AK24" s="211"/>
      <c r="AL24" s="211"/>
      <c r="AM24" s="211"/>
      <c r="AN24" s="21" t="s">
        <v>13</v>
      </c>
      <c r="AO24" s="210"/>
      <c r="AP24" s="212"/>
      <c r="AQ24" s="24" t="s">
        <v>14</v>
      </c>
      <c r="AR24" s="204">
        <f t="shared" si="0"/>
        <v>0</v>
      </c>
      <c r="AS24" s="204"/>
      <c r="AT24" s="204"/>
      <c r="AU24" s="204"/>
      <c r="AV24" s="40" t="s">
        <v>13</v>
      </c>
      <c r="AW24" s="203">
        <f t="shared" si="1"/>
        <v>0</v>
      </c>
      <c r="AX24" s="204"/>
      <c r="AY24" s="204"/>
      <c r="AZ24" s="204"/>
      <c r="BA24" s="41" t="s">
        <v>13</v>
      </c>
      <c r="BB24" s="203">
        <v>25700</v>
      </c>
      <c r="BC24" s="204"/>
      <c r="BD24" s="204"/>
      <c r="BE24" s="204"/>
      <c r="BF24" s="40" t="s">
        <v>13</v>
      </c>
      <c r="BG24" s="203">
        <f t="shared" si="2"/>
        <v>0</v>
      </c>
      <c r="BH24" s="204"/>
      <c r="BI24" s="204"/>
      <c r="BJ24" s="204"/>
      <c r="BK24" s="204"/>
      <c r="BL24" s="41" t="s">
        <v>13</v>
      </c>
      <c r="BM24" s="20">
        <v>19</v>
      </c>
    </row>
    <row r="25" spans="1:65" ht="18.600000000000001" thickBot="1">
      <c r="A25" s="20">
        <v>20</v>
      </c>
      <c r="B25" s="213"/>
      <c r="C25" s="215"/>
      <c r="D25" s="70"/>
      <c r="E25" s="213"/>
      <c r="F25" s="214"/>
      <c r="G25" s="215"/>
      <c r="H25" s="216"/>
      <c r="I25" s="216"/>
      <c r="J25" s="216"/>
      <c r="K25" s="216"/>
      <c r="L25" s="216"/>
      <c r="M25" s="207"/>
      <c r="N25" s="210"/>
      <c r="O25" s="21" t="s">
        <v>10</v>
      </c>
      <c r="P25" s="22"/>
      <c r="Q25" s="21" t="s">
        <v>11</v>
      </c>
      <c r="R25" s="22"/>
      <c r="S25" s="24" t="s">
        <v>12</v>
      </c>
      <c r="T25" s="26"/>
      <c r="U25" s="21" t="s">
        <v>12</v>
      </c>
      <c r="V25" s="25" t="s">
        <v>62</v>
      </c>
      <c r="W25" s="22"/>
      <c r="X25" s="24" t="s">
        <v>12</v>
      </c>
      <c r="Y25" s="207"/>
      <c r="Z25" s="210"/>
      <c r="AA25" s="21" t="s">
        <v>62</v>
      </c>
      <c r="AB25" s="206"/>
      <c r="AC25" s="207"/>
      <c r="AD25" s="208"/>
      <c r="AE25" s="208"/>
      <c r="AF25" s="209"/>
      <c r="AG25" s="23" t="s">
        <v>13</v>
      </c>
      <c r="AH25" s="210"/>
      <c r="AI25" s="206"/>
      <c r="AJ25" s="211"/>
      <c r="AK25" s="211"/>
      <c r="AL25" s="211"/>
      <c r="AM25" s="211"/>
      <c r="AN25" s="21" t="s">
        <v>119</v>
      </c>
      <c r="AO25" s="210"/>
      <c r="AP25" s="212"/>
      <c r="AQ25" s="24" t="s">
        <v>14</v>
      </c>
      <c r="AR25" s="204">
        <f t="shared" si="0"/>
        <v>0</v>
      </c>
      <c r="AS25" s="204"/>
      <c r="AT25" s="204"/>
      <c r="AU25" s="204"/>
      <c r="AV25" s="40" t="s">
        <v>13</v>
      </c>
      <c r="AW25" s="203">
        <f t="shared" si="1"/>
        <v>0</v>
      </c>
      <c r="AX25" s="204"/>
      <c r="AY25" s="204"/>
      <c r="AZ25" s="204"/>
      <c r="BA25" s="41" t="s">
        <v>13</v>
      </c>
      <c r="BB25" s="203">
        <v>25700</v>
      </c>
      <c r="BC25" s="204"/>
      <c r="BD25" s="204"/>
      <c r="BE25" s="204"/>
      <c r="BF25" s="40" t="s">
        <v>13</v>
      </c>
      <c r="BG25" s="203">
        <f t="shared" si="2"/>
        <v>0</v>
      </c>
      <c r="BH25" s="204"/>
      <c r="BI25" s="204"/>
      <c r="BJ25" s="204"/>
      <c r="BK25" s="204"/>
      <c r="BL25" s="41" t="s">
        <v>13</v>
      </c>
      <c r="BM25" s="20">
        <v>20</v>
      </c>
    </row>
    <row r="26" spans="1:65" ht="18.600000000000001" thickBot="1">
      <c r="A26" s="20"/>
      <c r="B26" s="126" t="s">
        <v>154</v>
      </c>
      <c r="C26" s="88"/>
      <c r="D26" s="119"/>
      <c r="E26" s="119"/>
      <c r="F26" s="88"/>
      <c r="G26" s="88"/>
      <c r="H26" s="119"/>
      <c r="I26" s="119"/>
      <c r="J26" s="119"/>
      <c r="K26" s="119"/>
      <c r="L26" s="119"/>
      <c r="M26" s="76"/>
      <c r="N26" s="120"/>
      <c r="O26" s="77"/>
      <c r="P26" s="77"/>
      <c r="Q26" s="77"/>
      <c r="R26" s="77"/>
      <c r="S26" s="77"/>
      <c r="T26" s="90"/>
      <c r="U26" s="77"/>
      <c r="V26" s="76"/>
      <c r="W26" s="77"/>
      <c r="X26" s="77"/>
      <c r="Y26" s="120"/>
      <c r="Z26" s="120"/>
      <c r="AA26" s="77"/>
      <c r="AB26" s="76"/>
      <c r="AC26" s="120"/>
      <c r="AD26" s="121"/>
      <c r="AE26" s="121"/>
      <c r="AF26" s="118"/>
      <c r="AG26" s="117"/>
      <c r="AH26" s="76"/>
      <c r="AI26" s="76"/>
      <c r="AJ26" s="118"/>
      <c r="AK26" s="118"/>
      <c r="AL26" s="118"/>
      <c r="AM26" s="118"/>
      <c r="AN26" s="77"/>
      <c r="AO26" s="76"/>
      <c r="AP26" s="76"/>
      <c r="AQ26" s="77"/>
      <c r="AR26" s="115"/>
      <c r="AS26" s="115"/>
      <c r="AT26" s="115"/>
      <c r="AU26" s="115"/>
      <c r="AV26" s="103"/>
      <c r="AW26" s="115"/>
      <c r="AX26" s="115"/>
      <c r="AY26" s="115"/>
      <c r="AZ26" s="115"/>
      <c r="BA26" s="116"/>
      <c r="BB26" s="115"/>
      <c r="BC26" s="115"/>
      <c r="BD26" s="200" t="s">
        <v>15</v>
      </c>
      <c r="BE26" s="200"/>
      <c r="BF26" s="201"/>
      <c r="BG26" s="315">
        <f>SUM(BG6:BK25)</f>
        <v>73700</v>
      </c>
      <c r="BH26" s="316"/>
      <c r="BI26" s="316"/>
      <c r="BJ26" s="316"/>
      <c r="BK26" s="316"/>
      <c r="BL26" s="132" t="s">
        <v>13</v>
      </c>
      <c r="BM26" s="5"/>
    </row>
    <row r="27" spans="1:65" ht="18.600000000000001" thickBot="1">
      <c r="B27" s="292" t="s">
        <v>120</v>
      </c>
      <c r="C27" s="303" t="s">
        <v>111</v>
      </c>
      <c r="D27" s="303"/>
      <c r="E27" s="303"/>
      <c r="F27" s="303"/>
      <c r="G27" s="303"/>
      <c r="H27" s="303"/>
      <c r="I27" s="303" t="s">
        <v>112</v>
      </c>
      <c r="J27" s="303"/>
      <c r="K27" s="303"/>
      <c r="L27" s="303"/>
      <c r="M27" s="303"/>
      <c r="N27" s="303"/>
      <c r="O27" s="303" t="s">
        <v>113</v>
      </c>
      <c r="P27" s="303"/>
      <c r="Q27" s="303"/>
      <c r="R27" s="303"/>
      <c r="S27" s="303"/>
      <c r="T27" s="303"/>
      <c r="U27" s="303" t="s">
        <v>114</v>
      </c>
      <c r="V27" s="303"/>
      <c r="W27" s="303"/>
      <c r="X27" s="303"/>
      <c r="Y27" s="303"/>
      <c r="Z27" s="305"/>
      <c r="AA27" s="297" t="s">
        <v>122</v>
      </c>
      <c r="AB27" s="298"/>
      <c r="AC27" s="298"/>
      <c r="AD27" s="298"/>
      <c r="AE27" s="298"/>
      <c r="AF27" s="298"/>
      <c r="AG27" s="299"/>
      <c r="AH27" s="50"/>
      <c r="AI27" s="50"/>
      <c r="AR27" s="42"/>
      <c r="AS27" s="42"/>
      <c r="AT27" s="42"/>
      <c r="AU27" s="42"/>
      <c r="AV27" s="42"/>
      <c r="AW27" s="42"/>
      <c r="AX27" s="42"/>
      <c r="AY27" s="42"/>
      <c r="AZ27" s="42"/>
      <c r="BA27" s="42"/>
      <c r="BB27" s="42"/>
      <c r="BC27" s="42"/>
      <c r="BD27" s="123"/>
      <c r="BE27" s="123"/>
      <c r="BF27" s="123"/>
      <c r="BG27" s="124"/>
      <c r="BH27" s="124"/>
      <c r="BI27" s="124"/>
      <c r="BJ27" s="124"/>
      <c r="BK27" s="124"/>
      <c r="BL27" s="124"/>
      <c r="BM27" s="122"/>
    </row>
    <row r="28" spans="1:65" ht="18.600000000000001" thickBot="1">
      <c r="A28" s="50"/>
      <c r="B28" s="293"/>
      <c r="C28" s="286" t="s">
        <v>117</v>
      </c>
      <c r="D28" s="286"/>
      <c r="E28" s="286"/>
      <c r="F28" s="287" t="s">
        <v>118</v>
      </c>
      <c r="G28" s="287"/>
      <c r="H28" s="287"/>
      <c r="I28" s="286" t="s">
        <v>117</v>
      </c>
      <c r="J28" s="286"/>
      <c r="K28" s="286"/>
      <c r="L28" s="287" t="s">
        <v>118</v>
      </c>
      <c r="M28" s="287"/>
      <c r="N28" s="287"/>
      <c r="O28" s="286" t="s">
        <v>117</v>
      </c>
      <c r="P28" s="286"/>
      <c r="Q28" s="286"/>
      <c r="R28" s="287" t="s">
        <v>118</v>
      </c>
      <c r="S28" s="287"/>
      <c r="T28" s="287"/>
      <c r="U28" s="286" t="s">
        <v>117</v>
      </c>
      <c r="V28" s="286"/>
      <c r="W28" s="286"/>
      <c r="X28" s="287" t="s">
        <v>118</v>
      </c>
      <c r="Y28" s="287"/>
      <c r="Z28" s="304"/>
      <c r="AA28" s="300" t="s">
        <v>117</v>
      </c>
      <c r="AB28" s="301"/>
      <c r="AC28" s="301"/>
      <c r="AD28" s="301"/>
      <c r="AE28" s="295" t="s">
        <v>118</v>
      </c>
      <c r="AF28" s="295"/>
      <c r="AG28" s="302"/>
      <c r="AH28" s="50"/>
      <c r="AI28" s="50"/>
      <c r="AR28" s="42"/>
      <c r="AS28" s="42"/>
      <c r="AT28" s="42"/>
      <c r="AU28" s="42"/>
      <c r="AV28" s="42"/>
      <c r="AW28" s="42"/>
      <c r="AX28" s="42"/>
      <c r="AY28" s="42"/>
      <c r="AZ28" s="128"/>
      <c r="BA28" s="128"/>
      <c r="BB28" s="128"/>
      <c r="BC28" s="128"/>
      <c r="BD28" s="129"/>
      <c r="BE28" s="129"/>
      <c r="BF28" s="130" t="s">
        <v>153</v>
      </c>
      <c r="BG28" s="317">
        <f>BG26+BG57+BG83+BG109+BG135+BG161+BG187+BG213+BG239+BG265+BG291+BG317+BG343+BG369+BG395+BG421+BG447+BG473+BG499</f>
        <v>73700</v>
      </c>
      <c r="BH28" s="318"/>
      <c r="BI28" s="318"/>
      <c r="BJ28" s="318"/>
      <c r="BK28" s="318"/>
      <c r="BL28" s="319"/>
      <c r="BM28" s="5" t="s">
        <v>13</v>
      </c>
    </row>
    <row r="29" spans="1:65">
      <c r="A29" s="50"/>
      <c r="B29" s="55" t="s">
        <v>115</v>
      </c>
      <c r="C29" s="314">
        <f>SUMIFS($BG$6:$BG$25,$D$6:$D$25,"1号",$B$6:$B$25,"5歳児")+SUMIFS($BG$32:$BG$51,$D$32:$D$51,"1号",$B$32:$B$51,"5歳児")+SUMIFS($BG$58:$BG$77,$D$58:$D$77,"1号",$B$58:$B$77,"5歳児")+SUMIFS($BG$84:$BG$103,$D$84:$D103,"1号",B84:B103,"5歳児")+SUMIFS($BG$110:$BG$129,$D$110:$D$129,"1号",B110:B129,"5歳児")+SUMIFS($BG$136:$BG$155,$D$136:$D$155,"1号",B136:B155,"5歳児")+SUMIFS($BG$162:$BG$181,$D$162:$D$181,"1号",B162:B181,"5歳児")+SUMIFS($BG$188:$BG$207,$D$188:$D$207,"1号",B188:B207,"5歳児")+SUMIFS($BG$214:$BG$233,$D$214:$D$233,"1号",B214:B233,"5歳児")+SUMIFS($BG$240:$BG$259,$D$240:$D$259,"1号",B240:B259,"5歳児")+SUMIFS($BG$266:$BG$285,$D$266:$D$285,"1号",B266:B285,"5歳児")+SUMIFS($BG$292:$BG$311,$D$292:$D$311,"1号",B292:B311,"5歳児")+SUMIFS($BG$318:$BG$337,$D$318:$D$337,"1号",B318:B337,"5歳児")+SUMIFS($BG$344:$BG$363,$D$344:$D$363,"1号",B344:B363,"5歳児")+SUMIFS($BG$370:$BG$389,$D$370:$D$389,"1号",B370:B389,"5歳児")+SUMIFS($BG$396:$BG$415,$D$396:$D$415,"1号",B396:B415,"5歳児")+SUMIFS($BG$422:$BG$441,$D$422:$D$441,"1号",B422:B441,"5歳児")+SUMIFS($BG$448:$BG$467,$D$448:$D$467,"1号",B448:B467,"5歳児")+SUMIFS($BG$474:$BG$493,$D$474:$D$493,"1号",B474:B493,"5歳児")</f>
        <v>0</v>
      </c>
      <c r="D29" s="290"/>
      <c r="E29" s="290"/>
      <c r="F29" s="290">
        <f>COUNTIFS($D$6:$D$25,"1号",$B$6:$B$25,"5歳児")+COUNTIFS($D$32:$D$51,"1号",$B$32:$B$51,"5歳児")+COUNTIFS($D$58:$D$77,"1号",$B$58:$B$77,"5歳児")+COUNTIFS($D$84:$D$103,"1号",$B$84:$B$103,"5歳児")+COUNTIFS($D$110:$D$129,"1号",$B$110:$B$129,"5歳児")+COUNTIFS($D$136:$D$155,"1号",$B$136:$B$155,"5歳児")+COUNTIFS($D$162:$D$181,"1号",$B$162:$B$181,"5歳児")+COUNTIFS($D$188:$D$207,"1号",$B$188:$B$207,"5歳児")+COUNTIFS($D$214:$D$233,"1号",$B$214:$B$233,"5歳児")+COUNTIFS($D$240:$D$259,"1号",$B$240:$B$259,"5歳児")+COUNTIFS($D$266:$D$285,"1号",$B$266:$B$285,"5歳児")+COUNTIFS($D$292:$D$311,"1号",$B$292:$B$311,"5歳児")+COUNTIFS($D$318:$D$337,"1号",$B$318:$B$337,"5歳児")+COUNTIFS($D$344:$D$363,"1号",$B$344:$B$363,"5歳児")+COUNTIFS($D$370:$D$389,"1号",$B$370:$B$389,"5歳児")+COUNTIFS($D$396:$D$415,"1号",$B$396:$B$415,"5歳児")+COUNTIFS($D$422:$D$441,"1号",$B$422:$B$441,"5歳児")+COUNTIFS($D$448:$D$467,"1号",$B$448:$B$467,"5歳児")+COUNTIFS($D$474:$D$493,"1号",$B$474:$B$493,"5歳児")</f>
        <v>0</v>
      </c>
      <c r="G29" s="290"/>
      <c r="H29" s="290"/>
      <c r="I29" s="290">
        <f>SUMIFS($BG$6:$BG$25,$D$6:$D$25,"1号",$B$6:$B$25,"4歳児")+SUMIFS($BG$32:$BG$51,$D$32:$D$51,"1号",$B$32:$B$51,"4歳児")+SUMIFS($BG$58:$BG$77,$D$58:$D$77,"1号",$B$58:$B$77,"4歳児")+SUMIFS($BG$84:$BG$103,$D$84:$D103,"1号",B84:B103,"4歳児")+SUMIFS($BG$110:$BG$129,$D$110:$D$129,"1号",B110:B129,"4歳児")+SUMIFS($BG$136:$BG$155,$D$136:$D$155,"1号",B136:B155,"4歳児")+SUMIFS($BG$162:$BG$181,$D$162:$D$181,"1号",B162:B181,"4歳児")+SUMIFS($BG$188:$BG$207,$D$188:$D$207,"1号",B188:B207,"4歳児")+SUMIFS($BG$214:$BG$233,$D$214:$D$233,"1号",B214:B233,"4歳児")+SUMIFS($BG$240:$BG$259,$D$240:$D$259,"1号",B240:B259,"4歳児")+SUMIFS($BG$266:$BG$285,$D$266:$D$285,"1号",B266:B285,"4歳児")+SUMIFS($BG$292:$BG$311,$D$292:$D$311,"1号",B292:B311,"4歳児")+SUMIFS($BG$318:$BG$337,$D$318:$D$337,"1号",B318:B337,"4歳児")+SUMIFS($BG$344:$BG$363,$D$344:$D$363,"1号",B344:B363,"4歳児")+SUMIFS($BG$370:$BG$389,$D$370:$D$389,"1号",B370:B389,"4歳児")+SUMIFS($BG$396:$BG$415,$D$396:$D$415,"1号",B396:B415,"4歳児")+SUMIFS($BG$422:$BG$441,$D$422:$D$441,"1号",B422:B441,"4歳児")+SUMIFS($BG$448:$BG$467,$D$448:$D$467,"1号",B448:B467,"4歳児")+SUMIFS($BG$474:$BG$493,$D$474:$D$493,"1号",B474:B493,"4歳児")</f>
        <v>24000</v>
      </c>
      <c r="J29" s="290"/>
      <c r="K29" s="290"/>
      <c r="L29" s="290">
        <f>COUNTIFS($D$6:$D$25,"1号",$B$6:$B$25,"4歳児")+COUNTIFS($D$32:$D$51,"1号",$B$32:$B$51,"4歳児")+COUNTIFS($D$58:$D$77,"1号",$B$58:$B$77,"4歳児")+COUNTIFS($D$84:$D$103,"1号",$B$84:$B$103,"4歳児")+COUNTIFS($D$110:$D$129,"1号",$B$110:$B$129,"4歳児")+COUNTIFS($D$136:$D$155,"1号",$B$136:$B$155,"4歳児")+COUNTIFS($D$162:$D$181,"1号",$B$162:$B$181,"4歳児")+COUNTIFS($D$188:$D$207,"1号",$B$188:$B$207,"4歳児")+COUNTIFS($D$214:$D$233,"1号",$B$214:$B$233,"4歳児")+COUNTIFS($D$240:$D$259,"1号",$B$240:$B$259,"4歳児")+COUNTIFS($D$266:$D$285,"1号",$B$266:$B$285,"4歳児")+COUNTIFS($D$292:$D$311,"1号",$B$292:$B$311,"4歳児")+COUNTIFS($D$318:$D$337,"1号",$B$318:$B$337,"4歳児")+COUNTIFS($D$344:$D$363,"1号",$B$344:$B$363,"4歳児")+COUNTIFS($D$370:$D$389,"1号",$B$370:$B$389,"4歳児")+COUNTIFS($D$396:$D$415,"1号",$B$396:$B$415,"4歳児")+COUNTIFS($D$422:$D$441,"1号",$B$422:$B$441,"4歳児")+COUNTIFS($D$448:$D$467,"1号",$B$448:$B$467,"4歳児")+COUNTIFS($D$474:$D$493,"1号",$B$474:$B$493,"4歳児")</f>
        <v>1</v>
      </c>
      <c r="M29" s="290"/>
      <c r="N29" s="290"/>
      <c r="O29" s="290">
        <f>SUMIFS($BG$6:$BG$25,$D$6:$D$25,"1号",$B$6:$B$25,"3歳児")+SUMIFS($BG$32:$BG$51,$D$32:$D$51,"1号",$B$32:$B$51,"3歳児")+SUMIFS($BG$58:$BG$77,$D$58:$D$77,"1号",$B$58:$B$77,"3歳児")+SUMIFS($BG$84:$BG$103,$D$84:$D103,"1号",B84:B103,"3歳児")+SUMIFS($BG$110:$BG$129,$D$110:$D$129,"1号",B110:B129,"3歳児")+SUMIFS($BG$136:$BG$155,$D$136:$D$155,"1号",B136:B155,"3歳児")+SUMIFS($BG$162:$BG$181,$D$162:$D$181,"1号",B162:B181,"3歳児")+SUMIFS($BG$188:$BG$207,$D$188:$D$207,"1号",B188:B207,"3歳児")+SUMIFS($BG$214:$BG$233,$D$214:$D$233,"1号",B214:B233,"3歳児")+SUMIFS($BG$240:$BG$259,$D$240:$D$259,"1号",B240:B259,"3歳児")+SUMIFS($BG$266:$BG$285,$D$266:$D$285,"1号",B266:B285,"3歳児")+SUMIFS($BG$292:$BG$311,$D$292:$D$311,"1号",B292:B311,"3歳児")+SUMIFS($BG$318:$BG$337,$D$318:$D$337,"1号",B318:B337,"3歳児")+SUMIFS($BG$344:$BG$363,$D$344:$D$363,"1号",B344:B363,"3歳児")+SUMIFS($BG$370:$BG$389,$D$370:$D$389,"1号",B370:B389,"3歳児")+SUMIFS($BG$396:$BG$415,$D$396:$D$415,"1号",B396:B415,"3歳児")+SUMIFS($BG$422:$BG$441,$D$422:$D$441,"1号",B422:B441,"3歳児")+SUMIFS($BG$448:$BG$467,$D$448:$D$467,"1号",B448:B467,"3歳児")+SUMIFS($BG$474:$BG$493,$D$474:$D$493,"1号",B474:B493,"3歳児")</f>
        <v>25700</v>
      </c>
      <c r="P29" s="290"/>
      <c r="Q29" s="290"/>
      <c r="R29" s="290">
        <f>COUNTIFS($D$6:$D$25,"1号",$B$6:$B$25,"3歳児")+COUNTIFS($D$32:$D$51,"1号",$B$32:$B$51,"3歳児")+COUNTIFS($D$58:$D$77,"1号",$B$58:$B$77,"3歳児")+COUNTIFS($D$84:$D$103,"1号",$B$84:$B$103,"3歳児")+COUNTIFS($D$110:$D$129,"1号",$B$110:$B$129,"3歳児")+COUNTIFS($D$136:$D$155,"1号",$B$136:$B$155,"3歳児")+COUNTIFS($D$162:$D$181,"1号",$B$162:$B$181,"3歳児")+COUNTIFS($D$188:$D$207,"1号",$B$188:$B$207,"3歳児")+COUNTIFS($D$214:$D$233,"1号",$B$214:$B$233,"3歳児")+COUNTIFS($D$240:$D$259,"1号",$B$240:$B$259,"3歳児")+COUNTIFS($D$266:$D$285,"1号",$B$266:$B$285,"3歳児")+COUNTIFS($D$292:$D$311,"1号",$B$292:$B$311,"3歳児")+COUNTIFS($D$318:$D$337,"1号",$B$318:$B$337,"3歳児")+COUNTIFS($D$344:$D$363,"1号",$B$344:$B$363,"3歳児")+COUNTIFS($D$370:$D$389,"1号",$B$370:$B$389,"3歳児")+COUNTIFS($D$396:$D$415,"1号",$B$396:$B$415,"3歳児")+COUNTIFS($D$422:$D$441,"1号",$B$422:$B$441,"3歳児")+COUNTIFS($D$448:$D$467,"1号",$B$448:$B$467,"3歳児")+COUNTIFS($D$474:$D$493,"1号",$B$474:$B$493,"3歳児")</f>
        <v>1</v>
      </c>
      <c r="S29" s="290"/>
      <c r="T29" s="290"/>
      <c r="U29" s="290">
        <f>SUMIFS($BG$6:$BG$25,$D$6:$D$25,"1号",$B$6:$B$25,"満3歳児")+SUMIFS($BG$32:$BG$51,$D$32:$D$51,"1号",$B$32:$B$51,"満3歳児")+SUMIFS($BG$58:$BG$77,$D$58:$D$77,"1号",$B$58:$B$77,"満3歳児")+SUMIFS($BG$84:$BG$103,$D$84:$D103,"1号",B84:B103,"満3歳児")+SUMIFS($BG$110:$BG$129,$D$110:$D$129,"1号",B110:B129,"満3歳児")+SUMIFS($BG$136:$BG$155,$D$136:$D$155,"1号",B136:B155,"満3歳児")+SUMIFS($BG$162:$BG$181,$D$162:$D$181,"1号",B162:B181,"満3歳児")+SUMIFS($BG$188:$BG$207,$D$188:$D$207,"1号",B188:B207,"満3歳児")+SUMIFS($BG$214:$BG$233,$D$214:$D$233,"1号",B214:B233,"満3歳児")+SUMIFS($BG$240:$BG$259,$D$240:$D$259,"1号",B240:B259,"満3歳児")+SUMIFS($BG$266:$BG$285,$D$266:$D$285,"1号",B266:B285,"満3歳児")+SUMIFS($BG$292:$BG$311,$D$292:$D$311,"1号",B292:B311,"満3歳児")+SUMIFS($BG$318:$BG$337,$D$318:$D$337,"1号",B318:B337,"満3歳児")+SUMIFS($BG$344:$BG$363,$D$344:$D$363,"1号",B344:B363,"満3歳児")+SUMIFS($BG$370:$BG$389,$D$370:$D$389,"1号",B370:B389,"満3歳児")+SUMIFS($BG$396:$BG$415,$D$396:$D$415,"1号",B396:B415,"満3歳児")+SUMIFS($BG$422:$BG$441,$D$422:$D$441,"1号",B422:B441,"満3歳児")+SUMIFS($BG$448:$BG$467,$D$448:$D$467,"1号",B448:B467,"満3歳児")+SUMIFS($BG$474:$BG$493,$D$474:$D$493,"1号",B474:B493,"満3歳児")</f>
        <v>0</v>
      </c>
      <c r="V29" s="290"/>
      <c r="W29" s="290"/>
      <c r="X29" s="290">
        <f>COUNTIFS($D$6:$D$25,"1号",$B$6:$B$25,"満3歳児")+COUNTIFS($D$32:$D$51,"1号",$B$32:$B$51,"満3歳児")+COUNTIFS($D$58:$D$77,"1号",$B$58:$B$77,"満3歳児")+COUNTIFS($D$84:$D$103,"1号",$B$84:$B$103,"満3歳児")+COUNTIFS($D$110:$D$129,"1号",$B$110:$B$129,"満3歳児")+COUNTIFS($D$136:$D$155,"1号",$B$136:$B$155,"満3歳児")+COUNTIFS($D$162:$D$181,"1号",$B$162:$B$181,"満3歳児")+COUNTIFS($D$188:$D$207,"1号",$B$188:$B$207,"満3歳児")+COUNTIFS($D$214:$D$233,"1号",$B$214:$B$233,"満3歳児")+COUNTIFS($D$240:$D$259,"1号",$B$240:$B$259,"満3歳児")+COUNTIFS($D$266:$D$285,"1号",$B$266:$B$285,"満3歳児")+COUNTIFS($D$292:$D$311,"1号",$B$292:$B$311,"満3歳児")+COUNTIFS($D$318:$D$337,"1号",$B$318:$B$337,"満3歳児")+COUNTIFS($D$344:$D$363,"1号",$B$344:$B$363,"満3歳児")+COUNTIFS($D$370:$D$389,"1号",$B$370:$B$389,"満3歳児")+COUNTIFS($D$396:$D$415,"1号",$B$396:$B$415,"満3歳児")+COUNTIFS($D$422:$D$441,"1号",$B$422:$B$441,"満3歳児")+COUNTIFS($D$448:$D$467,"1号",$B$448:$B$467,"満3歳児")+COUNTIFS($D$474:$D$493,"1号",$B$474:$B$493,"満3歳児")</f>
        <v>0</v>
      </c>
      <c r="Y29" s="290"/>
      <c r="Z29" s="313"/>
      <c r="AA29" s="311">
        <f>C29+I29+O29+U29</f>
        <v>49700</v>
      </c>
      <c r="AB29" s="290"/>
      <c r="AC29" s="290"/>
      <c r="AD29" s="290"/>
      <c r="AE29" s="290">
        <f>F29+L29+R29+X29</f>
        <v>2</v>
      </c>
      <c r="AF29" s="290"/>
      <c r="AG29" s="308"/>
      <c r="AH29" s="50"/>
      <c r="AI29" s="50"/>
      <c r="AR29" s="42"/>
      <c r="AS29" s="42"/>
      <c r="AT29" s="42"/>
      <c r="AU29" s="42"/>
      <c r="AV29" s="42"/>
      <c r="AW29" s="42"/>
      <c r="AX29" s="42"/>
      <c r="AY29" s="42"/>
      <c r="AZ29" s="42"/>
      <c r="BA29" s="42"/>
      <c r="BB29" s="42"/>
      <c r="BC29" s="42"/>
      <c r="BD29" s="48"/>
      <c r="BE29" s="48"/>
      <c r="BF29" s="48"/>
      <c r="BG29" s="49"/>
      <c r="BH29" s="49"/>
      <c r="BI29" s="49"/>
      <c r="BJ29" s="49"/>
      <c r="BK29" s="49"/>
      <c r="BL29" s="49"/>
      <c r="BM29" s="5"/>
    </row>
    <row r="30" spans="1:65" ht="18.600000000000001" thickBot="1">
      <c r="B30" s="52" t="s">
        <v>116</v>
      </c>
      <c r="C30" s="296">
        <f>SUMIFS($BG$6:$BG$25,$D$6:$D$25,"2号",$B$6:$B$25,"5歳児")+SUMIFS($BG$32:$BG$51,$D$32:$D$51,"2号",$B$32:$B$51,"5歳児")+SUMIFS($BG$58:$BG$77,$D$58:$D$77,"2号",$B$58:$B$77,"5歳児")+SUMIFS($BG$84:$BG$103,$D$84:$D103,"2号",B84:B103,"5歳児")+SUMIFS($BG$110:$BG$129,$D$110:$D$129,"2号",B110:B129,"5歳児")+SUMIFS($BG$136:$BG$155,$D$136:$D$155,"2号",B136:B155,"5歳児")+SUMIFS($BG$162:$BG$181,$D$162:$D$181,"2号",B162:B181,"5歳児")+SUMIFS($BG$188:$BG$207,$D$188:$D$207,"2号",B188:B207,"5歳児")+SUMIFS($BG$214:$BG$233,$D$214:$D$233,"2号",B214:B233,"5歳児")+SUMIFS($BG$240:$BG$259,$D$240:$D$259,"2号",B240:B259,"5歳児")+SUMIFS($BG$266:$BG$285,$D$266:$D$285,"2号",B266:B285,"5歳児")+SUMIFS($BG$292:$BG$311,$D$292:$D$311,"2号",B292:B311,"5歳児")+SUMIFS($BG$318:$BG$337,$D$318:$D$337,"2号",B318:B337,"5歳児")+SUMIFS($BG$344:$BG$363,$D$344:$D$363,"2号",B344:B363,"5歳児")+SUMIFS($BG$370:$BG$389,$D$370:$D$389,"2号",B370:B389,"5歳児")+SUMIFS($BG$396:$BG$415,$D$396:$D$415,"2号",B396:B415,"5歳児")+SUMIFS($BG$422:$BG$441,$D$422:$D$441,"2号",B422:B441,"5歳児")+SUMIFS($BG$448:$BG$467,$D$448:$D$467,"2号",B448:B467,"5歳児")+SUMIFS($BG$474:$BG$493,$D$474:$D$493,"2号",B474:B493,"5歳児")</f>
        <v>24000</v>
      </c>
      <c r="D30" s="284"/>
      <c r="E30" s="284"/>
      <c r="F30" s="284">
        <f>COUNTIFS($D$6:$D$25,"2号",$B$6:$B$25,"5歳児")+COUNTIFS($D$32:$D$51,"2号",$B$32:$B$51,"5歳児")+COUNTIFS($D$58:$D$77,"2号",$B$58:$B$77,"5歳児")+COUNTIFS($D$84:$D$103,"2号",$B$84:$B$103,"5歳児")+COUNTIFS($D$110:$D$129,"2号",$B$110:$B$129,"5歳児")+COUNTIFS($D$136:$D$155,"2号",$B$136:$B$155,"5歳児")+COUNTIFS($D$162:$D$181,"2号",$B$162:$B$181,"5歳児")+COUNTIFS($D$188:$D$207,"2号",$B$188:$B$207,"5歳児")+COUNTIFS($D$214:$D$233,"2号",$B$214:$B$233,"5歳児")+COUNTIFS($D$240:$D$259,"2号",$B$240:$B$259,"5歳児")+COUNTIFS($D$266:$D$285,"2号",$B$266:$B$285,"5歳児")+COUNTIFS($D$292:$D$311,"2号",$B$292:$B$311,"5歳児")+COUNTIFS($D$318:$D$337,"2号",$B$318:$B$337,"5歳児")+COUNTIFS($D$344:$D$363,"2号",$B$344:$B$363,"5歳児")+COUNTIFS($D$370:$D$389,"2号",$B$370:$B$389,"5歳児")+COUNTIFS($D$396:$D$415,"2号",$B$396:$B$415,"5歳児")+COUNTIFS($D$422:$D$441,"2号",$B$422:$B$441,"5歳児")+COUNTIFS($D$448:$D$467,"2号",$B$448:$B$467,"5歳児")+COUNTIFS($D$474:$D$493,"2号",$B$474:$B$493,"5歳児")</f>
        <v>1</v>
      </c>
      <c r="G30" s="284"/>
      <c r="H30" s="284"/>
      <c r="I30" s="284">
        <f>SUMIFS($BG$6:$BG$25,$D$6:$D$25,"2号",$B$6:$B$25,"4歳児")+SUMIFS($BG$32:$BG$51,$D$32:$D$51,"2号",$B$32:$B$51,"4歳児")+SUMIFS($BG$58:$BG$77,$D$58:$D$77,"2号",$B$58:$B$77,"4歳児")+SUMIFS($BG$84:$BG$103,$D$84:$D103,"2号",B84:B103,"4歳児")+SUMIFS($BG$110:$BG$129,$D$110:$D$129,"2号",B110:B129,"4歳児")+SUMIFS($BG$136:$BG$155,$D$136:$D$155,"2号",B136:B155,"4歳児")+SUMIFS($BG$162:$BG$181,$D$162:$D$181,"2号",B162:B181,"4歳児")+SUMIFS($BG$188:$BG$207,$D$188:$D$207,"2号",B188:B207,"4歳児")+SUMIFS($BG$214:$BG$233,$D$214:$D$233,"2号",B214:B233,"4歳児")+SUMIFS($BG$240:$BG$259,$D$240:$D$259,"2号",B240:B259,"4歳児")+SUMIFS($BG$266:$BG$285,$D$266:$D$285,"2号",B266:B285,"4歳児")+SUMIFS($BG$292:$BG$311,$D$292:$D$311,"2号",B292:B311,"4歳児")+SUMIFS($BG$318:$BG$337,$D$318:$D$337,"2号",B318:B337,"4歳児")+SUMIFS($BG$344:$BG$363,$D$344:$D$363,"2号",B344:B363,"4歳児")+SUMIFS($BG$370:$BG$389,$D$370:$D$389,"2号",B370:B389,"4歳児")+SUMIFS($BG$396:$BG$415,$D$396:$D$415,"2号",B396:B415,"4歳児")+SUMIFS($BG$422:$BG$441,$D$422:$D$441,"2号",B422:B441,"4歳児")+SUMIFS($BG$448:$BG$467,$D$448:$D$467,"2号",B448:B467,"4歳児")+SUMIFS($BG$474:$BG$493,$D$474:$D$493,"2号",B474:B493,"4歳児")</f>
        <v>0</v>
      </c>
      <c r="J30" s="284"/>
      <c r="K30" s="284"/>
      <c r="L30" s="284">
        <f>COUNTIFS($D$6:$D$25,"2号",$B$6:$B$25,"4歳児")+COUNTIFS($D$32:$D$51,"2号",$B$32:$B$51,"4歳児")+COUNTIFS($D$58:$D$77,"2号",$B$58:$B$77,"4歳児")+COUNTIFS($D$84:$D$103,"2号",$B$84:$B$103,"4歳児")+COUNTIFS($D$110:$D$129,"2号",$B$110:$B$129,"4歳児")+COUNTIFS($D$136:$D$155,"2号",$B$136:$B$155,"4歳児")+COUNTIFS($D$162:$D$181,"2号",$B$162:$B$181,"4歳児")+COUNTIFS($D$188:$D$207,"2号",$B$188:$B$207,"4歳児")+COUNTIFS($D$214:$D$233,"2号",$B$214:$B$233,"4歳児")+COUNTIFS($D$240:$D$259,"2号",$B$240:$B$259,"4歳児")+COUNTIFS($D$266:$D$285,"2号",$B$266:$B$285,"4歳児")+COUNTIFS($D$292:$D$311,"2号",$B$292:$B$311,"4歳児")+COUNTIFS($D$318:$D$337,"2号",$B$318:$B$337,"4歳児")+COUNTIFS($D$344:$D$363,"2号",$B$344:$B$363,"4歳児")+COUNTIFS($D$370:$D$389,"2号",$B$370:$B$389,"4歳児")+COUNTIFS($D$396:$D$415,"2号",$B$396:$B$415,"4歳児")+COUNTIFS($D$422:$D$441,"2号",$B$422:$B$441,"4歳児")+COUNTIFS($D$448:$D$467,"2号",$B$448:$B$467,"4歳児")+COUNTIFS($D$474:$D$493,"2号",$B$474:$B$493,"4歳児")</f>
        <v>0</v>
      </c>
      <c r="M30" s="284"/>
      <c r="N30" s="284"/>
      <c r="O30" s="284">
        <f>SUMIFS($BG$6:$BG$25,$D$6:$D$25,"2号",$B$6:$B$25,"3歳児")+SUMIFS($BG$32:$BG$51,$D$32:$D$51,"2号",$B$32:$B$51,"3歳児")+SUMIFS($BG$58:$BG$77,$D$58:$D$77,"2号",$B$58:$B$77,"3歳児")+SUMIFS($BG$84:$BG$103,$D$84:$D103,"2号",B84:B103,"3歳児")+SUMIFS($BG$110:$BG$129,$D$110:$D$129,"2号",B110:B129,"3歳児")+SUMIFS($BG$136:$BG$155,$D$136:$D$155,"2号",B136:B155,"3歳児")+SUMIFS($BG$162:$BG$181,$D$162:$D$181,"2号",B162:B181,"3歳児")+SUMIFS($BG$188:$BG$207,$D$188:$D$207,"2号",B188:B207,"3歳児")+SUMIFS($BG$214:$BG$233,$D$214:$D$233,"2号",B214:B233,"3歳児")+SUMIFS($BG$240:$BG$259,$D$240:$D$259,"2号",B240:B259,"3歳児")+SUMIFS($BG$266:$BG$285,$D$266:$D$285,"2号",B266:B285,"3歳児")+SUMIFS($BG$292:$BG$311,$D$292:$D$311,"2号",B292:B311,"3歳児")+SUMIFS($BG$318:$BG$337,$D$318:$D$337,"2号",B318:B337,"3歳児")+SUMIFS($BG$344:$BG$363,$D$344:$D$363,"2号",B344:B363,"3歳児")+SUMIFS($BG$370:$BG$389,$D$370:$D$389,"2号",B370:B389,"3歳児")+SUMIFS($BG$396:$BG$415,$D$396:$D$415,"2号",B396:B415,"3歳児")+SUMIFS($BG$422:$BG$441,$D$422:$D$441,"2号",B422:B441,"3歳児")+SUMIFS($BG$448:$BG$467,$D$448:$D$467,"2号",B448:B467,"3歳児")+SUMIFS($BG$474:$BG$493,$D$474:$D$493,"2号",B474:B493,"3歳児")</f>
        <v>0</v>
      </c>
      <c r="P30" s="284"/>
      <c r="Q30" s="284"/>
      <c r="R30" s="284">
        <f>COUNTIFS($D$6:$D$25,"2号",$B$6:$B$25,"3歳児")+COUNTIFS($D$32:$D$51,"2号",$B$32:$B$51,"3歳児")+COUNTIFS($D$58:$D$77,"2号",$B$58:$B$77,"3歳児")+COUNTIFS($D$84:$D$103,"2号",$B$84:$B$103,"3歳児")+COUNTIFS($D$110:$D$129,"2号",$B$110:$B$129,"3歳児")+COUNTIFS($D$136:$D$155,"2号",$B$136:$B$155,"3歳児")+COUNTIFS($D$162:$D$181,"2号",$B$162:$B$181,"3歳児")+COUNTIFS($D$188:$D$207,"2号",$B$188:$B$207,"3歳児")+COUNTIFS($D$214:$D$233,"2号",$B$214:$B$233,"3歳児")+COUNTIFS($D$240:$D$259,"2号",$B$240:$B$259,"3歳児")+COUNTIFS($D$266:$D$285,"2号",$B$266:$B$285,"3歳児")+COUNTIFS($D$292:$D$311,"2号",$B$292:$B$311,"3歳児")+COUNTIFS($D$318:$D$337,"2号",$B$318:$B$337,"3歳児")+COUNTIFS($D$344:$D$363,"2号",$B$344:$B$363,"3歳児")+COUNTIFS($D$370:$D$389,"2号",$B$370:$B$389,"3歳児")+COUNTIFS($D$396:$D$415,"2号",$B$396:$B$415,"3歳児")+COUNTIFS($D$422:$D$441,"2号",$B$422:$B$441,"3歳児")+COUNTIFS($D$448:$D$467,"2号",$B$448:$B$467,"3歳児")+COUNTIFS($D$474:$D$493,"2号",$B$474:$B$493,"3歳児")</f>
        <v>0</v>
      </c>
      <c r="S30" s="284"/>
      <c r="T30" s="284"/>
      <c r="U30" s="284">
        <f>SUMIFS($BG$6:$BG$25,$D$6:$D$25,"2号",$B$6:$B$25,"満3歳児")+SUMIFS($BG$32:$BG$51,$D$32:$D$51,"2号",$B$32:$B$51,"満3歳児")+SUMIFS($BG$58:$BG$77,$D$58:$D$77,"2号",$B$58:$B$77,"満3歳児")+SUMIFS($BG$84:$BG$103,$D$84:$D103,"2号",B84:B103,"満3歳児")+SUMIFS($BG$110:$BG$129,$D$110:$D$129,"2号",B110:B129,"満3歳児")+SUMIFS($BG$136:$BG$155,$D$136:$D$155,"2号",B136:B155,"満3歳児")+SUMIFS($BG$162:$BG$181,$D$162:$D$181,"2号",B162:B181,"満3歳児")+SUMIFS($BG$188:$BG$207,$D$188:$D$207,"2号",B188:B207,"満3歳児")+SUMIFS($BG$214:$BG$233,$D$214:$D$233,"2号",B214:B233,"満3歳児")+SUMIFS($BG$240:$BG$259,$D$240:$D$259,"2号",B240:B259,"満3歳児")+SUMIFS($BG$266:$BG$285,$D$266:$D$285,"2号",B266:B285,"満3歳児")+SUMIFS($BG$292:$BG$311,$D$292:$D$311,"2号",B292:B311,"満3歳児")+SUMIFS($BG$318:$BG$337,$D$318:$D$337,"2号",B318:B337,"満3歳児")+SUMIFS($BG$344:$BG$363,$D$344:$D$363,"2号",B344:B363,"満3歳児")+SUMIFS($BG$370:$BG$389,$D$370:$D$389,"2号",B370:B389,"満3歳児")+SUMIFS($BG$396:$BG$415,$D$396:$D$415,"2号",B396:B415,"満3歳児")+SUMIFS($BG$422:$BG$441,$D$422:$D$441,"2号",B422:B441,"満3歳児")+SUMIFS($BG$448:$BG$467,$D$448:$D$467,"2号",B448:B467,"満3歳児")+SUMIFS($BG$474:$BG$493,$D$474:$D$493,"2号",B474:B493,"満3歳児")</f>
        <v>0</v>
      </c>
      <c r="V30" s="284"/>
      <c r="W30" s="284"/>
      <c r="X30" s="284">
        <f>COUNTIFS($D$6:$D$25,"2号",$B$6:$B$25,"満3歳児")+COUNTIFS($D$32:$D$51,"2号",$B$32:$B$51,"満3歳児")+COUNTIFS($D$58:$D$77,"2号",$B$58:$B$77,"満3歳児")+COUNTIFS($D$84:$D$103,"2号",$B$84:$B$103,"満3歳児")+COUNTIFS($D$110:$D$129,"2号",$B$110:$B$129,"満3歳児")+COUNTIFS($D$136:$D$155,"2号",$B$136:$B$155,"満3歳児")+COUNTIFS($D$162:$D$181,"2号",$B$162:$B$181,"満3歳児")+COUNTIFS($D$188:$D$207,"2号",$B$188:$B$207,"満3歳児")+COUNTIFS($D$214:$D$233,"2号",$B$214:$B$233,"満3歳児")+COUNTIFS($D$240:$D$259,"2号",$B$240:$B$259,"満3歳児")+COUNTIFS($D$266:$D$285,"2号",$B$266:$B$285,"満3歳児")+COUNTIFS($D$292:$D$311,"2号",$B$292:$B$311,"満3歳児")+COUNTIFS($D$318:$D$337,"2号",$B$318:$B$337,"満3歳児")+COUNTIFS($D$344:$D$363,"2号",$B$344:$B$363,"満3歳児")+COUNTIFS($D$370:$D$389,"2号",$B$370:$B$389,"満3歳児")+COUNTIFS($D$396:$D$415,"2号",$B$396:$B$415,"満3歳児")+COUNTIFS($D$422:$D$441,"2号",$B$422:$B$441,"満3歳児")+COUNTIFS($D$448:$D$467,"2号",$B$448:$B$467,"満3歳児")+COUNTIFS($D$474:$D$493,"2号",$B$474:$B$493,"満3歳児")</f>
        <v>0</v>
      </c>
      <c r="Y30" s="284"/>
      <c r="Z30" s="285"/>
      <c r="AA30" s="310">
        <f>C30+I30+O30+U30</f>
        <v>24000</v>
      </c>
      <c r="AB30" s="287"/>
      <c r="AC30" s="287"/>
      <c r="AD30" s="287"/>
      <c r="AE30" s="306">
        <f>F30+L30+R30+X30</f>
        <v>1</v>
      </c>
      <c r="AF30" s="306"/>
      <c r="AG30" s="307"/>
      <c r="AR30" s="42"/>
      <c r="AS30" s="42"/>
      <c r="AT30" s="42"/>
      <c r="AU30" s="42"/>
      <c r="AV30" s="42"/>
      <c r="AW30" s="42"/>
      <c r="AX30" s="42"/>
      <c r="AY30" s="42"/>
      <c r="AZ30" s="42"/>
      <c r="BA30" s="42"/>
      <c r="BB30" s="42"/>
      <c r="BC30" s="42"/>
      <c r="BD30" s="48"/>
      <c r="BE30" s="48"/>
      <c r="BF30" s="48"/>
      <c r="BG30" s="49"/>
      <c r="BH30" s="49"/>
      <c r="BI30" s="49"/>
      <c r="BJ30" s="49"/>
      <c r="BK30" s="49"/>
      <c r="BL30" s="49"/>
      <c r="BM30" s="5"/>
    </row>
    <row r="31" spans="1:65" ht="18.600000000000001" thickBot="1">
      <c r="B31" s="53" t="s">
        <v>122</v>
      </c>
      <c r="C31" s="294">
        <f>SUM(C29:E30)</f>
        <v>24000</v>
      </c>
      <c r="D31" s="295"/>
      <c r="E31" s="295"/>
      <c r="F31" s="295">
        <f>SUM(F29:H30)</f>
        <v>1</v>
      </c>
      <c r="G31" s="295"/>
      <c r="H31" s="295"/>
      <c r="I31" s="295">
        <f>SUM(I29:K30)</f>
        <v>24000</v>
      </c>
      <c r="J31" s="295"/>
      <c r="K31" s="295"/>
      <c r="L31" s="295">
        <f>SUM(L29:N30)</f>
        <v>1</v>
      </c>
      <c r="M31" s="295"/>
      <c r="N31" s="295"/>
      <c r="O31" s="295">
        <f>SUM(O29:Q30)</f>
        <v>25700</v>
      </c>
      <c r="P31" s="295"/>
      <c r="Q31" s="295"/>
      <c r="R31" s="295">
        <f>SUM(R29:T30)</f>
        <v>1</v>
      </c>
      <c r="S31" s="295"/>
      <c r="T31" s="295"/>
      <c r="U31" s="295">
        <f>SUM(U29:W30)</f>
        <v>0</v>
      </c>
      <c r="V31" s="295"/>
      <c r="W31" s="295"/>
      <c r="X31" s="295">
        <f>SUM(X29:Z30)</f>
        <v>0</v>
      </c>
      <c r="Y31" s="295"/>
      <c r="Z31" s="312"/>
      <c r="AA31" s="309">
        <f>SUM(AA29:AC30)</f>
        <v>73700</v>
      </c>
      <c r="AB31" s="288"/>
      <c r="AC31" s="288"/>
      <c r="AD31" s="288"/>
      <c r="AE31" s="288">
        <f>SUM(AE29:AG30)</f>
        <v>3</v>
      </c>
      <c r="AF31" s="288"/>
      <c r="AG31" s="289"/>
      <c r="AR31" s="42"/>
      <c r="AS31" s="42"/>
      <c r="AT31" s="42"/>
      <c r="AU31" s="42"/>
      <c r="AV31" s="42"/>
      <c r="AW31" s="42"/>
      <c r="AX31" s="42"/>
      <c r="AY31" s="42"/>
      <c r="AZ31" s="42"/>
      <c r="BA31" s="42"/>
      <c r="BB31" s="42"/>
      <c r="BC31" s="42"/>
      <c r="BD31" s="48"/>
      <c r="BE31" s="48"/>
      <c r="BF31" s="48"/>
      <c r="BG31" s="49"/>
      <c r="BH31" s="49"/>
      <c r="BI31" s="49"/>
      <c r="BJ31" s="49"/>
      <c r="BK31" s="49"/>
      <c r="BL31" s="49"/>
      <c r="BM31" s="5"/>
    </row>
    <row r="32" spans="1:65" ht="22.2">
      <c r="A32" s="1" t="s">
        <v>61</v>
      </c>
      <c r="BC32" s="196" t="s">
        <v>24</v>
      </c>
      <c r="BD32" s="197"/>
      <c r="BE32" s="275"/>
      <c r="BF32" s="276"/>
      <c r="BG32" s="2" t="s">
        <v>10</v>
      </c>
      <c r="BI32" s="275"/>
      <c r="BJ32" s="276"/>
      <c r="BK32" s="202" t="s">
        <v>25</v>
      </c>
      <c r="BL32" s="196"/>
    </row>
    <row r="33" spans="1:65">
      <c r="X33" s="2" t="s">
        <v>85</v>
      </c>
      <c r="AU33" s="2" t="s">
        <v>103</v>
      </c>
      <c r="AX33" s="275"/>
      <c r="AY33" s="164"/>
      <c r="AZ33" s="164"/>
      <c r="BA33" s="164"/>
      <c r="BB33" s="164"/>
      <c r="BC33" s="164"/>
      <c r="BD33" s="164"/>
      <c r="BE33" s="164"/>
      <c r="BF33" s="164"/>
      <c r="BG33" s="164"/>
      <c r="BH33" s="164"/>
      <c r="BI33" s="164"/>
      <c r="BJ33" s="164"/>
      <c r="BK33" s="164"/>
      <c r="BL33" s="276"/>
      <c r="BM33" s="6"/>
    </row>
    <row r="34" spans="1:65" ht="18" customHeight="1">
      <c r="A34" s="4"/>
      <c r="B34" s="246" t="s">
        <v>94</v>
      </c>
      <c r="C34" s="248"/>
      <c r="D34" s="340" t="s">
        <v>120</v>
      </c>
      <c r="E34" s="246" t="s">
        <v>95</v>
      </c>
      <c r="F34" s="247"/>
      <c r="G34" s="248"/>
      <c r="H34" s="252" t="s">
        <v>3</v>
      </c>
      <c r="I34" s="253"/>
      <c r="J34" s="253"/>
      <c r="K34" s="253"/>
      <c r="L34" s="254"/>
      <c r="M34" s="274" t="s">
        <v>93</v>
      </c>
      <c r="N34" s="258"/>
      <c r="O34" s="258"/>
      <c r="P34" s="258"/>
      <c r="Q34" s="258"/>
      <c r="R34" s="258"/>
      <c r="S34" s="329"/>
      <c r="T34" s="274" t="s">
        <v>63</v>
      </c>
      <c r="U34" s="258"/>
      <c r="V34" s="258"/>
      <c r="W34" s="258"/>
      <c r="X34" s="329"/>
      <c r="Y34" s="262" t="s">
        <v>64</v>
      </c>
      <c r="Z34" s="263"/>
      <c r="AA34" s="263"/>
      <c r="AB34" s="263"/>
      <c r="AC34" s="264"/>
      <c r="AD34" s="274" t="s">
        <v>6</v>
      </c>
      <c r="AE34" s="258"/>
      <c r="AF34" s="258"/>
      <c r="AG34" s="329"/>
      <c r="AH34" s="271" t="s">
        <v>84</v>
      </c>
      <c r="AI34" s="272"/>
      <c r="AJ34" s="272"/>
      <c r="AK34" s="272"/>
      <c r="AL34" s="272"/>
      <c r="AM34" s="272"/>
      <c r="AN34" s="273"/>
      <c r="AO34" s="274" t="s">
        <v>7</v>
      </c>
      <c r="AP34" s="258"/>
      <c r="AQ34" s="329"/>
      <c r="AR34" s="224" t="s">
        <v>26</v>
      </c>
      <c r="AS34" s="332"/>
      <c r="AT34" s="332"/>
      <c r="AU34" s="332"/>
      <c r="AV34" s="333"/>
      <c r="AW34" s="230" t="s">
        <v>8</v>
      </c>
      <c r="AX34" s="231"/>
      <c r="AY34" s="231"/>
      <c r="AZ34" s="231"/>
      <c r="BA34" s="232"/>
      <c r="BB34" s="236" t="s">
        <v>27</v>
      </c>
      <c r="BC34" s="335"/>
      <c r="BD34" s="335"/>
      <c r="BE34" s="335"/>
      <c r="BF34" s="336"/>
      <c r="BG34" s="230" t="s">
        <v>9</v>
      </c>
      <c r="BH34" s="231"/>
      <c r="BI34" s="231"/>
      <c r="BJ34" s="231"/>
      <c r="BK34" s="231"/>
      <c r="BL34" s="232"/>
    </row>
    <row r="35" spans="1:65" ht="18" customHeight="1">
      <c r="A35" s="4"/>
      <c r="B35" s="249"/>
      <c r="C35" s="251"/>
      <c r="D35" s="341"/>
      <c r="E35" s="249"/>
      <c r="F35" s="250"/>
      <c r="G35" s="251"/>
      <c r="H35" s="255"/>
      <c r="I35" s="256"/>
      <c r="J35" s="256"/>
      <c r="K35" s="256"/>
      <c r="L35" s="257"/>
      <c r="M35" s="342"/>
      <c r="N35" s="259"/>
      <c r="O35" s="259"/>
      <c r="P35" s="259"/>
      <c r="Q35" s="259"/>
      <c r="R35" s="259"/>
      <c r="S35" s="343"/>
      <c r="T35" s="342"/>
      <c r="U35" s="259"/>
      <c r="V35" s="259"/>
      <c r="W35" s="259"/>
      <c r="X35" s="343"/>
      <c r="Y35" s="224" t="s">
        <v>91</v>
      </c>
      <c r="Z35" s="332"/>
      <c r="AA35" s="332"/>
      <c r="AB35" s="332"/>
      <c r="AC35" s="333"/>
      <c r="AD35" s="330"/>
      <c r="AE35" s="260"/>
      <c r="AF35" s="260"/>
      <c r="AG35" s="331"/>
      <c r="AH35" s="218" t="s">
        <v>4</v>
      </c>
      <c r="AI35" s="220"/>
      <c r="AJ35" s="218" t="s">
        <v>5</v>
      </c>
      <c r="AK35" s="219"/>
      <c r="AL35" s="219"/>
      <c r="AM35" s="219"/>
      <c r="AN35" s="220"/>
      <c r="AO35" s="330"/>
      <c r="AP35" s="260"/>
      <c r="AQ35" s="331"/>
      <c r="AR35" s="334"/>
      <c r="AS35" s="244"/>
      <c r="AT35" s="244"/>
      <c r="AU35" s="244"/>
      <c r="AV35" s="245"/>
      <c r="AW35" s="233"/>
      <c r="AX35" s="234"/>
      <c r="AY35" s="234"/>
      <c r="AZ35" s="234"/>
      <c r="BA35" s="235"/>
      <c r="BB35" s="337"/>
      <c r="BC35" s="338"/>
      <c r="BD35" s="338"/>
      <c r="BE35" s="338"/>
      <c r="BF35" s="339"/>
      <c r="BG35" s="233"/>
      <c r="BH35" s="234"/>
      <c r="BI35" s="234"/>
      <c r="BJ35" s="234"/>
      <c r="BK35" s="234"/>
      <c r="BL35" s="235"/>
    </row>
    <row r="36" spans="1:65">
      <c r="A36" s="4"/>
      <c r="B36" s="218" t="s">
        <v>2</v>
      </c>
      <c r="C36" s="220"/>
      <c r="D36" s="54" t="s">
        <v>2</v>
      </c>
      <c r="E36" s="218" t="s">
        <v>96</v>
      </c>
      <c r="F36" s="219"/>
      <c r="G36" s="220"/>
      <c r="H36" s="221"/>
      <c r="I36" s="222"/>
      <c r="J36" s="222"/>
      <c r="K36" s="222"/>
      <c r="L36" s="223"/>
      <c r="M36" s="330"/>
      <c r="N36" s="260"/>
      <c r="O36" s="260"/>
      <c r="P36" s="260"/>
      <c r="Q36" s="260"/>
      <c r="R36" s="260"/>
      <c r="S36" s="331"/>
      <c r="T36" s="330"/>
      <c r="U36" s="260"/>
      <c r="V36" s="260"/>
      <c r="W36" s="260"/>
      <c r="X36" s="331"/>
      <c r="Y36" s="334"/>
      <c r="Z36" s="244"/>
      <c r="AA36" s="244"/>
      <c r="AB36" s="244"/>
      <c r="AC36" s="245"/>
      <c r="AD36" s="218" t="s">
        <v>77</v>
      </c>
      <c r="AE36" s="219"/>
      <c r="AF36" s="219"/>
      <c r="AG36" s="220"/>
      <c r="AH36" s="218" t="s">
        <v>2</v>
      </c>
      <c r="AI36" s="220"/>
      <c r="AJ36" s="218" t="s">
        <v>78</v>
      </c>
      <c r="AK36" s="219"/>
      <c r="AL36" s="219"/>
      <c r="AM36" s="219"/>
      <c r="AN36" s="220"/>
      <c r="AO36" s="218" t="s">
        <v>79</v>
      </c>
      <c r="AP36" s="219"/>
      <c r="AQ36" s="220"/>
      <c r="AR36" s="218" t="s">
        <v>80</v>
      </c>
      <c r="AS36" s="219"/>
      <c r="AT36" s="219"/>
      <c r="AU36" s="219"/>
      <c r="AV36" s="220"/>
      <c r="AW36" s="218" t="s">
        <v>81</v>
      </c>
      <c r="AX36" s="219"/>
      <c r="AY36" s="219"/>
      <c r="AZ36" s="219"/>
      <c r="BA36" s="220"/>
      <c r="BB36" s="271" t="s">
        <v>82</v>
      </c>
      <c r="BC36" s="272"/>
      <c r="BD36" s="272"/>
      <c r="BE36" s="272"/>
      <c r="BF36" s="273"/>
      <c r="BG36" s="271" t="s">
        <v>83</v>
      </c>
      <c r="BH36" s="272"/>
      <c r="BI36" s="272"/>
      <c r="BJ36" s="272"/>
      <c r="BK36" s="272"/>
      <c r="BL36" s="273"/>
    </row>
    <row r="37" spans="1:65">
      <c r="A37" s="20">
        <v>21</v>
      </c>
      <c r="B37" s="213"/>
      <c r="C37" s="215"/>
      <c r="D37" s="57"/>
      <c r="E37" s="213"/>
      <c r="F37" s="214"/>
      <c r="G37" s="215"/>
      <c r="H37" s="213"/>
      <c r="I37" s="214"/>
      <c r="J37" s="214"/>
      <c r="K37" s="214"/>
      <c r="L37" s="215"/>
      <c r="M37" s="210"/>
      <c r="N37" s="212"/>
      <c r="O37" s="21" t="s">
        <v>10</v>
      </c>
      <c r="P37" s="22"/>
      <c r="Q37" s="21" t="s">
        <v>11</v>
      </c>
      <c r="R37" s="22"/>
      <c r="S37" s="21" t="s">
        <v>12</v>
      </c>
      <c r="T37" s="26"/>
      <c r="U37" s="21" t="s">
        <v>12</v>
      </c>
      <c r="V37" s="25" t="s">
        <v>62</v>
      </c>
      <c r="W37" s="22"/>
      <c r="X37" s="24" t="s">
        <v>12</v>
      </c>
      <c r="Y37" s="327"/>
      <c r="Z37" s="217"/>
      <c r="AA37" s="21" t="s">
        <v>62</v>
      </c>
      <c r="AB37" s="217"/>
      <c r="AC37" s="328"/>
      <c r="AD37" s="209"/>
      <c r="AE37" s="211"/>
      <c r="AF37" s="211"/>
      <c r="AG37" s="23" t="s">
        <v>13</v>
      </c>
      <c r="AH37" s="210"/>
      <c r="AI37" s="206"/>
      <c r="AJ37" s="209"/>
      <c r="AK37" s="211"/>
      <c r="AL37" s="211"/>
      <c r="AM37" s="211"/>
      <c r="AN37" s="21" t="s">
        <v>13</v>
      </c>
      <c r="AO37" s="210"/>
      <c r="AP37" s="212"/>
      <c r="AQ37" s="24" t="s">
        <v>14</v>
      </c>
      <c r="AR37" s="203">
        <f t="shared" ref="AR37:AR56" si="3">IFERROR(ROUNDDOWN(AJ37/AO37,0),0)</f>
        <v>0</v>
      </c>
      <c r="AS37" s="204"/>
      <c r="AT37" s="204"/>
      <c r="AU37" s="204"/>
      <c r="AV37" s="40" t="s">
        <v>13</v>
      </c>
      <c r="AW37" s="203">
        <f t="shared" ref="AW37:AW56" si="4">IFERROR(AD37+AR37,0)</f>
        <v>0</v>
      </c>
      <c r="AX37" s="204"/>
      <c r="AY37" s="204"/>
      <c r="AZ37" s="204"/>
      <c r="BA37" s="41" t="s">
        <v>13</v>
      </c>
      <c r="BB37" s="203">
        <v>25700</v>
      </c>
      <c r="BC37" s="204"/>
      <c r="BD37" s="204"/>
      <c r="BE37" s="204"/>
      <c r="BF37" s="40" t="s">
        <v>13</v>
      </c>
      <c r="BG37" s="203">
        <f t="shared" ref="BG37:BG56" si="5">IF(AW37&lt;BB37,AW37,25700)</f>
        <v>0</v>
      </c>
      <c r="BH37" s="204"/>
      <c r="BI37" s="204"/>
      <c r="BJ37" s="204"/>
      <c r="BK37" s="204"/>
      <c r="BL37" s="41" t="s">
        <v>13</v>
      </c>
      <c r="BM37" s="20">
        <v>21</v>
      </c>
    </row>
    <row r="38" spans="1:65">
      <c r="A38" s="20">
        <v>22</v>
      </c>
      <c r="B38" s="213"/>
      <c r="C38" s="215"/>
      <c r="D38" s="57"/>
      <c r="E38" s="213"/>
      <c r="F38" s="214"/>
      <c r="G38" s="215"/>
      <c r="H38" s="213"/>
      <c r="I38" s="214"/>
      <c r="J38" s="214"/>
      <c r="K38" s="214"/>
      <c r="L38" s="215"/>
      <c r="M38" s="210"/>
      <c r="N38" s="212"/>
      <c r="O38" s="21" t="s">
        <v>10</v>
      </c>
      <c r="P38" s="22"/>
      <c r="Q38" s="21" t="s">
        <v>11</v>
      </c>
      <c r="R38" s="22"/>
      <c r="S38" s="21" t="s">
        <v>12</v>
      </c>
      <c r="T38" s="26"/>
      <c r="U38" s="21" t="s">
        <v>12</v>
      </c>
      <c r="V38" s="25" t="s">
        <v>62</v>
      </c>
      <c r="W38" s="22"/>
      <c r="X38" s="24" t="s">
        <v>12</v>
      </c>
      <c r="Y38" s="210"/>
      <c r="Z38" s="212"/>
      <c r="AA38" s="21" t="s">
        <v>62</v>
      </c>
      <c r="AB38" s="212"/>
      <c r="AC38" s="206"/>
      <c r="AD38" s="209"/>
      <c r="AE38" s="211"/>
      <c r="AF38" s="211"/>
      <c r="AG38" s="23" t="s">
        <v>13</v>
      </c>
      <c r="AH38" s="210"/>
      <c r="AI38" s="206"/>
      <c r="AJ38" s="209"/>
      <c r="AK38" s="211"/>
      <c r="AL38" s="211"/>
      <c r="AM38" s="211"/>
      <c r="AN38" s="21" t="s">
        <v>13</v>
      </c>
      <c r="AO38" s="210"/>
      <c r="AP38" s="212"/>
      <c r="AQ38" s="24" t="s">
        <v>14</v>
      </c>
      <c r="AR38" s="203">
        <f t="shared" si="3"/>
        <v>0</v>
      </c>
      <c r="AS38" s="204"/>
      <c r="AT38" s="204"/>
      <c r="AU38" s="204"/>
      <c r="AV38" s="40" t="s">
        <v>13</v>
      </c>
      <c r="AW38" s="203">
        <f t="shared" si="4"/>
        <v>0</v>
      </c>
      <c r="AX38" s="204"/>
      <c r="AY38" s="204"/>
      <c r="AZ38" s="204"/>
      <c r="BA38" s="41" t="s">
        <v>13</v>
      </c>
      <c r="BB38" s="203">
        <v>25700</v>
      </c>
      <c r="BC38" s="204"/>
      <c r="BD38" s="204"/>
      <c r="BE38" s="204"/>
      <c r="BF38" s="40" t="s">
        <v>13</v>
      </c>
      <c r="BG38" s="203">
        <f t="shared" si="5"/>
        <v>0</v>
      </c>
      <c r="BH38" s="204"/>
      <c r="BI38" s="204"/>
      <c r="BJ38" s="204"/>
      <c r="BK38" s="204"/>
      <c r="BL38" s="41" t="s">
        <v>13</v>
      </c>
      <c r="BM38" s="20">
        <v>22</v>
      </c>
    </row>
    <row r="39" spans="1:65">
      <c r="A39" s="20">
        <v>23</v>
      </c>
      <c r="B39" s="213"/>
      <c r="C39" s="215"/>
      <c r="D39" s="57"/>
      <c r="E39" s="213"/>
      <c r="F39" s="214"/>
      <c r="G39" s="215"/>
      <c r="H39" s="213"/>
      <c r="I39" s="214"/>
      <c r="J39" s="214"/>
      <c r="K39" s="214"/>
      <c r="L39" s="215"/>
      <c r="M39" s="210"/>
      <c r="N39" s="212"/>
      <c r="O39" s="21" t="s">
        <v>10</v>
      </c>
      <c r="P39" s="22"/>
      <c r="Q39" s="21" t="s">
        <v>11</v>
      </c>
      <c r="R39" s="22"/>
      <c r="S39" s="21" t="s">
        <v>12</v>
      </c>
      <c r="T39" s="26"/>
      <c r="U39" s="21" t="s">
        <v>12</v>
      </c>
      <c r="V39" s="25" t="s">
        <v>62</v>
      </c>
      <c r="W39" s="22"/>
      <c r="X39" s="24" t="s">
        <v>12</v>
      </c>
      <c r="Y39" s="210"/>
      <c r="Z39" s="212"/>
      <c r="AA39" s="21" t="s">
        <v>62</v>
      </c>
      <c r="AB39" s="212"/>
      <c r="AC39" s="206"/>
      <c r="AD39" s="209"/>
      <c r="AE39" s="211"/>
      <c r="AF39" s="211"/>
      <c r="AG39" s="23" t="s">
        <v>13</v>
      </c>
      <c r="AH39" s="210"/>
      <c r="AI39" s="206"/>
      <c r="AJ39" s="209"/>
      <c r="AK39" s="211"/>
      <c r="AL39" s="211"/>
      <c r="AM39" s="211"/>
      <c r="AN39" s="21" t="s">
        <v>13</v>
      </c>
      <c r="AO39" s="210"/>
      <c r="AP39" s="212"/>
      <c r="AQ39" s="24" t="s">
        <v>14</v>
      </c>
      <c r="AR39" s="203">
        <f t="shared" si="3"/>
        <v>0</v>
      </c>
      <c r="AS39" s="204"/>
      <c r="AT39" s="204"/>
      <c r="AU39" s="204"/>
      <c r="AV39" s="40" t="s">
        <v>13</v>
      </c>
      <c r="AW39" s="203">
        <f t="shared" si="4"/>
        <v>0</v>
      </c>
      <c r="AX39" s="204"/>
      <c r="AY39" s="204"/>
      <c r="AZ39" s="204"/>
      <c r="BA39" s="41" t="s">
        <v>13</v>
      </c>
      <c r="BB39" s="203">
        <v>25700</v>
      </c>
      <c r="BC39" s="204"/>
      <c r="BD39" s="204"/>
      <c r="BE39" s="204"/>
      <c r="BF39" s="40" t="s">
        <v>13</v>
      </c>
      <c r="BG39" s="203">
        <f t="shared" si="5"/>
        <v>0</v>
      </c>
      <c r="BH39" s="204"/>
      <c r="BI39" s="204"/>
      <c r="BJ39" s="204"/>
      <c r="BK39" s="204"/>
      <c r="BL39" s="41" t="s">
        <v>13</v>
      </c>
      <c r="BM39" s="20">
        <v>23</v>
      </c>
    </row>
    <row r="40" spans="1:65">
      <c r="A40" s="20">
        <v>24</v>
      </c>
      <c r="B40" s="213"/>
      <c r="C40" s="215"/>
      <c r="D40" s="57"/>
      <c r="E40" s="213"/>
      <c r="F40" s="214"/>
      <c r="G40" s="215"/>
      <c r="H40" s="213"/>
      <c r="I40" s="214"/>
      <c r="J40" s="214"/>
      <c r="K40" s="214"/>
      <c r="L40" s="215"/>
      <c r="M40" s="210"/>
      <c r="N40" s="212"/>
      <c r="O40" s="21" t="s">
        <v>10</v>
      </c>
      <c r="P40" s="22"/>
      <c r="Q40" s="21" t="s">
        <v>11</v>
      </c>
      <c r="R40" s="22"/>
      <c r="S40" s="21" t="s">
        <v>12</v>
      </c>
      <c r="T40" s="26"/>
      <c r="U40" s="21" t="s">
        <v>12</v>
      </c>
      <c r="V40" s="25" t="s">
        <v>62</v>
      </c>
      <c r="W40" s="22"/>
      <c r="X40" s="24" t="s">
        <v>12</v>
      </c>
      <c r="Y40" s="210"/>
      <c r="Z40" s="212"/>
      <c r="AA40" s="21" t="s">
        <v>62</v>
      </c>
      <c r="AB40" s="212"/>
      <c r="AC40" s="206"/>
      <c r="AD40" s="209"/>
      <c r="AE40" s="211"/>
      <c r="AF40" s="211"/>
      <c r="AG40" s="23" t="s">
        <v>13</v>
      </c>
      <c r="AH40" s="210"/>
      <c r="AI40" s="206"/>
      <c r="AJ40" s="209"/>
      <c r="AK40" s="211"/>
      <c r="AL40" s="211"/>
      <c r="AM40" s="211"/>
      <c r="AN40" s="21" t="s">
        <v>13</v>
      </c>
      <c r="AO40" s="210"/>
      <c r="AP40" s="212"/>
      <c r="AQ40" s="24" t="s">
        <v>14</v>
      </c>
      <c r="AR40" s="203">
        <f t="shared" si="3"/>
        <v>0</v>
      </c>
      <c r="AS40" s="204"/>
      <c r="AT40" s="204"/>
      <c r="AU40" s="204"/>
      <c r="AV40" s="40" t="s">
        <v>13</v>
      </c>
      <c r="AW40" s="203">
        <f t="shared" si="4"/>
        <v>0</v>
      </c>
      <c r="AX40" s="204"/>
      <c r="AY40" s="204"/>
      <c r="AZ40" s="204"/>
      <c r="BA40" s="41" t="s">
        <v>13</v>
      </c>
      <c r="BB40" s="203">
        <v>25700</v>
      </c>
      <c r="BC40" s="204"/>
      <c r="BD40" s="204"/>
      <c r="BE40" s="204"/>
      <c r="BF40" s="40" t="s">
        <v>13</v>
      </c>
      <c r="BG40" s="203">
        <f t="shared" si="5"/>
        <v>0</v>
      </c>
      <c r="BH40" s="204"/>
      <c r="BI40" s="204"/>
      <c r="BJ40" s="204"/>
      <c r="BK40" s="204"/>
      <c r="BL40" s="41" t="s">
        <v>13</v>
      </c>
      <c r="BM40" s="20">
        <v>24</v>
      </c>
    </row>
    <row r="41" spans="1:65">
      <c r="A41" s="20">
        <v>25</v>
      </c>
      <c r="B41" s="213"/>
      <c r="C41" s="215"/>
      <c r="D41" s="57"/>
      <c r="E41" s="213"/>
      <c r="F41" s="214"/>
      <c r="G41" s="215"/>
      <c r="H41" s="213"/>
      <c r="I41" s="214"/>
      <c r="J41" s="214"/>
      <c r="K41" s="214"/>
      <c r="L41" s="215"/>
      <c r="M41" s="210"/>
      <c r="N41" s="212"/>
      <c r="O41" s="21" t="s">
        <v>10</v>
      </c>
      <c r="P41" s="22"/>
      <c r="Q41" s="21" t="s">
        <v>11</v>
      </c>
      <c r="R41" s="22"/>
      <c r="S41" s="21" t="s">
        <v>12</v>
      </c>
      <c r="T41" s="26"/>
      <c r="U41" s="21" t="s">
        <v>12</v>
      </c>
      <c r="V41" s="25" t="s">
        <v>62</v>
      </c>
      <c r="W41" s="22"/>
      <c r="X41" s="24" t="s">
        <v>12</v>
      </c>
      <c r="Y41" s="327"/>
      <c r="Z41" s="217"/>
      <c r="AA41" s="21" t="s">
        <v>62</v>
      </c>
      <c r="AB41" s="217"/>
      <c r="AC41" s="328"/>
      <c r="AD41" s="209"/>
      <c r="AE41" s="211"/>
      <c r="AF41" s="211"/>
      <c r="AG41" s="23" t="s">
        <v>13</v>
      </c>
      <c r="AH41" s="210"/>
      <c r="AI41" s="206"/>
      <c r="AJ41" s="209"/>
      <c r="AK41" s="211"/>
      <c r="AL41" s="211"/>
      <c r="AM41" s="211"/>
      <c r="AN41" s="21" t="s">
        <v>13</v>
      </c>
      <c r="AO41" s="210"/>
      <c r="AP41" s="212"/>
      <c r="AQ41" s="24" t="s">
        <v>14</v>
      </c>
      <c r="AR41" s="203">
        <f t="shared" si="3"/>
        <v>0</v>
      </c>
      <c r="AS41" s="204"/>
      <c r="AT41" s="204"/>
      <c r="AU41" s="204"/>
      <c r="AV41" s="40" t="s">
        <v>13</v>
      </c>
      <c r="AW41" s="203">
        <f t="shared" si="4"/>
        <v>0</v>
      </c>
      <c r="AX41" s="204"/>
      <c r="AY41" s="204"/>
      <c r="AZ41" s="204"/>
      <c r="BA41" s="41" t="s">
        <v>13</v>
      </c>
      <c r="BB41" s="203">
        <v>25700</v>
      </c>
      <c r="BC41" s="204"/>
      <c r="BD41" s="204"/>
      <c r="BE41" s="204"/>
      <c r="BF41" s="40" t="s">
        <v>13</v>
      </c>
      <c r="BG41" s="203">
        <f t="shared" si="5"/>
        <v>0</v>
      </c>
      <c r="BH41" s="204"/>
      <c r="BI41" s="204"/>
      <c r="BJ41" s="204"/>
      <c r="BK41" s="204"/>
      <c r="BL41" s="41" t="s">
        <v>13</v>
      </c>
      <c r="BM41" s="20">
        <v>25</v>
      </c>
    </row>
    <row r="42" spans="1:65">
      <c r="A42" s="20">
        <v>26</v>
      </c>
      <c r="B42" s="213"/>
      <c r="C42" s="215"/>
      <c r="D42" s="57"/>
      <c r="E42" s="213"/>
      <c r="F42" s="214"/>
      <c r="G42" s="215"/>
      <c r="H42" s="213"/>
      <c r="I42" s="214"/>
      <c r="J42" s="214"/>
      <c r="K42" s="214"/>
      <c r="L42" s="215"/>
      <c r="M42" s="210"/>
      <c r="N42" s="212"/>
      <c r="O42" s="21" t="s">
        <v>10</v>
      </c>
      <c r="P42" s="22"/>
      <c r="Q42" s="21" t="s">
        <v>11</v>
      </c>
      <c r="R42" s="22"/>
      <c r="S42" s="21" t="s">
        <v>12</v>
      </c>
      <c r="T42" s="26"/>
      <c r="U42" s="21" t="s">
        <v>12</v>
      </c>
      <c r="V42" s="25" t="s">
        <v>62</v>
      </c>
      <c r="W42" s="22"/>
      <c r="X42" s="24" t="s">
        <v>12</v>
      </c>
      <c r="Y42" s="210"/>
      <c r="Z42" s="212"/>
      <c r="AA42" s="21" t="s">
        <v>62</v>
      </c>
      <c r="AB42" s="212"/>
      <c r="AC42" s="206"/>
      <c r="AD42" s="209"/>
      <c r="AE42" s="211"/>
      <c r="AF42" s="211"/>
      <c r="AG42" s="23" t="s">
        <v>13</v>
      </c>
      <c r="AH42" s="210"/>
      <c r="AI42" s="206"/>
      <c r="AJ42" s="209"/>
      <c r="AK42" s="211"/>
      <c r="AL42" s="211"/>
      <c r="AM42" s="211"/>
      <c r="AN42" s="21" t="s">
        <v>13</v>
      </c>
      <c r="AO42" s="210"/>
      <c r="AP42" s="212"/>
      <c r="AQ42" s="24" t="s">
        <v>14</v>
      </c>
      <c r="AR42" s="203">
        <f t="shared" si="3"/>
        <v>0</v>
      </c>
      <c r="AS42" s="204"/>
      <c r="AT42" s="204"/>
      <c r="AU42" s="204"/>
      <c r="AV42" s="40" t="s">
        <v>13</v>
      </c>
      <c r="AW42" s="203">
        <f t="shared" si="4"/>
        <v>0</v>
      </c>
      <c r="AX42" s="204"/>
      <c r="AY42" s="204"/>
      <c r="AZ42" s="204"/>
      <c r="BA42" s="41" t="s">
        <v>13</v>
      </c>
      <c r="BB42" s="203">
        <v>25700</v>
      </c>
      <c r="BC42" s="204"/>
      <c r="BD42" s="204"/>
      <c r="BE42" s="204"/>
      <c r="BF42" s="40" t="s">
        <v>13</v>
      </c>
      <c r="BG42" s="203">
        <f t="shared" si="5"/>
        <v>0</v>
      </c>
      <c r="BH42" s="204"/>
      <c r="BI42" s="204"/>
      <c r="BJ42" s="204"/>
      <c r="BK42" s="204"/>
      <c r="BL42" s="41" t="s">
        <v>13</v>
      </c>
      <c r="BM42" s="20">
        <v>26</v>
      </c>
    </row>
    <row r="43" spans="1:65">
      <c r="A43" s="20">
        <v>27</v>
      </c>
      <c r="B43" s="213"/>
      <c r="C43" s="215"/>
      <c r="D43" s="57"/>
      <c r="E43" s="213"/>
      <c r="F43" s="214"/>
      <c r="G43" s="215"/>
      <c r="H43" s="213"/>
      <c r="I43" s="214"/>
      <c r="J43" s="214"/>
      <c r="K43" s="214"/>
      <c r="L43" s="215"/>
      <c r="M43" s="210"/>
      <c r="N43" s="212"/>
      <c r="O43" s="21" t="s">
        <v>10</v>
      </c>
      <c r="P43" s="22"/>
      <c r="Q43" s="21" t="s">
        <v>11</v>
      </c>
      <c r="R43" s="22"/>
      <c r="S43" s="21" t="s">
        <v>12</v>
      </c>
      <c r="T43" s="26"/>
      <c r="U43" s="21" t="s">
        <v>12</v>
      </c>
      <c r="V43" s="25" t="s">
        <v>62</v>
      </c>
      <c r="W43" s="22"/>
      <c r="X43" s="24" t="s">
        <v>12</v>
      </c>
      <c r="Y43" s="210"/>
      <c r="Z43" s="212"/>
      <c r="AA43" s="21" t="s">
        <v>62</v>
      </c>
      <c r="AB43" s="212"/>
      <c r="AC43" s="206"/>
      <c r="AD43" s="209"/>
      <c r="AE43" s="211"/>
      <c r="AF43" s="211"/>
      <c r="AG43" s="23" t="s">
        <v>13</v>
      </c>
      <c r="AH43" s="210"/>
      <c r="AI43" s="206"/>
      <c r="AJ43" s="209"/>
      <c r="AK43" s="211"/>
      <c r="AL43" s="211"/>
      <c r="AM43" s="211"/>
      <c r="AN43" s="21" t="s">
        <v>13</v>
      </c>
      <c r="AO43" s="210"/>
      <c r="AP43" s="212"/>
      <c r="AQ43" s="24" t="s">
        <v>14</v>
      </c>
      <c r="AR43" s="203">
        <f t="shared" si="3"/>
        <v>0</v>
      </c>
      <c r="AS43" s="204"/>
      <c r="AT43" s="204"/>
      <c r="AU43" s="204"/>
      <c r="AV43" s="40" t="s">
        <v>13</v>
      </c>
      <c r="AW43" s="203">
        <f t="shared" si="4"/>
        <v>0</v>
      </c>
      <c r="AX43" s="204"/>
      <c r="AY43" s="204"/>
      <c r="AZ43" s="204"/>
      <c r="BA43" s="41" t="s">
        <v>13</v>
      </c>
      <c r="BB43" s="203">
        <v>25700</v>
      </c>
      <c r="BC43" s="204"/>
      <c r="BD43" s="204"/>
      <c r="BE43" s="204"/>
      <c r="BF43" s="40" t="s">
        <v>13</v>
      </c>
      <c r="BG43" s="203">
        <f t="shared" si="5"/>
        <v>0</v>
      </c>
      <c r="BH43" s="204"/>
      <c r="BI43" s="204"/>
      <c r="BJ43" s="204"/>
      <c r="BK43" s="204"/>
      <c r="BL43" s="41" t="s">
        <v>13</v>
      </c>
      <c r="BM43" s="20">
        <v>27</v>
      </c>
    </row>
    <row r="44" spans="1:65">
      <c r="A44" s="20">
        <v>28</v>
      </c>
      <c r="B44" s="213"/>
      <c r="C44" s="215"/>
      <c r="D44" s="57"/>
      <c r="E44" s="213"/>
      <c r="F44" s="214"/>
      <c r="G44" s="215"/>
      <c r="H44" s="213"/>
      <c r="I44" s="214"/>
      <c r="J44" s="214"/>
      <c r="K44" s="214"/>
      <c r="L44" s="215"/>
      <c r="M44" s="210"/>
      <c r="N44" s="212"/>
      <c r="O44" s="21" t="s">
        <v>10</v>
      </c>
      <c r="P44" s="22"/>
      <c r="Q44" s="21" t="s">
        <v>11</v>
      </c>
      <c r="R44" s="22"/>
      <c r="S44" s="21" t="s">
        <v>12</v>
      </c>
      <c r="T44" s="26"/>
      <c r="U44" s="21" t="s">
        <v>12</v>
      </c>
      <c r="V44" s="25" t="s">
        <v>62</v>
      </c>
      <c r="W44" s="22"/>
      <c r="X44" s="24" t="s">
        <v>12</v>
      </c>
      <c r="Y44" s="210"/>
      <c r="Z44" s="212"/>
      <c r="AA44" s="21" t="s">
        <v>62</v>
      </c>
      <c r="AB44" s="212"/>
      <c r="AC44" s="206"/>
      <c r="AD44" s="209"/>
      <c r="AE44" s="211"/>
      <c r="AF44" s="211"/>
      <c r="AG44" s="23" t="s">
        <v>13</v>
      </c>
      <c r="AH44" s="210"/>
      <c r="AI44" s="206"/>
      <c r="AJ44" s="209"/>
      <c r="AK44" s="211"/>
      <c r="AL44" s="211"/>
      <c r="AM44" s="211"/>
      <c r="AN44" s="21" t="s">
        <v>13</v>
      </c>
      <c r="AO44" s="210"/>
      <c r="AP44" s="212"/>
      <c r="AQ44" s="24" t="s">
        <v>14</v>
      </c>
      <c r="AR44" s="203">
        <f t="shared" si="3"/>
        <v>0</v>
      </c>
      <c r="AS44" s="204"/>
      <c r="AT44" s="204"/>
      <c r="AU44" s="204"/>
      <c r="AV44" s="40" t="s">
        <v>13</v>
      </c>
      <c r="AW44" s="203">
        <f t="shared" si="4"/>
        <v>0</v>
      </c>
      <c r="AX44" s="204"/>
      <c r="AY44" s="204"/>
      <c r="AZ44" s="204"/>
      <c r="BA44" s="41" t="s">
        <v>13</v>
      </c>
      <c r="BB44" s="203">
        <v>25700</v>
      </c>
      <c r="BC44" s="204"/>
      <c r="BD44" s="204"/>
      <c r="BE44" s="204"/>
      <c r="BF44" s="40" t="s">
        <v>13</v>
      </c>
      <c r="BG44" s="203">
        <f t="shared" si="5"/>
        <v>0</v>
      </c>
      <c r="BH44" s="204"/>
      <c r="BI44" s="204"/>
      <c r="BJ44" s="204"/>
      <c r="BK44" s="204"/>
      <c r="BL44" s="41" t="s">
        <v>13</v>
      </c>
      <c r="BM44" s="20">
        <v>28</v>
      </c>
    </row>
    <row r="45" spans="1:65">
      <c r="A45" s="20">
        <v>29</v>
      </c>
      <c r="B45" s="213"/>
      <c r="C45" s="215"/>
      <c r="D45" s="57"/>
      <c r="E45" s="213"/>
      <c r="F45" s="214"/>
      <c r="G45" s="215"/>
      <c r="H45" s="213"/>
      <c r="I45" s="214"/>
      <c r="J45" s="214"/>
      <c r="K45" s="214"/>
      <c r="L45" s="215"/>
      <c r="M45" s="210"/>
      <c r="N45" s="212"/>
      <c r="O45" s="21" t="s">
        <v>10</v>
      </c>
      <c r="P45" s="22"/>
      <c r="Q45" s="21" t="s">
        <v>11</v>
      </c>
      <c r="R45" s="22"/>
      <c r="S45" s="21" t="s">
        <v>12</v>
      </c>
      <c r="T45" s="26"/>
      <c r="U45" s="21" t="s">
        <v>12</v>
      </c>
      <c r="V45" s="25" t="s">
        <v>62</v>
      </c>
      <c r="W45" s="22"/>
      <c r="X45" s="24" t="s">
        <v>12</v>
      </c>
      <c r="Y45" s="210"/>
      <c r="Z45" s="212"/>
      <c r="AA45" s="21" t="s">
        <v>62</v>
      </c>
      <c r="AB45" s="212"/>
      <c r="AC45" s="206"/>
      <c r="AD45" s="209"/>
      <c r="AE45" s="211"/>
      <c r="AF45" s="211"/>
      <c r="AG45" s="23" t="s">
        <v>13</v>
      </c>
      <c r="AH45" s="210"/>
      <c r="AI45" s="206"/>
      <c r="AJ45" s="209"/>
      <c r="AK45" s="211"/>
      <c r="AL45" s="211"/>
      <c r="AM45" s="211"/>
      <c r="AN45" s="21" t="s">
        <v>13</v>
      </c>
      <c r="AO45" s="210"/>
      <c r="AP45" s="212"/>
      <c r="AQ45" s="24" t="s">
        <v>14</v>
      </c>
      <c r="AR45" s="203">
        <f t="shared" si="3"/>
        <v>0</v>
      </c>
      <c r="AS45" s="204"/>
      <c r="AT45" s="204"/>
      <c r="AU45" s="204"/>
      <c r="AV45" s="40" t="s">
        <v>13</v>
      </c>
      <c r="AW45" s="203">
        <f t="shared" si="4"/>
        <v>0</v>
      </c>
      <c r="AX45" s="204"/>
      <c r="AY45" s="204"/>
      <c r="AZ45" s="204"/>
      <c r="BA45" s="41" t="s">
        <v>13</v>
      </c>
      <c r="BB45" s="203">
        <v>25700</v>
      </c>
      <c r="BC45" s="204"/>
      <c r="BD45" s="204"/>
      <c r="BE45" s="204"/>
      <c r="BF45" s="40" t="s">
        <v>13</v>
      </c>
      <c r="BG45" s="203">
        <f t="shared" si="5"/>
        <v>0</v>
      </c>
      <c r="BH45" s="204"/>
      <c r="BI45" s="204"/>
      <c r="BJ45" s="204"/>
      <c r="BK45" s="204"/>
      <c r="BL45" s="41" t="s">
        <v>13</v>
      </c>
      <c r="BM45" s="20">
        <v>29</v>
      </c>
    </row>
    <row r="46" spans="1:65">
      <c r="A46" s="20">
        <v>30</v>
      </c>
      <c r="B46" s="213"/>
      <c r="C46" s="215"/>
      <c r="D46" s="57"/>
      <c r="E46" s="213"/>
      <c r="F46" s="214"/>
      <c r="G46" s="215"/>
      <c r="H46" s="213"/>
      <c r="I46" s="214"/>
      <c r="J46" s="214"/>
      <c r="K46" s="214"/>
      <c r="L46" s="215"/>
      <c r="M46" s="210"/>
      <c r="N46" s="212"/>
      <c r="O46" s="21" t="s">
        <v>10</v>
      </c>
      <c r="P46" s="22"/>
      <c r="Q46" s="21" t="s">
        <v>11</v>
      </c>
      <c r="R46" s="22"/>
      <c r="S46" s="21" t="s">
        <v>12</v>
      </c>
      <c r="T46" s="26"/>
      <c r="U46" s="21" t="s">
        <v>12</v>
      </c>
      <c r="V46" s="25" t="s">
        <v>62</v>
      </c>
      <c r="W46" s="22"/>
      <c r="X46" s="24" t="s">
        <v>12</v>
      </c>
      <c r="Y46" s="210"/>
      <c r="Z46" s="212"/>
      <c r="AA46" s="21" t="s">
        <v>62</v>
      </c>
      <c r="AB46" s="212"/>
      <c r="AC46" s="206"/>
      <c r="AD46" s="209"/>
      <c r="AE46" s="211"/>
      <c r="AF46" s="211"/>
      <c r="AG46" s="23" t="s">
        <v>13</v>
      </c>
      <c r="AH46" s="210"/>
      <c r="AI46" s="206"/>
      <c r="AJ46" s="209"/>
      <c r="AK46" s="211"/>
      <c r="AL46" s="211"/>
      <c r="AM46" s="211"/>
      <c r="AN46" s="21" t="s">
        <v>13</v>
      </c>
      <c r="AO46" s="210"/>
      <c r="AP46" s="212"/>
      <c r="AQ46" s="24" t="s">
        <v>14</v>
      </c>
      <c r="AR46" s="203">
        <f t="shared" si="3"/>
        <v>0</v>
      </c>
      <c r="AS46" s="204"/>
      <c r="AT46" s="204"/>
      <c r="AU46" s="204"/>
      <c r="AV46" s="40" t="s">
        <v>13</v>
      </c>
      <c r="AW46" s="203">
        <f t="shared" si="4"/>
        <v>0</v>
      </c>
      <c r="AX46" s="204"/>
      <c r="AY46" s="204"/>
      <c r="AZ46" s="204"/>
      <c r="BA46" s="41" t="s">
        <v>13</v>
      </c>
      <c r="BB46" s="203">
        <v>25700</v>
      </c>
      <c r="BC46" s="204"/>
      <c r="BD46" s="204"/>
      <c r="BE46" s="204"/>
      <c r="BF46" s="40" t="s">
        <v>13</v>
      </c>
      <c r="BG46" s="203">
        <f t="shared" si="5"/>
        <v>0</v>
      </c>
      <c r="BH46" s="204"/>
      <c r="BI46" s="204"/>
      <c r="BJ46" s="204"/>
      <c r="BK46" s="204"/>
      <c r="BL46" s="41" t="s">
        <v>13</v>
      </c>
      <c r="BM46" s="20">
        <v>30</v>
      </c>
    </row>
    <row r="47" spans="1:65">
      <c r="A47" s="20">
        <v>31</v>
      </c>
      <c r="B47" s="213"/>
      <c r="C47" s="215"/>
      <c r="D47" s="57"/>
      <c r="E47" s="213"/>
      <c r="F47" s="214"/>
      <c r="G47" s="215"/>
      <c r="H47" s="213"/>
      <c r="I47" s="214"/>
      <c r="J47" s="214"/>
      <c r="K47" s="214"/>
      <c r="L47" s="215"/>
      <c r="M47" s="210"/>
      <c r="N47" s="212"/>
      <c r="O47" s="21" t="s">
        <v>10</v>
      </c>
      <c r="P47" s="22"/>
      <c r="Q47" s="21" t="s">
        <v>11</v>
      </c>
      <c r="R47" s="22"/>
      <c r="S47" s="21" t="s">
        <v>12</v>
      </c>
      <c r="T47" s="26"/>
      <c r="U47" s="21" t="s">
        <v>12</v>
      </c>
      <c r="V47" s="25" t="s">
        <v>62</v>
      </c>
      <c r="W47" s="22"/>
      <c r="X47" s="24" t="s">
        <v>12</v>
      </c>
      <c r="Y47" s="210"/>
      <c r="Z47" s="212"/>
      <c r="AA47" s="21" t="s">
        <v>62</v>
      </c>
      <c r="AB47" s="212"/>
      <c r="AC47" s="206"/>
      <c r="AD47" s="209"/>
      <c r="AE47" s="211"/>
      <c r="AF47" s="211"/>
      <c r="AG47" s="23" t="s">
        <v>13</v>
      </c>
      <c r="AH47" s="210"/>
      <c r="AI47" s="206"/>
      <c r="AJ47" s="209"/>
      <c r="AK47" s="211"/>
      <c r="AL47" s="211"/>
      <c r="AM47" s="211"/>
      <c r="AN47" s="21" t="s">
        <v>13</v>
      </c>
      <c r="AO47" s="210"/>
      <c r="AP47" s="212"/>
      <c r="AQ47" s="24" t="s">
        <v>14</v>
      </c>
      <c r="AR47" s="203">
        <f t="shared" si="3"/>
        <v>0</v>
      </c>
      <c r="AS47" s="204"/>
      <c r="AT47" s="204"/>
      <c r="AU47" s="204"/>
      <c r="AV47" s="40" t="s">
        <v>13</v>
      </c>
      <c r="AW47" s="203">
        <f t="shared" si="4"/>
        <v>0</v>
      </c>
      <c r="AX47" s="204"/>
      <c r="AY47" s="204"/>
      <c r="AZ47" s="204"/>
      <c r="BA47" s="41" t="s">
        <v>13</v>
      </c>
      <c r="BB47" s="203">
        <v>25700</v>
      </c>
      <c r="BC47" s="204"/>
      <c r="BD47" s="204"/>
      <c r="BE47" s="204"/>
      <c r="BF47" s="40" t="s">
        <v>13</v>
      </c>
      <c r="BG47" s="203">
        <f t="shared" si="5"/>
        <v>0</v>
      </c>
      <c r="BH47" s="204"/>
      <c r="BI47" s="204"/>
      <c r="BJ47" s="204"/>
      <c r="BK47" s="204"/>
      <c r="BL47" s="41" t="s">
        <v>13</v>
      </c>
      <c r="BM47" s="20">
        <v>31</v>
      </c>
    </row>
    <row r="48" spans="1:65">
      <c r="A48" s="20">
        <v>32</v>
      </c>
      <c r="B48" s="213"/>
      <c r="C48" s="215"/>
      <c r="D48" s="57"/>
      <c r="E48" s="213"/>
      <c r="F48" s="214"/>
      <c r="G48" s="215"/>
      <c r="H48" s="213"/>
      <c r="I48" s="214"/>
      <c r="J48" s="214"/>
      <c r="K48" s="214"/>
      <c r="L48" s="215"/>
      <c r="M48" s="210"/>
      <c r="N48" s="212"/>
      <c r="O48" s="21" t="s">
        <v>10</v>
      </c>
      <c r="P48" s="22"/>
      <c r="Q48" s="21" t="s">
        <v>11</v>
      </c>
      <c r="R48" s="22"/>
      <c r="S48" s="21" t="s">
        <v>12</v>
      </c>
      <c r="T48" s="26"/>
      <c r="U48" s="21" t="s">
        <v>12</v>
      </c>
      <c r="V48" s="25" t="s">
        <v>62</v>
      </c>
      <c r="W48" s="22"/>
      <c r="X48" s="24" t="s">
        <v>12</v>
      </c>
      <c r="Y48" s="210"/>
      <c r="Z48" s="212"/>
      <c r="AA48" s="21" t="s">
        <v>62</v>
      </c>
      <c r="AB48" s="212"/>
      <c r="AC48" s="206"/>
      <c r="AD48" s="209"/>
      <c r="AE48" s="211"/>
      <c r="AF48" s="211"/>
      <c r="AG48" s="23" t="s">
        <v>13</v>
      </c>
      <c r="AH48" s="210"/>
      <c r="AI48" s="206"/>
      <c r="AJ48" s="209"/>
      <c r="AK48" s="211"/>
      <c r="AL48" s="211"/>
      <c r="AM48" s="211"/>
      <c r="AN48" s="21" t="s">
        <v>13</v>
      </c>
      <c r="AO48" s="210"/>
      <c r="AP48" s="212"/>
      <c r="AQ48" s="24" t="s">
        <v>14</v>
      </c>
      <c r="AR48" s="203">
        <f t="shared" si="3"/>
        <v>0</v>
      </c>
      <c r="AS48" s="204"/>
      <c r="AT48" s="204"/>
      <c r="AU48" s="204"/>
      <c r="AV48" s="40" t="s">
        <v>13</v>
      </c>
      <c r="AW48" s="203">
        <f t="shared" si="4"/>
        <v>0</v>
      </c>
      <c r="AX48" s="204"/>
      <c r="AY48" s="204"/>
      <c r="AZ48" s="204"/>
      <c r="BA48" s="41" t="s">
        <v>13</v>
      </c>
      <c r="BB48" s="203">
        <v>25700</v>
      </c>
      <c r="BC48" s="204"/>
      <c r="BD48" s="204"/>
      <c r="BE48" s="204"/>
      <c r="BF48" s="40" t="s">
        <v>13</v>
      </c>
      <c r="BG48" s="203">
        <f t="shared" si="5"/>
        <v>0</v>
      </c>
      <c r="BH48" s="204"/>
      <c r="BI48" s="204"/>
      <c r="BJ48" s="204"/>
      <c r="BK48" s="204"/>
      <c r="BL48" s="41" t="s">
        <v>13</v>
      </c>
      <c r="BM48" s="20">
        <v>32</v>
      </c>
    </row>
    <row r="49" spans="1:65">
      <c r="A49" s="20">
        <v>33</v>
      </c>
      <c r="B49" s="213"/>
      <c r="C49" s="215"/>
      <c r="D49" s="57"/>
      <c r="E49" s="213"/>
      <c r="F49" s="214"/>
      <c r="G49" s="215"/>
      <c r="H49" s="213"/>
      <c r="I49" s="214"/>
      <c r="J49" s="214"/>
      <c r="K49" s="214"/>
      <c r="L49" s="215"/>
      <c r="M49" s="210"/>
      <c r="N49" s="212"/>
      <c r="O49" s="21" t="s">
        <v>10</v>
      </c>
      <c r="P49" s="22"/>
      <c r="Q49" s="21" t="s">
        <v>11</v>
      </c>
      <c r="R49" s="22"/>
      <c r="S49" s="21" t="s">
        <v>12</v>
      </c>
      <c r="T49" s="26"/>
      <c r="U49" s="21" t="s">
        <v>12</v>
      </c>
      <c r="V49" s="25" t="s">
        <v>62</v>
      </c>
      <c r="W49" s="22"/>
      <c r="X49" s="24" t="s">
        <v>12</v>
      </c>
      <c r="Y49" s="210"/>
      <c r="Z49" s="212"/>
      <c r="AA49" s="21" t="s">
        <v>62</v>
      </c>
      <c r="AB49" s="212"/>
      <c r="AC49" s="206"/>
      <c r="AD49" s="209"/>
      <c r="AE49" s="211"/>
      <c r="AF49" s="211"/>
      <c r="AG49" s="23" t="s">
        <v>13</v>
      </c>
      <c r="AH49" s="210"/>
      <c r="AI49" s="206"/>
      <c r="AJ49" s="209"/>
      <c r="AK49" s="211"/>
      <c r="AL49" s="211"/>
      <c r="AM49" s="211"/>
      <c r="AN49" s="21" t="s">
        <v>13</v>
      </c>
      <c r="AO49" s="210"/>
      <c r="AP49" s="212"/>
      <c r="AQ49" s="24" t="s">
        <v>14</v>
      </c>
      <c r="AR49" s="203">
        <f t="shared" si="3"/>
        <v>0</v>
      </c>
      <c r="AS49" s="204"/>
      <c r="AT49" s="204"/>
      <c r="AU49" s="204"/>
      <c r="AV49" s="40" t="s">
        <v>13</v>
      </c>
      <c r="AW49" s="203">
        <f t="shared" si="4"/>
        <v>0</v>
      </c>
      <c r="AX49" s="204"/>
      <c r="AY49" s="204"/>
      <c r="AZ49" s="204"/>
      <c r="BA49" s="41" t="s">
        <v>13</v>
      </c>
      <c r="BB49" s="203">
        <v>25700</v>
      </c>
      <c r="BC49" s="204"/>
      <c r="BD49" s="204"/>
      <c r="BE49" s="204"/>
      <c r="BF49" s="40" t="s">
        <v>13</v>
      </c>
      <c r="BG49" s="203">
        <f t="shared" si="5"/>
        <v>0</v>
      </c>
      <c r="BH49" s="204"/>
      <c r="BI49" s="204"/>
      <c r="BJ49" s="204"/>
      <c r="BK49" s="204"/>
      <c r="BL49" s="41" t="s">
        <v>13</v>
      </c>
      <c r="BM49" s="20">
        <v>33</v>
      </c>
    </row>
    <row r="50" spans="1:65">
      <c r="A50" s="20">
        <v>34</v>
      </c>
      <c r="B50" s="213"/>
      <c r="C50" s="215"/>
      <c r="D50" s="57"/>
      <c r="E50" s="213"/>
      <c r="F50" s="214"/>
      <c r="G50" s="215"/>
      <c r="H50" s="213"/>
      <c r="I50" s="214"/>
      <c r="J50" s="214"/>
      <c r="K50" s="214"/>
      <c r="L50" s="215"/>
      <c r="M50" s="210"/>
      <c r="N50" s="212"/>
      <c r="O50" s="21" t="s">
        <v>10</v>
      </c>
      <c r="P50" s="22"/>
      <c r="Q50" s="21" t="s">
        <v>11</v>
      </c>
      <c r="R50" s="22"/>
      <c r="S50" s="21" t="s">
        <v>12</v>
      </c>
      <c r="T50" s="26"/>
      <c r="U50" s="21" t="s">
        <v>12</v>
      </c>
      <c r="V50" s="25" t="s">
        <v>62</v>
      </c>
      <c r="W50" s="22"/>
      <c r="X50" s="24" t="s">
        <v>12</v>
      </c>
      <c r="Y50" s="210"/>
      <c r="Z50" s="212"/>
      <c r="AA50" s="21" t="s">
        <v>62</v>
      </c>
      <c r="AB50" s="212"/>
      <c r="AC50" s="206"/>
      <c r="AD50" s="209"/>
      <c r="AE50" s="211"/>
      <c r="AF50" s="211"/>
      <c r="AG50" s="23" t="s">
        <v>13</v>
      </c>
      <c r="AH50" s="210"/>
      <c r="AI50" s="206"/>
      <c r="AJ50" s="209"/>
      <c r="AK50" s="211"/>
      <c r="AL50" s="211"/>
      <c r="AM50" s="211"/>
      <c r="AN50" s="21" t="s">
        <v>13</v>
      </c>
      <c r="AO50" s="210"/>
      <c r="AP50" s="212"/>
      <c r="AQ50" s="24" t="s">
        <v>14</v>
      </c>
      <c r="AR50" s="203">
        <f t="shared" si="3"/>
        <v>0</v>
      </c>
      <c r="AS50" s="204"/>
      <c r="AT50" s="204"/>
      <c r="AU50" s="204"/>
      <c r="AV50" s="40" t="s">
        <v>13</v>
      </c>
      <c r="AW50" s="203">
        <f t="shared" si="4"/>
        <v>0</v>
      </c>
      <c r="AX50" s="204"/>
      <c r="AY50" s="204"/>
      <c r="AZ50" s="204"/>
      <c r="BA50" s="41" t="s">
        <v>13</v>
      </c>
      <c r="BB50" s="203">
        <v>25700</v>
      </c>
      <c r="BC50" s="204"/>
      <c r="BD50" s="204"/>
      <c r="BE50" s="204"/>
      <c r="BF50" s="40" t="s">
        <v>13</v>
      </c>
      <c r="BG50" s="203">
        <f t="shared" si="5"/>
        <v>0</v>
      </c>
      <c r="BH50" s="204"/>
      <c r="BI50" s="204"/>
      <c r="BJ50" s="204"/>
      <c r="BK50" s="204"/>
      <c r="BL50" s="41" t="s">
        <v>13</v>
      </c>
      <c r="BM50" s="20">
        <v>34</v>
      </c>
    </row>
    <row r="51" spans="1:65">
      <c r="A51" s="20">
        <v>35</v>
      </c>
      <c r="B51" s="213"/>
      <c r="C51" s="215"/>
      <c r="D51" s="57"/>
      <c r="E51" s="213"/>
      <c r="F51" s="214"/>
      <c r="G51" s="215"/>
      <c r="H51" s="213"/>
      <c r="I51" s="214"/>
      <c r="J51" s="214"/>
      <c r="K51" s="214"/>
      <c r="L51" s="215"/>
      <c r="M51" s="210"/>
      <c r="N51" s="212"/>
      <c r="O51" s="21" t="s">
        <v>10</v>
      </c>
      <c r="P51" s="22"/>
      <c r="Q51" s="21" t="s">
        <v>11</v>
      </c>
      <c r="R51" s="22"/>
      <c r="S51" s="21" t="s">
        <v>12</v>
      </c>
      <c r="T51" s="26"/>
      <c r="U51" s="21" t="s">
        <v>12</v>
      </c>
      <c r="V51" s="25" t="s">
        <v>62</v>
      </c>
      <c r="W51" s="22"/>
      <c r="X51" s="24" t="s">
        <v>12</v>
      </c>
      <c r="Y51" s="210"/>
      <c r="Z51" s="212"/>
      <c r="AA51" s="21" t="s">
        <v>62</v>
      </c>
      <c r="AB51" s="212"/>
      <c r="AC51" s="206"/>
      <c r="AD51" s="209"/>
      <c r="AE51" s="211"/>
      <c r="AF51" s="211"/>
      <c r="AG51" s="23" t="s">
        <v>13</v>
      </c>
      <c r="AH51" s="210"/>
      <c r="AI51" s="206"/>
      <c r="AJ51" s="209"/>
      <c r="AK51" s="211"/>
      <c r="AL51" s="211"/>
      <c r="AM51" s="211"/>
      <c r="AN51" s="21" t="s">
        <v>13</v>
      </c>
      <c r="AO51" s="210"/>
      <c r="AP51" s="212"/>
      <c r="AQ51" s="24" t="s">
        <v>14</v>
      </c>
      <c r="AR51" s="203">
        <f t="shared" si="3"/>
        <v>0</v>
      </c>
      <c r="AS51" s="204"/>
      <c r="AT51" s="204"/>
      <c r="AU51" s="204"/>
      <c r="AV51" s="40" t="s">
        <v>13</v>
      </c>
      <c r="AW51" s="203">
        <f t="shared" si="4"/>
        <v>0</v>
      </c>
      <c r="AX51" s="204"/>
      <c r="AY51" s="204"/>
      <c r="AZ51" s="204"/>
      <c r="BA51" s="41" t="s">
        <v>13</v>
      </c>
      <c r="BB51" s="203">
        <v>25700</v>
      </c>
      <c r="BC51" s="204"/>
      <c r="BD51" s="204"/>
      <c r="BE51" s="204"/>
      <c r="BF51" s="40" t="s">
        <v>13</v>
      </c>
      <c r="BG51" s="203">
        <f t="shared" si="5"/>
        <v>0</v>
      </c>
      <c r="BH51" s="204"/>
      <c r="BI51" s="204"/>
      <c r="BJ51" s="204"/>
      <c r="BK51" s="204"/>
      <c r="BL51" s="41" t="s">
        <v>13</v>
      </c>
      <c r="BM51" s="20">
        <v>35</v>
      </c>
    </row>
    <row r="52" spans="1:65">
      <c r="A52" s="20">
        <v>36</v>
      </c>
      <c r="B52" s="213"/>
      <c r="C52" s="215"/>
      <c r="D52" s="57"/>
      <c r="E52" s="213"/>
      <c r="F52" s="214"/>
      <c r="G52" s="215"/>
      <c r="H52" s="213"/>
      <c r="I52" s="214"/>
      <c r="J52" s="214"/>
      <c r="K52" s="214"/>
      <c r="L52" s="215"/>
      <c r="M52" s="210"/>
      <c r="N52" s="212"/>
      <c r="O52" s="21" t="s">
        <v>10</v>
      </c>
      <c r="P52" s="22"/>
      <c r="Q52" s="21" t="s">
        <v>11</v>
      </c>
      <c r="R52" s="22"/>
      <c r="S52" s="21" t="s">
        <v>12</v>
      </c>
      <c r="T52" s="26"/>
      <c r="U52" s="21" t="s">
        <v>12</v>
      </c>
      <c r="V52" s="25" t="s">
        <v>62</v>
      </c>
      <c r="W52" s="22"/>
      <c r="X52" s="24" t="s">
        <v>12</v>
      </c>
      <c r="Y52" s="210"/>
      <c r="Z52" s="212"/>
      <c r="AA52" s="21" t="s">
        <v>62</v>
      </c>
      <c r="AB52" s="212"/>
      <c r="AC52" s="206"/>
      <c r="AD52" s="209"/>
      <c r="AE52" s="211"/>
      <c r="AF52" s="211"/>
      <c r="AG52" s="23" t="s">
        <v>13</v>
      </c>
      <c r="AH52" s="210"/>
      <c r="AI52" s="206"/>
      <c r="AJ52" s="209"/>
      <c r="AK52" s="211"/>
      <c r="AL52" s="211"/>
      <c r="AM52" s="211"/>
      <c r="AN52" s="21" t="s">
        <v>13</v>
      </c>
      <c r="AO52" s="210"/>
      <c r="AP52" s="212"/>
      <c r="AQ52" s="24" t="s">
        <v>14</v>
      </c>
      <c r="AR52" s="203">
        <f t="shared" si="3"/>
        <v>0</v>
      </c>
      <c r="AS52" s="204"/>
      <c r="AT52" s="204"/>
      <c r="AU52" s="204"/>
      <c r="AV52" s="40" t="s">
        <v>13</v>
      </c>
      <c r="AW52" s="203">
        <f t="shared" si="4"/>
        <v>0</v>
      </c>
      <c r="AX52" s="204"/>
      <c r="AY52" s="204"/>
      <c r="AZ52" s="204"/>
      <c r="BA52" s="41" t="s">
        <v>13</v>
      </c>
      <c r="BB52" s="203">
        <v>25700</v>
      </c>
      <c r="BC52" s="204"/>
      <c r="BD52" s="204"/>
      <c r="BE52" s="204"/>
      <c r="BF52" s="40" t="s">
        <v>13</v>
      </c>
      <c r="BG52" s="203">
        <f t="shared" si="5"/>
        <v>0</v>
      </c>
      <c r="BH52" s="204"/>
      <c r="BI52" s="204"/>
      <c r="BJ52" s="204"/>
      <c r="BK52" s="204"/>
      <c r="BL52" s="41" t="s">
        <v>13</v>
      </c>
      <c r="BM52" s="20">
        <v>36</v>
      </c>
    </row>
    <row r="53" spans="1:65">
      <c r="A53" s="20">
        <v>37</v>
      </c>
      <c r="B53" s="213"/>
      <c r="C53" s="215"/>
      <c r="D53" s="57"/>
      <c r="E53" s="213"/>
      <c r="F53" s="214"/>
      <c r="G53" s="215"/>
      <c r="H53" s="213"/>
      <c r="I53" s="214"/>
      <c r="J53" s="214"/>
      <c r="K53" s="214"/>
      <c r="L53" s="215"/>
      <c r="M53" s="210"/>
      <c r="N53" s="212"/>
      <c r="O53" s="21" t="s">
        <v>10</v>
      </c>
      <c r="P53" s="22"/>
      <c r="Q53" s="21" t="s">
        <v>11</v>
      </c>
      <c r="R53" s="22"/>
      <c r="S53" s="21" t="s">
        <v>12</v>
      </c>
      <c r="T53" s="26"/>
      <c r="U53" s="21" t="s">
        <v>12</v>
      </c>
      <c r="V53" s="25" t="s">
        <v>62</v>
      </c>
      <c r="W53" s="22"/>
      <c r="X53" s="24" t="s">
        <v>12</v>
      </c>
      <c r="Y53" s="210"/>
      <c r="Z53" s="212"/>
      <c r="AA53" s="21" t="s">
        <v>62</v>
      </c>
      <c r="AB53" s="212"/>
      <c r="AC53" s="206"/>
      <c r="AD53" s="209"/>
      <c r="AE53" s="211"/>
      <c r="AF53" s="211"/>
      <c r="AG53" s="23" t="s">
        <v>13</v>
      </c>
      <c r="AH53" s="210"/>
      <c r="AI53" s="206"/>
      <c r="AJ53" s="209"/>
      <c r="AK53" s="211"/>
      <c r="AL53" s="211"/>
      <c r="AM53" s="211"/>
      <c r="AN53" s="21" t="s">
        <v>13</v>
      </c>
      <c r="AO53" s="210"/>
      <c r="AP53" s="212"/>
      <c r="AQ53" s="24" t="s">
        <v>14</v>
      </c>
      <c r="AR53" s="203">
        <f t="shared" si="3"/>
        <v>0</v>
      </c>
      <c r="AS53" s="204"/>
      <c r="AT53" s="204"/>
      <c r="AU53" s="204"/>
      <c r="AV53" s="40" t="s">
        <v>13</v>
      </c>
      <c r="AW53" s="203">
        <f t="shared" si="4"/>
        <v>0</v>
      </c>
      <c r="AX53" s="204"/>
      <c r="AY53" s="204"/>
      <c r="AZ53" s="204"/>
      <c r="BA53" s="41" t="s">
        <v>13</v>
      </c>
      <c r="BB53" s="203">
        <v>25700</v>
      </c>
      <c r="BC53" s="204"/>
      <c r="BD53" s="204"/>
      <c r="BE53" s="204"/>
      <c r="BF53" s="40" t="s">
        <v>13</v>
      </c>
      <c r="BG53" s="203">
        <f t="shared" si="5"/>
        <v>0</v>
      </c>
      <c r="BH53" s="204"/>
      <c r="BI53" s="204"/>
      <c r="BJ53" s="204"/>
      <c r="BK53" s="204"/>
      <c r="BL53" s="41" t="s">
        <v>13</v>
      </c>
      <c r="BM53" s="20">
        <v>37</v>
      </c>
    </row>
    <row r="54" spans="1:65">
      <c r="A54" s="20">
        <v>38</v>
      </c>
      <c r="B54" s="213"/>
      <c r="C54" s="215"/>
      <c r="D54" s="57"/>
      <c r="E54" s="213"/>
      <c r="F54" s="214"/>
      <c r="G54" s="215"/>
      <c r="H54" s="213"/>
      <c r="I54" s="214"/>
      <c r="J54" s="214"/>
      <c r="K54" s="214"/>
      <c r="L54" s="215"/>
      <c r="M54" s="210"/>
      <c r="N54" s="212"/>
      <c r="O54" s="21" t="s">
        <v>10</v>
      </c>
      <c r="P54" s="22"/>
      <c r="Q54" s="21" t="s">
        <v>11</v>
      </c>
      <c r="R54" s="22"/>
      <c r="S54" s="21" t="s">
        <v>12</v>
      </c>
      <c r="T54" s="26"/>
      <c r="U54" s="21" t="s">
        <v>12</v>
      </c>
      <c r="V54" s="25" t="s">
        <v>62</v>
      </c>
      <c r="W54" s="22"/>
      <c r="X54" s="24" t="s">
        <v>12</v>
      </c>
      <c r="Y54" s="210"/>
      <c r="Z54" s="212"/>
      <c r="AA54" s="21" t="s">
        <v>62</v>
      </c>
      <c r="AB54" s="212"/>
      <c r="AC54" s="206"/>
      <c r="AD54" s="209"/>
      <c r="AE54" s="211"/>
      <c r="AF54" s="211"/>
      <c r="AG54" s="23" t="s">
        <v>13</v>
      </c>
      <c r="AH54" s="210"/>
      <c r="AI54" s="206"/>
      <c r="AJ54" s="209"/>
      <c r="AK54" s="211"/>
      <c r="AL54" s="211"/>
      <c r="AM54" s="211"/>
      <c r="AN54" s="21" t="s">
        <v>13</v>
      </c>
      <c r="AO54" s="210"/>
      <c r="AP54" s="212"/>
      <c r="AQ54" s="24" t="s">
        <v>14</v>
      </c>
      <c r="AR54" s="203">
        <f t="shared" si="3"/>
        <v>0</v>
      </c>
      <c r="AS54" s="204"/>
      <c r="AT54" s="204"/>
      <c r="AU54" s="204"/>
      <c r="AV54" s="40" t="s">
        <v>13</v>
      </c>
      <c r="AW54" s="203">
        <f t="shared" si="4"/>
        <v>0</v>
      </c>
      <c r="AX54" s="204"/>
      <c r="AY54" s="204"/>
      <c r="AZ54" s="204"/>
      <c r="BA54" s="41" t="s">
        <v>13</v>
      </c>
      <c r="BB54" s="203">
        <v>25700</v>
      </c>
      <c r="BC54" s="204"/>
      <c r="BD54" s="204"/>
      <c r="BE54" s="204"/>
      <c r="BF54" s="40" t="s">
        <v>13</v>
      </c>
      <c r="BG54" s="203">
        <f t="shared" si="5"/>
        <v>0</v>
      </c>
      <c r="BH54" s="204"/>
      <c r="BI54" s="204"/>
      <c r="BJ54" s="204"/>
      <c r="BK54" s="204"/>
      <c r="BL54" s="41" t="s">
        <v>13</v>
      </c>
      <c r="BM54" s="20">
        <v>38</v>
      </c>
    </row>
    <row r="55" spans="1:65">
      <c r="A55" s="20">
        <v>39</v>
      </c>
      <c r="B55" s="213"/>
      <c r="C55" s="215"/>
      <c r="D55" s="57"/>
      <c r="E55" s="213"/>
      <c r="F55" s="214"/>
      <c r="G55" s="215"/>
      <c r="H55" s="213"/>
      <c r="I55" s="214"/>
      <c r="J55" s="214"/>
      <c r="K55" s="214"/>
      <c r="L55" s="215"/>
      <c r="M55" s="210"/>
      <c r="N55" s="212"/>
      <c r="O55" s="21" t="s">
        <v>10</v>
      </c>
      <c r="P55" s="22"/>
      <c r="Q55" s="21" t="s">
        <v>11</v>
      </c>
      <c r="R55" s="22"/>
      <c r="S55" s="21" t="s">
        <v>12</v>
      </c>
      <c r="T55" s="26"/>
      <c r="U55" s="21" t="s">
        <v>12</v>
      </c>
      <c r="V55" s="25" t="s">
        <v>62</v>
      </c>
      <c r="W55" s="22"/>
      <c r="X55" s="24" t="s">
        <v>12</v>
      </c>
      <c r="Y55" s="210"/>
      <c r="Z55" s="212"/>
      <c r="AA55" s="21" t="s">
        <v>62</v>
      </c>
      <c r="AB55" s="212"/>
      <c r="AC55" s="206"/>
      <c r="AD55" s="209"/>
      <c r="AE55" s="211"/>
      <c r="AF55" s="211"/>
      <c r="AG55" s="23" t="s">
        <v>13</v>
      </c>
      <c r="AH55" s="210"/>
      <c r="AI55" s="206"/>
      <c r="AJ55" s="209"/>
      <c r="AK55" s="211"/>
      <c r="AL55" s="211"/>
      <c r="AM55" s="211"/>
      <c r="AN55" s="21" t="s">
        <v>13</v>
      </c>
      <c r="AO55" s="210"/>
      <c r="AP55" s="212"/>
      <c r="AQ55" s="24" t="s">
        <v>14</v>
      </c>
      <c r="AR55" s="203">
        <f t="shared" si="3"/>
        <v>0</v>
      </c>
      <c r="AS55" s="204"/>
      <c r="AT55" s="204"/>
      <c r="AU55" s="204"/>
      <c r="AV55" s="40" t="s">
        <v>13</v>
      </c>
      <c r="AW55" s="203">
        <f t="shared" si="4"/>
        <v>0</v>
      </c>
      <c r="AX55" s="204"/>
      <c r="AY55" s="204"/>
      <c r="AZ55" s="204"/>
      <c r="BA55" s="41" t="s">
        <v>13</v>
      </c>
      <c r="BB55" s="203">
        <v>25700</v>
      </c>
      <c r="BC55" s="204"/>
      <c r="BD55" s="204"/>
      <c r="BE55" s="204"/>
      <c r="BF55" s="40" t="s">
        <v>13</v>
      </c>
      <c r="BG55" s="203">
        <f t="shared" si="5"/>
        <v>0</v>
      </c>
      <c r="BH55" s="204"/>
      <c r="BI55" s="204"/>
      <c r="BJ55" s="204"/>
      <c r="BK55" s="204"/>
      <c r="BL55" s="41" t="s">
        <v>13</v>
      </c>
      <c r="BM55" s="20">
        <v>39</v>
      </c>
    </row>
    <row r="56" spans="1:65" ht="18.600000000000001" thickBot="1">
      <c r="A56" s="20">
        <v>40</v>
      </c>
      <c r="B56" s="213"/>
      <c r="C56" s="215"/>
      <c r="D56" s="57"/>
      <c r="E56" s="213"/>
      <c r="F56" s="214"/>
      <c r="G56" s="215"/>
      <c r="H56" s="213"/>
      <c r="I56" s="214"/>
      <c r="J56" s="214"/>
      <c r="K56" s="214"/>
      <c r="L56" s="215"/>
      <c r="M56" s="210"/>
      <c r="N56" s="212"/>
      <c r="O56" s="21" t="s">
        <v>10</v>
      </c>
      <c r="P56" s="22"/>
      <c r="Q56" s="21" t="s">
        <v>11</v>
      </c>
      <c r="R56" s="22"/>
      <c r="S56" s="24" t="s">
        <v>12</v>
      </c>
      <c r="T56" s="26"/>
      <c r="U56" s="21" t="s">
        <v>12</v>
      </c>
      <c r="V56" s="25" t="s">
        <v>62</v>
      </c>
      <c r="W56" s="22"/>
      <c r="X56" s="24" t="s">
        <v>12</v>
      </c>
      <c r="Y56" s="210"/>
      <c r="Z56" s="212"/>
      <c r="AA56" s="21" t="s">
        <v>62</v>
      </c>
      <c r="AB56" s="212"/>
      <c r="AC56" s="206"/>
      <c r="AD56" s="209"/>
      <c r="AE56" s="211"/>
      <c r="AF56" s="211"/>
      <c r="AG56" s="23" t="s">
        <v>13</v>
      </c>
      <c r="AH56" s="210"/>
      <c r="AI56" s="206"/>
      <c r="AJ56" s="209"/>
      <c r="AK56" s="211"/>
      <c r="AL56" s="211"/>
      <c r="AM56" s="211"/>
      <c r="AN56" s="21" t="s">
        <v>119</v>
      </c>
      <c r="AO56" s="210"/>
      <c r="AP56" s="212"/>
      <c r="AQ56" s="24" t="s">
        <v>14</v>
      </c>
      <c r="AR56" s="203">
        <f t="shared" si="3"/>
        <v>0</v>
      </c>
      <c r="AS56" s="204"/>
      <c r="AT56" s="204"/>
      <c r="AU56" s="204"/>
      <c r="AV56" s="40" t="s">
        <v>13</v>
      </c>
      <c r="AW56" s="203">
        <f t="shared" si="4"/>
        <v>0</v>
      </c>
      <c r="AX56" s="204"/>
      <c r="AY56" s="204"/>
      <c r="AZ56" s="204"/>
      <c r="BA56" s="41" t="s">
        <v>13</v>
      </c>
      <c r="BB56" s="203">
        <v>25700</v>
      </c>
      <c r="BC56" s="204"/>
      <c r="BD56" s="204"/>
      <c r="BE56" s="204"/>
      <c r="BF56" s="41" t="s">
        <v>13</v>
      </c>
      <c r="BG56" s="320">
        <f t="shared" si="5"/>
        <v>0</v>
      </c>
      <c r="BH56" s="321"/>
      <c r="BI56" s="321"/>
      <c r="BJ56" s="321"/>
      <c r="BK56" s="321"/>
      <c r="BL56" s="41" t="s">
        <v>13</v>
      </c>
      <c r="BM56" s="20">
        <v>40</v>
      </c>
    </row>
    <row r="57" spans="1:65" ht="18.600000000000001" thickBot="1">
      <c r="BD57" s="322" t="s">
        <v>15</v>
      </c>
      <c r="BE57" s="322"/>
      <c r="BF57" s="323"/>
      <c r="BG57" s="324">
        <f>SUM(BG37:BK56)</f>
        <v>0</v>
      </c>
      <c r="BH57" s="325"/>
      <c r="BI57" s="325"/>
      <c r="BJ57" s="325"/>
      <c r="BK57" s="325"/>
      <c r="BL57" s="326"/>
      <c r="BM57" s="5" t="s">
        <v>13</v>
      </c>
    </row>
    <row r="58" spans="1:65" ht="22.2">
      <c r="A58" s="1" t="s">
        <v>61</v>
      </c>
      <c r="BC58" s="196" t="s">
        <v>24</v>
      </c>
      <c r="BD58" s="197"/>
      <c r="BE58" s="275"/>
      <c r="BF58" s="276"/>
      <c r="BG58" s="2" t="s">
        <v>10</v>
      </c>
      <c r="BI58" s="344"/>
      <c r="BJ58" s="345"/>
      <c r="BK58" s="346" t="s">
        <v>25</v>
      </c>
      <c r="BL58" s="347"/>
    </row>
    <row r="59" spans="1:65">
      <c r="X59" s="2" t="s">
        <v>85</v>
      </c>
      <c r="AU59" s="2" t="s">
        <v>103</v>
      </c>
      <c r="AX59" s="275"/>
      <c r="AY59" s="164"/>
      <c r="AZ59" s="164"/>
      <c r="BA59" s="164"/>
      <c r="BB59" s="164"/>
      <c r="BC59" s="164"/>
      <c r="BD59" s="164"/>
      <c r="BE59" s="164"/>
      <c r="BF59" s="164"/>
      <c r="BG59" s="164"/>
      <c r="BH59" s="164"/>
      <c r="BI59" s="164"/>
      <c r="BJ59" s="164"/>
      <c r="BK59" s="164"/>
      <c r="BL59" s="276"/>
    </row>
    <row r="60" spans="1:65" ht="18" customHeight="1">
      <c r="A60" s="4"/>
      <c r="B60" s="246" t="s">
        <v>94</v>
      </c>
      <c r="C60" s="248"/>
      <c r="D60" s="340" t="s">
        <v>120</v>
      </c>
      <c r="E60" s="246" t="s">
        <v>95</v>
      </c>
      <c r="F60" s="247"/>
      <c r="G60" s="248"/>
      <c r="H60" s="252" t="s">
        <v>3</v>
      </c>
      <c r="I60" s="253"/>
      <c r="J60" s="253"/>
      <c r="K60" s="253"/>
      <c r="L60" s="254"/>
      <c r="M60" s="274" t="s">
        <v>93</v>
      </c>
      <c r="N60" s="258"/>
      <c r="O60" s="258"/>
      <c r="P60" s="258"/>
      <c r="Q60" s="258"/>
      <c r="R60" s="258"/>
      <c r="S60" s="329"/>
      <c r="T60" s="274" t="s">
        <v>63</v>
      </c>
      <c r="U60" s="258"/>
      <c r="V60" s="258"/>
      <c r="W60" s="258"/>
      <c r="X60" s="329"/>
      <c r="Y60" s="262" t="s">
        <v>64</v>
      </c>
      <c r="Z60" s="263"/>
      <c r="AA60" s="263"/>
      <c r="AB60" s="263"/>
      <c r="AC60" s="264"/>
      <c r="AD60" s="274" t="s">
        <v>6</v>
      </c>
      <c r="AE60" s="258"/>
      <c r="AF60" s="258"/>
      <c r="AG60" s="329"/>
      <c r="AH60" s="271" t="s">
        <v>84</v>
      </c>
      <c r="AI60" s="272"/>
      <c r="AJ60" s="272"/>
      <c r="AK60" s="272"/>
      <c r="AL60" s="272"/>
      <c r="AM60" s="272"/>
      <c r="AN60" s="273"/>
      <c r="AO60" s="274" t="s">
        <v>7</v>
      </c>
      <c r="AP60" s="258"/>
      <c r="AQ60" s="329"/>
      <c r="AR60" s="224" t="s">
        <v>26</v>
      </c>
      <c r="AS60" s="332"/>
      <c r="AT60" s="332"/>
      <c r="AU60" s="332"/>
      <c r="AV60" s="333"/>
      <c r="AW60" s="230" t="s">
        <v>8</v>
      </c>
      <c r="AX60" s="231"/>
      <c r="AY60" s="231"/>
      <c r="AZ60" s="231"/>
      <c r="BA60" s="232"/>
      <c r="BB60" s="236" t="s">
        <v>27</v>
      </c>
      <c r="BC60" s="335"/>
      <c r="BD60" s="335"/>
      <c r="BE60" s="335"/>
      <c r="BF60" s="336"/>
      <c r="BG60" s="230" t="s">
        <v>9</v>
      </c>
      <c r="BH60" s="231"/>
      <c r="BI60" s="231"/>
      <c r="BJ60" s="231"/>
      <c r="BK60" s="231"/>
      <c r="BL60" s="232"/>
    </row>
    <row r="61" spans="1:65" ht="18" customHeight="1">
      <c r="A61" s="4"/>
      <c r="B61" s="249"/>
      <c r="C61" s="251"/>
      <c r="D61" s="341"/>
      <c r="E61" s="249"/>
      <c r="F61" s="250"/>
      <c r="G61" s="251"/>
      <c r="H61" s="255"/>
      <c r="I61" s="256"/>
      <c r="J61" s="256"/>
      <c r="K61" s="256"/>
      <c r="L61" s="257"/>
      <c r="M61" s="342"/>
      <c r="N61" s="259"/>
      <c r="O61" s="259"/>
      <c r="P61" s="259"/>
      <c r="Q61" s="259"/>
      <c r="R61" s="259"/>
      <c r="S61" s="343"/>
      <c r="T61" s="342"/>
      <c r="U61" s="259"/>
      <c r="V61" s="259"/>
      <c r="W61" s="259"/>
      <c r="X61" s="343"/>
      <c r="Y61" s="224" t="s">
        <v>91</v>
      </c>
      <c r="Z61" s="332"/>
      <c r="AA61" s="332"/>
      <c r="AB61" s="332"/>
      <c r="AC61" s="333"/>
      <c r="AD61" s="330"/>
      <c r="AE61" s="260"/>
      <c r="AF61" s="260"/>
      <c r="AG61" s="331"/>
      <c r="AH61" s="218" t="s">
        <v>4</v>
      </c>
      <c r="AI61" s="220"/>
      <c r="AJ61" s="218" t="s">
        <v>5</v>
      </c>
      <c r="AK61" s="219"/>
      <c r="AL61" s="219"/>
      <c r="AM61" s="219"/>
      <c r="AN61" s="220"/>
      <c r="AO61" s="330"/>
      <c r="AP61" s="260"/>
      <c r="AQ61" s="331"/>
      <c r="AR61" s="334"/>
      <c r="AS61" s="244"/>
      <c r="AT61" s="244"/>
      <c r="AU61" s="244"/>
      <c r="AV61" s="245"/>
      <c r="AW61" s="233"/>
      <c r="AX61" s="234"/>
      <c r="AY61" s="234"/>
      <c r="AZ61" s="234"/>
      <c r="BA61" s="235"/>
      <c r="BB61" s="337"/>
      <c r="BC61" s="338"/>
      <c r="BD61" s="338"/>
      <c r="BE61" s="338"/>
      <c r="BF61" s="339"/>
      <c r="BG61" s="233"/>
      <c r="BH61" s="234"/>
      <c r="BI61" s="234"/>
      <c r="BJ61" s="234"/>
      <c r="BK61" s="234"/>
      <c r="BL61" s="235"/>
    </row>
    <row r="62" spans="1:65">
      <c r="A62" s="4"/>
      <c r="B62" s="218" t="s">
        <v>2</v>
      </c>
      <c r="C62" s="220"/>
      <c r="D62" s="54" t="s">
        <v>2</v>
      </c>
      <c r="E62" s="218" t="s">
        <v>96</v>
      </c>
      <c r="F62" s="219"/>
      <c r="G62" s="220"/>
      <c r="H62" s="221"/>
      <c r="I62" s="222"/>
      <c r="J62" s="222"/>
      <c r="K62" s="222"/>
      <c r="L62" s="223"/>
      <c r="M62" s="330"/>
      <c r="N62" s="260"/>
      <c r="O62" s="260"/>
      <c r="P62" s="260"/>
      <c r="Q62" s="260"/>
      <c r="R62" s="260"/>
      <c r="S62" s="331"/>
      <c r="T62" s="330"/>
      <c r="U62" s="260"/>
      <c r="V62" s="260"/>
      <c r="W62" s="260"/>
      <c r="X62" s="331"/>
      <c r="Y62" s="334"/>
      <c r="Z62" s="244"/>
      <c r="AA62" s="244"/>
      <c r="AB62" s="244"/>
      <c r="AC62" s="245"/>
      <c r="AD62" s="218" t="s">
        <v>77</v>
      </c>
      <c r="AE62" s="219"/>
      <c r="AF62" s="219"/>
      <c r="AG62" s="220"/>
      <c r="AH62" s="218" t="s">
        <v>2</v>
      </c>
      <c r="AI62" s="220"/>
      <c r="AJ62" s="218" t="s">
        <v>78</v>
      </c>
      <c r="AK62" s="219"/>
      <c r="AL62" s="219"/>
      <c r="AM62" s="219"/>
      <c r="AN62" s="220"/>
      <c r="AO62" s="218" t="s">
        <v>79</v>
      </c>
      <c r="AP62" s="219"/>
      <c r="AQ62" s="220"/>
      <c r="AR62" s="218" t="s">
        <v>80</v>
      </c>
      <c r="AS62" s="219"/>
      <c r="AT62" s="219"/>
      <c r="AU62" s="219"/>
      <c r="AV62" s="220"/>
      <c r="AW62" s="218" t="s">
        <v>81</v>
      </c>
      <c r="AX62" s="219"/>
      <c r="AY62" s="219"/>
      <c r="AZ62" s="219"/>
      <c r="BA62" s="220"/>
      <c r="BB62" s="271" t="s">
        <v>82</v>
      </c>
      <c r="BC62" s="272"/>
      <c r="BD62" s="272"/>
      <c r="BE62" s="272"/>
      <c r="BF62" s="273"/>
      <c r="BG62" s="271" t="s">
        <v>83</v>
      </c>
      <c r="BH62" s="272"/>
      <c r="BI62" s="272"/>
      <c r="BJ62" s="272"/>
      <c r="BK62" s="272"/>
      <c r="BL62" s="273"/>
    </row>
    <row r="63" spans="1:65">
      <c r="A63" s="20">
        <v>41</v>
      </c>
      <c r="B63" s="213"/>
      <c r="C63" s="215"/>
      <c r="D63" s="57"/>
      <c r="E63" s="213"/>
      <c r="F63" s="214"/>
      <c r="G63" s="215"/>
      <c r="H63" s="213"/>
      <c r="I63" s="214"/>
      <c r="J63" s="214"/>
      <c r="K63" s="214"/>
      <c r="L63" s="215"/>
      <c r="M63" s="210"/>
      <c r="N63" s="212"/>
      <c r="O63" s="21" t="s">
        <v>10</v>
      </c>
      <c r="P63" s="22"/>
      <c r="Q63" s="21" t="s">
        <v>11</v>
      </c>
      <c r="R63" s="22"/>
      <c r="S63" s="21" t="s">
        <v>12</v>
      </c>
      <c r="T63" s="26"/>
      <c r="U63" s="21" t="s">
        <v>12</v>
      </c>
      <c r="V63" s="25" t="s">
        <v>62</v>
      </c>
      <c r="W63" s="22"/>
      <c r="X63" s="24" t="s">
        <v>12</v>
      </c>
      <c r="Y63" s="327"/>
      <c r="Z63" s="217"/>
      <c r="AA63" s="21" t="s">
        <v>62</v>
      </c>
      <c r="AB63" s="217"/>
      <c r="AC63" s="328"/>
      <c r="AD63" s="209"/>
      <c r="AE63" s="211"/>
      <c r="AF63" s="211"/>
      <c r="AG63" s="23" t="s">
        <v>13</v>
      </c>
      <c r="AH63" s="210"/>
      <c r="AI63" s="206"/>
      <c r="AJ63" s="209"/>
      <c r="AK63" s="211"/>
      <c r="AL63" s="211"/>
      <c r="AM63" s="211"/>
      <c r="AN63" s="21" t="s">
        <v>13</v>
      </c>
      <c r="AO63" s="210"/>
      <c r="AP63" s="212"/>
      <c r="AQ63" s="24" t="s">
        <v>14</v>
      </c>
      <c r="AR63" s="203">
        <f t="shared" ref="AR63:AR82" si="6">IFERROR(ROUNDDOWN(AJ63/AO63,0),0)</f>
        <v>0</v>
      </c>
      <c r="AS63" s="204"/>
      <c r="AT63" s="204"/>
      <c r="AU63" s="204"/>
      <c r="AV63" s="40" t="s">
        <v>13</v>
      </c>
      <c r="AW63" s="203">
        <f t="shared" ref="AW63:AW82" si="7">IFERROR(AD63+AR63,0)</f>
        <v>0</v>
      </c>
      <c r="AX63" s="204"/>
      <c r="AY63" s="204"/>
      <c r="AZ63" s="204"/>
      <c r="BA63" s="41" t="s">
        <v>13</v>
      </c>
      <c r="BB63" s="203">
        <v>25700</v>
      </c>
      <c r="BC63" s="204"/>
      <c r="BD63" s="204"/>
      <c r="BE63" s="204"/>
      <c r="BF63" s="40" t="s">
        <v>13</v>
      </c>
      <c r="BG63" s="203">
        <f t="shared" ref="BG63:BG82" si="8">IF(AW63&lt;BB63,AW63,25700)</f>
        <v>0</v>
      </c>
      <c r="BH63" s="204"/>
      <c r="BI63" s="204"/>
      <c r="BJ63" s="204"/>
      <c r="BK63" s="204"/>
      <c r="BL63" s="41" t="s">
        <v>13</v>
      </c>
      <c r="BM63" s="20">
        <v>41</v>
      </c>
    </row>
    <row r="64" spans="1:65">
      <c r="A64" s="20">
        <v>42</v>
      </c>
      <c r="B64" s="213"/>
      <c r="C64" s="215"/>
      <c r="D64" s="57"/>
      <c r="E64" s="213"/>
      <c r="F64" s="214"/>
      <c r="G64" s="215"/>
      <c r="H64" s="213"/>
      <c r="I64" s="214"/>
      <c r="J64" s="214"/>
      <c r="K64" s="214"/>
      <c r="L64" s="215"/>
      <c r="M64" s="210"/>
      <c r="N64" s="212"/>
      <c r="O64" s="21" t="s">
        <v>10</v>
      </c>
      <c r="P64" s="22"/>
      <c r="Q64" s="21" t="s">
        <v>11</v>
      </c>
      <c r="R64" s="22"/>
      <c r="S64" s="21" t="s">
        <v>12</v>
      </c>
      <c r="T64" s="26"/>
      <c r="U64" s="21" t="s">
        <v>12</v>
      </c>
      <c r="V64" s="25" t="s">
        <v>62</v>
      </c>
      <c r="W64" s="22"/>
      <c r="X64" s="24" t="s">
        <v>12</v>
      </c>
      <c r="Y64" s="210"/>
      <c r="Z64" s="212"/>
      <c r="AA64" s="21" t="s">
        <v>62</v>
      </c>
      <c r="AB64" s="212"/>
      <c r="AC64" s="206"/>
      <c r="AD64" s="209"/>
      <c r="AE64" s="211"/>
      <c r="AF64" s="211"/>
      <c r="AG64" s="23" t="s">
        <v>13</v>
      </c>
      <c r="AH64" s="210"/>
      <c r="AI64" s="206"/>
      <c r="AJ64" s="209"/>
      <c r="AK64" s="211"/>
      <c r="AL64" s="211"/>
      <c r="AM64" s="211"/>
      <c r="AN64" s="21" t="s">
        <v>13</v>
      </c>
      <c r="AO64" s="210"/>
      <c r="AP64" s="212"/>
      <c r="AQ64" s="24" t="s">
        <v>14</v>
      </c>
      <c r="AR64" s="203">
        <f t="shared" si="6"/>
        <v>0</v>
      </c>
      <c r="AS64" s="204"/>
      <c r="AT64" s="204"/>
      <c r="AU64" s="204"/>
      <c r="AV64" s="40" t="s">
        <v>13</v>
      </c>
      <c r="AW64" s="203">
        <f t="shared" si="7"/>
        <v>0</v>
      </c>
      <c r="AX64" s="204"/>
      <c r="AY64" s="204"/>
      <c r="AZ64" s="204"/>
      <c r="BA64" s="41" t="s">
        <v>13</v>
      </c>
      <c r="BB64" s="203">
        <v>25700</v>
      </c>
      <c r="BC64" s="204"/>
      <c r="BD64" s="204"/>
      <c r="BE64" s="204"/>
      <c r="BF64" s="40" t="s">
        <v>13</v>
      </c>
      <c r="BG64" s="203">
        <f t="shared" si="8"/>
        <v>0</v>
      </c>
      <c r="BH64" s="204"/>
      <c r="BI64" s="204"/>
      <c r="BJ64" s="204"/>
      <c r="BK64" s="204"/>
      <c r="BL64" s="41" t="s">
        <v>13</v>
      </c>
      <c r="BM64" s="20">
        <v>42</v>
      </c>
    </row>
    <row r="65" spans="1:65">
      <c r="A65" s="20">
        <v>43</v>
      </c>
      <c r="B65" s="213"/>
      <c r="C65" s="215"/>
      <c r="D65" s="57"/>
      <c r="E65" s="213"/>
      <c r="F65" s="214"/>
      <c r="G65" s="215"/>
      <c r="H65" s="213"/>
      <c r="I65" s="214"/>
      <c r="J65" s="214"/>
      <c r="K65" s="214"/>
      <c r="L65" s="215"/>
      <c r="M65" s="210"/>
      <c r="N65" s="212"/>
      <c r="O65" s="21" t="s">
        <v>10</v>
      </c>
      <c r="P65" s="22"/>
      <c r="Q65" s="21" t="s">
        <v>11</v>
      </c>
      <c r="R65" s="22"/>
      <c r="S65" s="21" t="s">
        <v>12</v>
      </c>
      <c r="T65" s="26"/>
      <c r="U65" s="21" t="s">
        <v>12</v>
      </c>
      <c r="V65" s="25" t="s">
        <v>62</v>
      </c>
      <c r="W65" s="22"/>
      <c r="X65" s="24" t="s">
        <v>12</v>
      </c>
      <c r="Y65" s="210"/>
      <c r="Z65" s="212"/>
      <c r="AA65" s="21" t="s">
        <v>62</v>
      </c>
      <c r="AB65" s="212"/>
      <c r="AC65" s="206"/>
      <c r="AD65" s="209"/>
      <c r="AE65" s="211"/>
      <c r="AF65" s="211"/>
      <c r="AG65" s="23" t="s">
        <v>13</v>
      </c>
      <c r="AH65" s="210"/>
      <c r="AI65" s="206"/>
      <c r="AJ65" s="209"/>
      <c r="AK65" s="211"/>
      <c r="AL65" s="211"/>
      <c r="AM65" s="211"/>
      <c r="AN65" s="21" t="s">
        <v>13</v>
      </c>
      <c r="AO65" s="210"/>
      <c r="AP65" s="212"/>
      <c r="AQ65" s="24" t="s">
        <v>14</v>
      </c>
      <c r="AR65" s="203">
        <f t="shared" si="6"/>
        <v>0</v>
      </c>
      <c r="AS65" s="204"/>
      <c r="AT65" s="204"/>
      <c r="AU65" s="204"/>
      <c r="AV65" s="40" t="s">
        <v>13</v>
      </c>
      <c r="AW65" s="203">
        <f t="shared" si="7"/>
        <v>0</v>
      </c>
      <c r="AX65" s="204"/>
      <c r="AY65" s="204"/>
      <c r="AZ65" s="204"/>
      <c r="BA65" s="41" t="s">
        <v>13</v>
      </c>
      <c r="BB65" s="203">
        <v>25700</v>
      </c>
      <c r="BC65" s="204"/>
      <c r="BD65" s="204"/>
      <c r="BE65" s="204"/>
      <c r="BF65" s="40" t="s">
        <v>13</v>
      </c>
      <c r="BG65" s="203">
        <f t="shared" si="8"/>
        <v>0</v>
      </c>
      <c r="BH65" s="204"/>
      <c r="BI65" s="204"/>
      <c r="BJ65" s="204"/>
      <c r="BK65" s="204"/>
      <c r="BL65" s="41" t="s">
        <v>13</v>
      </c>
      <c r="BM65" s="20">
        <v>43</v>
      </c>
    </row>
    <row r="66" spans="1:65">
      <c r="A66" s="20">
        <v>44</v>
      </c>
      <c r="B66" s="213"/>
      <c r="C66" s="215"/>
      <c r="D66" s="57"/>
      <c r="E66" s="213"/>
      <c r="F66" s="214"/>
      <c r="G66" s="215"/>
      <c r="H66" s="213"/>
      <c r="I66" s="214"/>
      <c r="J66" s="214"/>
      <c r="K66" s="214"/>
      <c r="L66" s="215"/>
      <c r="M66" s="210"/>
      <c r="N66" s="212"/>
      <c r="O66" s="21" t="s">
        <v>10</v>
      </c>
      <c r="P66" s="22"/>
      <c r="Q66" s="21" t="s">
        <v>11</v>
      </c>
      <c r="R66" s="22"/>
      <c r="S66" s="21" t="s">
        <v>12</v>
      </c>
      <c r="T66" s="26"/>
      <c r="U66" s="21" t="s">
        <v>12</v>
      </c>
      <c r="V66" s="25" t="s">
        <v>62</v>
      </c>
      <c r="W66" s="22"/>
      <c r="X66" s="24" t="s">
        <v>12</v>
      </c>
      <c r="Y66" s="210"/>
      <c r="Z66" s="212"/>
      <c r="AA66" s="21" t="s">
        <v>62</v>
      </c>
      <c r="AB66" s="212"/>
      <c r="AC66" s="206"/>
      <c r="AD66" s="209"/>
      <c r="AE66" s="211"/>
      <c r="AF66" s="211"/>
      <c r="AG66" s="23" t="s">
        <v>13</v>
      </c>
      <c r="AH66" s="210"/>
      <c r="AI66" s="206"/>
      <c r="AJ66" s="209"/>
      <c r="AK66" s="211"/>
      <c r="AL66" s="211"/>
      <c r="AM66" s="211"/>
      <c r="AN66" s="21" t="s">
        <v>13</v>
      </c>
      <c r="AO66" s="210"/>
      <c r="AP66" s="212"/>
      <c r="AQ66" s="24" t="s">
        <v>14</v>
      </c>
      <c r="AR66" s="203">
        <f t="shared" si="6"/>
        <v>0</v>
      </c>
      <c r="AS66" s="204"/>
      <c r="AT66" s="204"/>
      <c r="AU66" s="204"/>
      <c r="AV66" s="40" t="s">
        <v>13</v>
      </c>
      <c r="AW66" s="203">
        <f t="shared" si="7"/>
        <v>0</v>
      </c>
      <c r="AX66" s="204"/>
      <c r="AY66" s="204"/>
      <c r="AZ66" s="204"/>
      <c r="BA66" s="41" t="s">
        <v>13</v>
      </c>
      <c r="BB66" s="203">
        <v>25700</v>
      </c>
      <c r="BC66" s="204"/>
      <c r="BD66" s="204"/>
      <c r="BE66" s="204"/>
      <c r="BF66" s="40" t="s">
        <v>13</v>
      </c>
      <c r="BG66" s="203">
        <f t="shared" si="8"/>
        <v>0</v>
      </c>
      <c r="BH66" s="204"/>
      <c r="BI66" s="204"/>
      <c r="BJ66" s="204"/>
      <c r="BK66" s="204"/>
      <c r="BL66" s="41" t="s">
        <v>13</v>
      </c>
      <c r="BM66" s="20">
        <v>44</v>
      </c>
    </row>
    <row r="67" spans="1:65">
      <c r="A67" s="20">
        <v>45</v>
      </c>
      <c r="B67" s="213"/>
      <c r="C67" s="215"/>
      <c r="D67" s="57"/>
      <c r="E67" s="213"/>
      <c r="F67" s="214"/>
      <c r="G67" s="215"/>
      <c r="H67" s="213"/>
      <c r="I67" s="214"/>
      <c r="J67" s="214"/>
      <c r="K67" s="214"/>
      <c r="L67" s="215"/>
      <c r="M67" s="210"/>
      <c r="N67" s="212"/>
      <c r="O67" s="21" t="s">
        <v>10</v>
      </c>
      <c r="P67" s="22"/>
      <c r="Q67" s="21" t="s">
        <v>11</v>
      </c>
      <c r="R67" s="22"/>
      <c r="S67" s="21" t="s">
        <v>12</v>
      </c>
      <c r="T67" s="26"/>
      <c r="U67" s="21" t="s">
        <v>12</v>
      </c>
      <c r="V67" s="25" t="s">
        <v>62</v>
      </c>
      <c r="W67" s="22"/>
      <c r="X67" s="24" t="s">
        <v>12</v>
      </c>
      <c r="Y67" s="327"/>
      <c r="Z67" s="217"/>
      <c r="AA67" s="21" t="s">
        <v>62</v>
      </c>
      <c r="AB67" s="217"/>
      <c r="AC67" s="328"/>
      <c r="AD67" s="209"/>
      <c r="AE67" s="211"/>
      <c r="AF67" s="211"/>
      <c r="AG67" s="23" t="s">
        <v>13</v>
      </c>
      <c r="AH67" s="210"/>
      <c r="AI67" s="206"/>
      <c r="AJ67" s="209"/>
      <c r="AK67" s="211"/>
      <c r="AL67" s="211"/>
      <c r="AM67" s="211"/>
      <c r="AN67" s="21" t="s">
        <v>13</v>
      </c>
      <c r="AO67" s="210"/>
      <c r="AP67" s="212"/>
      <c r="AQ67" s="24" t="s">
        <v>14</v>
      </c>
      <c r="AR67" s="203">
        <f t="shared" si="6"/>
        <v>0</v>
      </c>
      <c r="AS67" s="204"/>
      <c r="AT67" s="204"/>
      <c r="AU67" s="204"/>
      <c r="AV67" s="40" t="s">
        <v>13</v>
      </c>
      <c r="AW67" s="203">
        <f t="shared" si="7"/>
        <v>0</v>
      </c>
      <c r="AX67" s="204"/>
      <c r="AY67" s="204"/>
      <c r="AZ67" s="204"/>
      <c r="BA67" s="41" t="s">
        <v>13</v>
      </c>
      <c r="BB67" s="203">
        <v>25700</v>
      </c>
      <c r="BC67" s="204"/>
      <c r="BD67" s="204"/>
      <c r="BE67" s="204"/>
      <c r="BF67" s="40" t="s">
        <v>13</v>
      </c>
      <c r="BG67" s="203">
        <f t="shared" si="8"/>
        <v>0</v>
      </c>
      <c r="BH67" s="204"/>
      <c r="BI67" s="204"/>
      <c r="BJ67" s="204"/>
      <c r="BK67" s="204"/>
      <c r="BL67" s="41" t="s">
        <v>13</v>
      </c>
      <c r="BM67" s="20">
        <v>45</v>
      </c>
    </row>
    <row r="68" spans="1:65">
      <c r="A68" s="20">
        <v>46</v>
      </c>
      <c r="B68" s="213"/>
      <c r="C68" s="215"/>
      <c r="D68" s="57"/>
      <c r="E68" s="213"/>
      <c r="F68" s="214"/>
      <c r="G68" s="215"/>
      <c r="H68" s="213"/>
      <c r="I68" s="214"/>
      <c r="J68" s="214"/>
      <c r="K68" s="214"/>
      <c r="L68" s="215"/>
      <c r="M68" s="210"/>
      <c r="N68" s="212"/>
      <c r="O68" s="21" t="s">
        <v>10</v>
      </c>
      <c r="P68" s="22"/>
      <c r="Q68" s="21" t="s">
        <v>11</v>
      </c>
      <c r="R68" s="22"/>
      <c r="S68" s="21" t="s">
        <v>12</v>
      </c>
      <c r="T68" s="26"/>
      <c r="U68" s="21" t="s">
        <v>12</v>
      </c>
      <c r="V68" s="25" t="s">
        <v>62</v>
      </c>
      <c r="W68" s="22"/>
      <c r="X68" s="24" t="s">
        <v>12</v>
      </c>
      <c r="Y68" s="210"/>
      <c r="Z68" s="212"/>
      <c r="AA68" s="21" t="s">
        <v>62</v>
      </c>
      <c r="AB68" s="212"/>
      <c r="AC68" s="206"/>
      <c r="AD68" s="209"/>
      <c r="AE68" s="211"/>
      <c r="AF68" s="211"/>
      <c r="AG68" s="23" t="s">
        <v>13</v>
      </c>
      <c r="AH68" s="210"/>
      <c r="AI68" s="206"/>
      <c r="AJ68" s="209"/>
      <c r="AK68" s="211"/>
      <c r="AL68" s="211"/>
      <c r="AM68" s="211"/>
      <c r="AN68" s="21" t="s">
        <v>13</v>
      </c>
      <c r="AO68" s="210"/>
      <c r="AP68" s="212"/>
      <c r="AQ68" s="24" t="s">
        <v>14</v>
      </c>
      <c r="AR68" s="203">
        <f t="shared" si="6"/>
        <v>0</v>
      </c>
      <c r="AS68" s="204"/>
      <c r="AT68" s="204"/>
      <c r="AU68" s="204"/>
      <c r="AV68" s="40" t="s">
        <v>13</v>
      </c>
      <c r="AW68" s="203">
        <f t="shared" si="7"/>
        <v>0</v>
      </c>
      <c r="AX68" s="204"/>
      <c r="AY68" s="204"/>
      <c r="AZ68" s="204"/>
      <c r="BA68" s="41" t="s">
        <v>13</v>
      </c>
      <c r="BB68" s="203">
        <v>25700</v>
      </c>
      <c r="BC68" s="204"/>
      <c r="BD68" s="204"/>
      <c r="BE68" s="204"/>
      <c r="BF68" s="40" t="s">
        <v>13</v>
      </c>
      <c r="BG68" s="203">
        <f t="shared" si="8"/>
        <v>0</v>
      </c>
      <c r="BH68" s="204"/>
      <c r="BI68" s="204"/>
      <c r="BJ68" s="204"/>
      <c r="BK68" s="204"/>
      <c r="BL68" s="41" t="s">
        <v>13</v>
      </c>
      <c r="BM68" s="20">
        <v>46</v>
      </c>
    </row>
    <row r="69" spans="1:65">
      <c r="A69" s="20">
        <v>47</v>
      </c>
      <c r="B69" s="213"/>
      <c r="C69" s="215"/>
      <c r="D69" s="57"/>
      <c r="E69" s="213"/>
      <c r="F69" s="214"/>
      <c r="G69" s="215"/>
      <c r="H69" s="213"/>
      <c r="I69" s="214"/>
      <c r="J69" s="214"/>
      <c r="K69" s="214"/>
      <c r="L69" s="215"/>
      <c r="M69" s="210"/>
      <c r="N69" s="212"/>
      <c r="O69" s="21" t="s">
        <v>10</v>
      </c>
      <c r="P69" s="22"/>
      <c r="Q69" s="21" t="s">
        <v>11</v>
      </c>
      <c r="R69" s="22"/>
      <c r="S69" s="21" t="s">
        <v>12</v>
      </c>
      <c r="T69" s="26"/>
      <c r="U69" s="21" t="s">
        <v>12</v>
      </c>
      <c r="V69" s="25" t="s">
        <v>62</v>
      </c>
      <c r="W69" s="22"/>
      <c r="X69" s="24" t="s">
        <v>12</v>
      </c>
      <c r="Y69" s="210"/>
      <c r="Z69" s="212"/>
      <c r="AA69" s="21" t="s">
        <v>62</v>
      </c>
      <c r="AB69" s="212"/>
      <c r="AC69" s="206"/>
      <c r="AD69" s="209"/>
      <c r="AE69" s="211"/>
      <c r="AF69" s="211"/>
      <c r="AG69" s="23" t="s">
        <v>13</v>
      </c>
      <c r="AH69" s="210"/>
      <c r="AI69" s="206"/>
      <c r="AJ69" s="209"/>
      <c r="AK69" s="211"/>
      <c r="AL69" s="211"/>
      <c r="AM69" s="211"/>
      <c r="AN69" s="21" t="s">
        <v>13</v>
      </c>
      <c r="AO69" s="210"/>
      <c r="AP69" s="212"/>
      <c r="AQ69" s="24" t="s">
        <v>14</v>
      </c>
      <c r="AR69" s="203">
        <f t="shared" si="6"/>
        <v>0</v>
      </c>
      <c r="AS69" s="204"/>
      <c r="AT69" s="204"/>
      <c r="AU69" s="204"/>
      <c r="AV69" s="40" t="s">
        <v>13</v>
      </c>
      <c r="AW69" s="203">
        <f t="shared" si="7"/>
        <v>0</v>
      </c>
      <c r="AX69" s="204"/>
      <c r="AY69" s="204"/>
      <c r="AZ69" s="204"/>
      <c r="BA69" s="41" t="s">
        <v>13</v>
      </c>
      <c r="BB69" s="203">
        <v>25700</v>
      </c>
      <c r="BC69" s="204"/>
      <c r="BD69" s="204"/>
      <c r="BE69" s="204"/>
      <c r="BF69" s="40" t="s">
        <v>13</v>
      </c>
      <c r="BG69" s="203">
        <f t="shared" si="8"/>
        <v>0</v>
      </c>
      <c r="BH69" s="204"/>
      <c r="BI69" s="204"/>
      <c r="BJ69" s="204"/>
      <c r="BK69" s="204"/>
      <c r="BL69" s="41" t="s">
        <v>13</v>
      </c>
      <c r="BM69" s="20">
        <v>47</v>
      </c>
    </row>
    <row r="70" spans="1:65">
      <c r="A70" s="20">
        <v>48</v>
      </c>
      <c r="B70" s="213"/>
      <c r="C70" s="215"/>
      <c r="D70" s="57"/>
      <c r="E70" s="213"/>
      <c r="F70" s="214"/>
      <c r="G70" s="215"/>
      <c r="H70" s="213"/>
      <c r="I70" s="214"/>
      <c r="J70" s="214"/>
      <c r="K70" s="214"/>
      <c r="L70" s="215"/>
      <c r="M70" s="210"/>
      <c r="N70" s="212"/>
      <c r="O70" s="21" t="s">
        <v>10</v>
      </c>
      <c r="P70" s="22"/>
      <c r="Q70" s="21" t="s">
        <v>11</v>
      </c>
      <c r="R70" s="22"/>
      <c r="S70" s="21" t="s">
        <v>12</v>
      </c>
      <c r="T70" s="26"/>
      <c r="U70" s="21" t="s">
        <v>12</v>
      </c>
      <c r="V70" s="25" t="s">
        <v>62</v>
      </c>
      <c r="W70" s="22"/>
      <c r="X70" s="24" t="s">
        <v>12</v>
      </c>
      <c r="Y70" s="210"/>
      <c r="Z70" s="212"/>
      <c r="AA70" s="21" t="s">
        <v>62</v>
      </c>
      <c r="AB70" s="212"/>
      <c r="AC70" s="206"/>
      <c r="AD70" s="209"/>
      <c r="AE70" s="211"/>
      <c r="AF70" s="211"/>
      <c r="AG70" s="23" t="s">
        <v>13</v>
      </c>
      <c r="AH70" s="210"/>
      <c r="AI70" s="206"/>
      <c r="AJ70" s="209"/>
      <c r="AK70" s="211"/>
      <c r="AL70" s="211"/>
      <c r="AM70" s="211"/>
      <c r="AN70" s="21" t="s">
        <v>13</v>
      </c>
      <c r="AO70" s="210"/>
      <c r="AP70" s="212"/>
      <c r="AQ70" s="24" t="s">
        <v>14</v>
      </c>
      <c r="AR70" s="203">
        <f t="shared" si="6"/>
        <v>0</v>
      </c>
      <c r="AS70" s="204"/>
      <c r="AT70" s="204"/>
      <c r="AU70" s="204"/>
      <c r="AV70" s="40" t="s">
        <v>13</v>
      </c>
      <c r="AW70" s="203">
        <f t="shared" si="7"/>
        <v>0</v>
      </c>
      <c r="AX70" s="204"/>
      <c r="AY70" s="204"/>
      <c r="AZ70" s="204"/>
      <c r="BA70" s="41" t="s">
        <v>13</v>
      </c>
      <c r="BB70" s="203">
        <v>25700</v>
      </c>
      <c r="BC70" s="204"/>
      <c r="BD70" s="204"/>
      <c r="BE70" s="204"/>
      <c r="BF70" s="40" t="s">
        <v>13</v>
      </c>
      <c r="BG70" s="203">
        <f t="shared" si="8"/>
        <v>0</v>
      </c>
      <c r="BH70" s="204"/>
      <c r="BI70" s="204"/>
      <c r="BJ70" s="204"/>
      <c r="BK70" s="204"/>
      <c r="BL70" s="41" t="s">
        <v>13</v>
      </c>
      <c r="BM70" s="20">
        <v>48</v>
      </c>
    </row>
    <row r="71" spans="1:65">
      <c r="A71" s="20">
        <v>49</v>
      </c>
      <c r="B71" s="213"/>
      <c r="C71" s="215"/>
      <c r="D71" s="57"/>
      <c r="E71" s="213"/>
      <c r="F71" s="214"/>
      <c r="G71" s="215"/>
      <c r="H71" s="213"/>
      <c r="I71" s="214"/>
      <c r="J71" s="214"/>
      <c r="K71" s="214"/>
      <c r="L71" s="215"/>
      <c r="M71" s="210"/>
      <c r="N71" s="212"/>
      <c r="O71" s="21" t="s">
        <v>10</v>
      </c>
      <c r="P71" s="22"/>
      <c r="Q71" s="21" t="s">
        <v>11</v>
      </c>
      <c r="R71" s="22"/>
      <c r="S71" s="21" t="s">
        <v>12</v>
      </c>
      <c r="T71" s="26"/>
      <c r="U71" s="21" t="s">
        <v>12</v>
      </c>
      <c r="V71" s="25" t="s">
        <v>62</v>
      </c>
      <c r="W71" s="22"/>
      <c r="X71" s="24" t="s">
        <v>12</v>
      </c>
      <c r="Y71" s="210"/>
      <c r="Z71" s="212"/>
      <c r="AA71" s="21" t="s">
        <v>62</v>
      </c>
      <c r="AB71" s="212"/>
      <c r="AC71" s="206"/>
      <c r="AD71" s="209"/>
      <c r="AE71" s="211"/>
      <c r="AF71" s="211"/>
      <c r="AG71" s="23" t="s">
        <v>13</v>
      </c>
      <c r="AH71" s="210"/>
      <c r="AI71" s="206"/>
      <c r="AJ71" s="209"/>
      <c r="AK71" s="211"/>
      <c r="AL71" s="211"/>
      <c r="AM71" s="211"/>
      <c r="AN71" s="21" t="s">
        <v>13</v>
      </c>
      <c r="AO71" s="210"/>
      <c r="AP71" s="212"/>
      <c r="AQ71" s="24" t="s">
        <v>14</v>
      </c>
      <c r="AR71" s="203">
        <f t="shared" si="6"/>
        <v>0</v>
      </c>
      <c r="AS71" s="204"/>
      <c r="AT71" s="204"/>
      <c r="AU71" s="204"/>
      <c r="AV71" s="40" t="s">
        <v>13</v>
      </c>
      <c r="AW71" s="203">
        <f t="shared" si="7"/>
        <v>0</v>
      </c>
      <c r="AX71" s="204"/>
      <c r="AY71" s="204"/>
      <c r="AZ71" s="204"/>
      <c r="BA71" s="41" t="s">
        <v>13</v>
      </c>
      <c r="BB71" s="203">
        <v>25700</v>
      </c>
      <c r="BC71" s="204"/>
      <c r="BD71" s="204"/>
      <c r="BE71" s="204"/>
      <c r="BF71" s="40" t="s">
        <v>13</v>
      </c>
      <c r="BG71" s="203">
        <f t="shared" si="8"/>
        <v>0</v>
      </c>
      <c r="BH71" s="204"/>
      <c r="BI71" s="204"/>
      <c r="BJ71" s="204"/>
      <c r="BK71" s="204"/>
      <c r="BL71" s="41" t="s">
        <v>13</v>
      </c>
      <c r="BM71" s="20">
        <v>49</v>
      </c>
    </row>
    <row r="72" spans="1:65">
      <c r="A72" s="20">
        <v>50</v>
      </c>
      <c r="B72" s="213"/>
      <c r="C72" s="215"/>
      <c r="D72" s="57"/>
      <c r="E72" s="213"/>
      <c r="F72" s="214"/>
      <c r="G72" s="215"/>
      <c r="H72" s="213"/>
      <c r="I72" s="214"/>
      <c r="J72" s="214"/>
      <c r="K72" s="214"/>
      <c r="L72" s="215"/>
      <c r="M72" s="210"/>
      <c r="N72" s="212"/>
      <c r="O72" s="21" t="s">
        <v>10</v>
      </c>
      <c r="P72" s="22"/>
      <c r="Q72" s="21" t="s">
        <v>11</v>
      </c>
      <c r="R72" s="22"/>
      <c r="S72" s="21" t="s">
        <v>12</v>
      </c>
      <c r="T72" s="26"/>
      <c r="U72" s="21" t="s">
        <v>12</v>
      </c>
      <c r="V72" s="25" t="s">
        <v>62</v>
      </c>
      <c r="W72" s="22"/>
      <c r="X72" s="24" t="s">
        <v>12</v>
      </c>
      <c r="Y72" s="210"/>
      <c r="Z72" s="212"/>
      <c r="AA72" s="21" t="s">
        <v>62</v>
      </c>
      <c r="AB72" s="212"/>
      <c r="AC72" s="206"/>
      <c r="AD72" s="209"/>
      <c r="AE72" s="211"/>
      <c r="AF72" s="211"/>
      <c r="AG72" s="23" t="s">
        <v>13</v>
      </c>
      <c r="AH72" s="210"/>
      <c r="AI72" s="206"/>
      <c r="AJ72" s="209"/>
      <c r="AK72" s="211"/>
      <c r="AL72" s="211"/>
      <c r="AM72" s="211"/>
      <c r="AN72" s="21" t="s">
        <v>13</v>
      </c>
      <c r="AO72" s="210"/>
      <c r="AP72" s="212"/>
      <c r="AQ72" s="24" t="s">
        <v>14</v>
      </c>
      <c r="AR72" s="203">
        <f t="shared" si="6"/>
        <v>0</v>
      </c>
      <c r="AS72" s="204"/>
      <c r="AT72" s="204"/>
      <c r="AU72" s="204"/>
      <c r="AV72" s="40" t="s">
        <v>13</v>
      </c>
      <c r="AW72" s="203">
        <f t="shared" si="7"/>
        <v>0</v>
      </c>
      <c r="AX72" s="204"/>
      <c r="AY72" s="204"/>
      <c r="AZ72" s="204"/>
      <c r="BA72" s="41" t="s">
        <v>13</v>
      </c>
      <c r="BB72" s="203">
        <v>25700</v>
      </c>
      <c r="BC72" s="204"/>
      <c r="BD72" s="204"/>
      <c r="BE72" s="204"/>
      <c r="BF72" s="40" t="s">
        <v>13</v>
      </c>
      <c r="BG72" s="203">
        <f t="shared" si="8"/>
        <v>0</v>
      </c>
      <c r="BH72" s="204"/>
      <c r="BI72" s="204"/>
      <c r="BJ72" s="204"/>
      <c r="BK72" s="204"/>
      <c r="BL72" s="41" t="s">
        <v>13</v>
      </c>
      <c r="BM72" s="20">
        <v>50</v>
      </c>
    </row>
    <row r="73" spans="1:65">
      <c r="A73" s="20">
        <v>51</v>
      </c>
      <c r="B73" s="213"/>
      <c r="C73" s="215"/>
      <c r="D73" s="57"/>
      <c r="E73" s="213"/>
      <c r="F73" s="214"/>
      <c r="G73" s="215"/>
      <c r="H73" s="213"/>
      <c r="I73" s="214"/>
      <c r="J73" s="214"/>
      <c r="K73" s="214"/>
      <c r="L73" s="215"/>
      <c r="M73" s="210"/>
      <c r="N73" s="212"/>
      <c r="O73" s="21" t="s">
        <v>10</v>
      </c>
      <c r="P73" s="22"/>
      <c r="Q73" s="21" t="s">
        <v>11</v>
      </c>
      <c r="R73" s="22"/>
      <c r="S73" s="21" t="s">
        <v>12</v>
      </c>
      <c r="T73" s="26"/>
      <c r="U73" s="21" t="s">
        <v>12</v>
      </c>
      <c r="V73" s="25" t="s">
        <v>62</v>
      </c>
      <c r="W73" s="22"/>
      <c r="X73" s="24" t="s">
        <v>12</v>
      </c>
      <c r="Y73" s="210"/>
      <c r="Z73" s="212"/>
      <c r="AA73" s="21" t="s">
        <v>62</v>
      </c>
      <c r="AB73" s="212"/>
      <c r="AC73" s="206"/>
      <c r="AD73" s="209"/>
      <c r="AE73" s="211"/>
      <c r="AF73" s="211"/>
      <c r="AG73" s="23" t="s">
        <v>13</v>
      </c>
      <c r="AH73" s="210"/>
      <c r="AI73" s="206"/>
      <c r="AJ73" s="209"/>
      <c r="AK73" s="211"/>
      <c r="AL73" s="211"/>
      <c r="AM73" s="211"/>
      <c r="AN73" s="21" t="s">
        <v>13</v>
      </c>
      <c r="AO73" s="210"/>
      <c r="AP73" s="212"/>
      <c r="AQ73" s="24" t="s">
        <v>14</v>
      </c>
      <c r="AR73" s="203">
        <f t="shared" si="6"/>
        <v>0</v>
      </c>
      <c r="AS73" s="204"/>
      <c r="AT73" s="204"/>
      <c r="AU73" s="204"/>
      <c r="AV73" s="40" t="s">
        <v>13</v>
      </c>
      <c r="AW73" s="203">
        <f t="shared" si="7"/>
        <v>0</v>
      </c>
      <c r="AX73" s="204"/>
      <c r="AY73" s="204"/>
      <c r="AZ73" s="204"/>
      <c r="BA73" s="41" t="s">
        <v>13</v>
      </c>
      <c r="BB73" s="203">
        <v>25700</v>
      </c>
      <c r="BC73" s="204"/>
      <c r="BD73" s="204"/>
      <c r="BE73" s="204"/>
      <c r="BF73" s="40" t="s">
        <v>13</v>
      </c>
      <c r="BG73" s="203">
        <f t="shared" si="8"/>
        <v>0</v>
      </c>
      <c r="BH73" s="204"/>
      <c r="BI73" s="204"/>
      <c r="BJ73" s="204"/>
      <c r="BK73" s="204"/>
      <c r="BL73" s="41" t="s">
        <v>13</v>
      </c>
      <c r="BM73" s="20">
        <v>51</v>
      </c>
    </row>
    <row r="74" spans="1:65">
      <c r="A74" s="20">
        <v>52</v>
      </c>
      <c r="B74" s="213"/>
      <c r="C74" s="215"/>
      <c r="D74" s="57"/>
      <c r="E74" s="213"/>
      <c r="F74" s="214"/>
      <c r="G74" s="215"/>
      <c r="H74" s="213"/>
      <c r="I74" s="214"/>
      <c r="J74" s="214"/>
      <c r="K74" s="214"/>
      <c r="L74" s="215"/>
      <c r="M74" s="210"/>
      <c r="N74" s="212"/>
      <c r="O74" s="21" t="s">
        <v>10</v>
      </c>
      <c r="P74" s="22"/>
      <c r="Q74" s="21" t="s">
        <v>11</v>
      </c>
      <c r="R74" s="22"/>
      <c r="S74" s="21" t="s">
        <v>12</v>
      </c>
      <c r="T74" s="26"/>
      <c r="U74" s="21" t="s">
        <v>12</v>
      </c>
      <c r="V74" s="25" t="s">
        <v>62</v>
      </c>
      <c r="W74" s="22"/>
      <c r="X74" s="24" t="s">
        <v>12</v>
      </c>
      <c r="Y74" s="210"/>
      <c r="Z74" s="212"/>
      <c r="AA74" s="21" t="s">
        <v>62</v>
      </c>
      <c r="AB74" s="212"/>
      <c r="AC74" s="206"/>
      <c r="AD74" s="209"/>
      <c r="AE74" s="211"/>
      <c r="AF74" s="211"/>
      <c r="AG74" s="23" t="s">
        <v>13</v>
      </c>
      <c r="AH74" s="210"/>
      <c r="AI74" s="206"/>
      <c r="AJ74" s="209"/>
      <c r="AK74" s="211"/>
      <c r="AL74" s="211"/>
      <c r="AM74" s="211"/>
      <c r="AN74" s="21" t="s">
        <v>13</v>
      </c>
      <c r="AO74" s="210"/>
      <c r="AP74" s="212"/>
      <c r="AQ74" s="24" t="s">
        <v>14</v>
      </c>
      <c r="AR74" s="203">
        <f t="shared" si="6"/>
        <v>0</v>
      </c>
      <c r="AS74" s="204"/>
      <c r="AT74" s="204"/>
      <c r="AU74" s="204"/>
      <c r="AV74" s="40" t="s">
        <v>13</v>
      </c>
      <c r="AW74" s="203">
        <f t="shared" si="7"/>
        <v>0</v>
      </c>
      <c r="AX74" s="204"/>
      <c r="AY74" s="204"/>
      <c r="AZ74" s="204"/>
      <c r="BA74" s="41" t="s">
        <v>13</v>
      </c>
      <c r="BB74" s="203">
        <v>25700</v>
      </c>
      <c r="BC74" s="204"/>
      <c r="BD74" s="204"/>
      <c r="BE74" s="204"/>
      <c r="BF74" s="40" t="s">
        <v>13</v>
      </c>
      <c r="BG74" s="203">
        <f t="shared" si="8"/>
        <v>0</v>
      </c>
      <c r="BH74" s="204"/>
      <c r="BI74" s="204"/>
      <c r="BJ74" s="204"/>
      <c r="BK74" s="204"/>
      <c r="BL74" s="41" t="s">
        <v>13</v>
      </c>
      <c r="BM74" s="20">
        <v>52</v>
      </c>
    </row>
    <row r="75" spans="1:65">
      <c r="A75" s="20">
        <v>53</v>
      </c>
      <c r="B75" s="213"/>
      <c r="C75" s="215"/>
      <c r="D75" s="57"/>
      <c r="E75" s="213"/>
      <c r="F75" s="214"/>
      <c r="G75" s="215"/>
      <c r="H75" s="213"/>
      <c r="I75" s="214"/>
      <c r="J75" s="214"/>
      <c r="K75" s="214"/>
      <c r="L75" s="215"/>
      <c r="M75" s="210"/>
      <c r="N75" s="212"/>
      <c r="O75" s="21" t="s">
        <v>10</v>
      </c>
      <c r="P75" s="22"/>
      <c r="Q75" s="21" t="s">
        <v>11</v>
      </c>
      <c r="R75" s="22"/>
      <c r="S75" s="21" t="s">
        <v>12</v>
      </c>
      <c r="T75" s="26"/>
      <c r="U75" s="21" t="s">
        <v>12</v>
      </c>
      <c r="V75" s="25" t="s">
        <v>62</v>
      </c>
      <c r="W75" s="22"/>
      <c r="X75" s="24" t="s">
        <v>12</v>
      </c>
      <c r="Y75" s="210"/>
      <c r="Z75" s="212"/>
      <c r="AA75" s="21" t="s">
        <v>62</v>
      </c>
      <c r="AB75" s="212"/>
      <c r="AC75" s="206"/>
      <c r="AD75" s="209"/>
      <c r="AE75" s="211"/>
      <c r="AF75" s="211"/>
      <c r="AG75" s="23" t="s">
        <v>13</v>
      </c>
      <c r="AH75" s="210"/>
      <c r="AI75" s="206"/>
      <c r="AJ75" s="209"/>
      <c r="AK75" s="211"/>
      <c r="AL75" s="211"/>
      <c r="AM75" s="211"/>
      <c r="AN75" s="21" t="s">
        <v>13</v>
      </c>
      <c r="AO75" s="210"/>
      <c r="AP75" s="212"/>
      <c r="AQ75" s="24" t="s">
        <v>14</v>
      </c>
      <c r="AR75" s="203">
        <f t="shared" si="6"/>
        <v>0</v>
      </c>
      <c r="AS75" s="204"/>
      <c r="AT75" s="204"/>
      <c r="AU75" s="204"/>
      <c r="AV75" s="40" t="s">
        <v>13</v>
      </c>
      <c r="AW75" s="203">
        <f t="shared" si="7"/>
        <v>0</v>
      </c>
      <c r="AX75" s="204"/>
      <c r="AY75" s="204"/>
      <c r="AZ75" s="204"/>
      <c r="BA75" s="41" t="s">
        <v>13</v>
      </c>
      <c r="BB75" s="203">
        <v>25700</v>
      </c>
      <c r="BC75" s="204"/>
      <c r="BD75" s="204"/>
      <c r="BE75" s="204"/>
      <c r="BF75" s="40" t="s">
        <v>13</v>
      </c>
      <c r="BG75" s="203">
        <f t="shared" si="8"/>
        <v>0</v>
      </c>
      <c r="BH75" s="204"/>
      <c r="BI75" s="204"/>
      <c r="BJ75" s="204"/>
      <c r="BK75" s="204"/>
      <c r="BL75" s="41" t="s">
        <v>13</v>
      </c>
      <c r="BM75" s="20">
        <v>53</v>
      </c>
    </row>
    <row r="76" spans="1:65">
      <c r="A76" s="20">
        <v>54</v>
      </c>
      <c r="B76" s="213"/>
      <c r="C76" s="215"/>
      <c r="D76" s="57"/>
      <c r="E76" s="213"/>
      <c r="F76" s="214"/>
      <c r="G76" s="215"/>
      <c r="H76" s="213"/>
      <c r="I76" s="214"/>
      <c r="J76" s="214"/>
      <c r="K76" s="214"/>
      <c r="L76" s="215"/>
      <c r="M76" s="210"/>
      <c r="N76" s="212"/>
      <c r="O76" s="21" t="s">
        <v>10</v>
      </c>
      <c r="P76" s="22"/>
      <c r="Q76" s="21" t="s">
        <v>11</v>
      </c>
      <c r="R76" s="22"/>
      <c r="S76" s="21" t="s">
        <v>12</v>
      </c>
      <c r="T76" s="26"/>
      <c r="U76" s="21" t="s">
        <v>12</v>
      </c>
      <c r="V76" s="25" t="s">
        <v>62</v>
      </c>
      <c r="W76" s="22"/>
      <c r="X76" s="24" t="s">
        <v>12</v>
      </c>
      <c r="Y76" s="210"/>
      <c r="Z76" s="212"/>
      <c r="AA76" s="21" t="s">
        <v>62</v>
      </c>
      <c r="AB76" s="212"/>
      <c r="AC76" s="206"/>
      <c r="AD76" s="209"/>
      <c r="AE76" s="211"/>
      <c r="AF76" s="211"/>
      <c r="AG76" s="23" t="s">
        <v>13</v>
      </c>
      <c r="AH76" s="210"/>
      <c r="AI76" s="206"/>
      <c r="AJ76" s="209"/>
      <c r="AK76" s="211"/>
      <c r="AL76" s="211"/>
      <c r="AM76" s="211"/>
      <c r="AN76" s="21" t="s">
        <v>13</v>
      </c>
      <c r="AO76" s="210"/>
      <c r="AP76" s="212"/>
      <c r="AQ76" s="24" t="s">
        <v>14</v>
      </c>
      <c r="AR76" s="203">
        <f t="shared" si="6"/>
        <v>0</v>
      </c>
      <c r="AS76" s="204"/>
      <c r="AT76" s="204"/>
      <c r="AU76" s="204"/>
      <c r="AV76" s="40" t="s">
        <v>13</v>
      </c>
      <c r="AW76" s="203">
        <f t="shared" si="7"/>
        <v>0</v>
      </c>
      <c r="AX76" s="204"/>
      <c r="AY76" s="204"/>
      <c r="AZ76" s="204"/>
      <c r="BA76" s="41" t="s">
        <v>13</v>
      </c>
      <c r="BB76" s="203">
        <v>25700</v>
      </c>
      <c r="BC76" s="204"/>
      <c r="BD76" s="204"/>
      <c r="BE76" s="204"/>
      <c r="BF76" s="40" t="s">
        <v>13</v>
      </c>
      <c r="BG76" s="203">
        <f t="shared" si="8"/>
        <v>0</v>
      </c>
      <c r="BH76" s="204"/>
      <c r="BI76" s="204"/>
      <c r="BJ76" s="204"/>
      <c r="BK76" s="204"/>
      <c r="BL76" s="41" t="s">
        <v>13</v>
      </c>
      <c r="BM76" s="20">
        <v>54</v>
      </c>
    </row>
    <row r="77" spans="1:65">
      <c r="A77" s="20">
        <v>55</v>
      </c>
      <c r="B77" s="213"/>
      <c r="C77" s="215"/>
      <c r="D77" s="57"/>
      <c r="E77" s="213"/>
      <c r="F77" s="214"/>
      <c r="G77" s="215"/>
      <c r="H77" s="213"/>
      <c r="I77" s="214"/>
      <c r="J77" s="214"/>
      <c r="K77" s="214"/>
      <c r="L77" s="215"/>
      <c r="M77" s="210"/>
      <c r="N77" s="212"/>
      <c r="O77" s="21" t="s">
        <v>10</v>
      </c>
      <c r="P77" s="22"/>
      <c r="Q77" s="21" t="s">
        <v>11</v>
      </c>
      <c r="R77" s="22"/>
      <c r="S77" s="21" t="s">
        <v>12</v>
      </c>
      <c r="T77" s="26"/>
      <c r="U77" s="21" t="s">
        <v>12</v>
      </c>
      <c r="V77" s="25" t="s">
        <v>62</v>
      </c>
      <c r="W77" s="22"/>
      <c r="X77" s="24" t="s">
        <v>12</v>
      </c>
      <c r="Y77" s="210"/>
      <c r="Z77" s="212"/>
      <c r="AA77" s="21" t="s">
        <v>62</v>
      </c>
      <c r="AB77" s="212"/>
      <c r="AC77" s="206"/>
      <c r="AD77" s="209"/>
      <c r="AE77" s="211"/>
      <c r="AF77" s="211"/>
      <c r="AG77" s="23" t="s">
        <v>13</v>
      </c>
      <c r="AH77" s="210"/>
      <c r="AI77" s="206"/>
      <c r="AJ77" s="209"/>
      <c r="AK77" s="211"/>
      <c r="AL77" s="211"/>
      <c r="AM77" s="211"/>
      <c r="AN77" s="21" t="s">
        <v>13</v>
      </c>
      <c r="AO77" s="210"/>
      <c r="AP77" s="212"/>
      <c r="AQ77" s="24" t="s">
        <v>14</v>
      </c>
      <c r="AR77" s="203">
        <f t="shared" si="6"/>
        <v>0</v>
      </c>
      <c r="AS77" s="204"/>
      <c r="AT77" s="204"/>
      <c r="AU77" s="204"/>
      <c r="AV77" s="40" t="s">
        <v>13</v>
      </c>
      <c r="AW77" s="203">
        <f t="shared" si="7"/>
        <v>0</v>
      </c>
      <c r="AX77" s="204"/>
      <c r="AY77" s="204"/>
      <c r="AZ77" s="204"/>
      <c r="BA77" s="41" t="s">
        <v>13</v>
      </c>
      <c r="BB77" s="203">
        <v>25700</v>
      </c>
      <c r="BC77" s="204"/>
      <c r="BD77" s="204"/>
      <c r="BE77" s="204"/>
      <c r="BF77" s="40" t="s">
        <v>13</v>
      </c>
      <c r="BG77" s="203">
        <f t="shared" si="8"/>
        <v>0</v>
      </c>
      <c r="BH77" s="204"/>
      <c r="BI77" s="204"/>
      <c r="BJ77" s="204"/>
      <c r="BK77" s="204"/>
      <c r="BL77" s="41" t="s">
        <v>13</v>
      </c>
      <c r="BM77" s="20">
        <v>55</v>
      </c>
    </row>
    <row r="78" spans="1:65">
      <c r="A78" s="20">
        <v>56</v>
      </c>
      <c r="B78" s="213"/>
      <c r="C78" s="215"/>
      <c r="D78" s="57"/>
      <c r="E78" s="213"/>
      <c r="F78" s="214"/>
      <c r="G78" s="215"/>
      <c r="H78" s="213"/>
      <c r="I78" s="214"/>
      <c r="J78" s="214"/>
      <c r="K78" s="214"/>
      <c r="L78" s="215"/>
      <c r="M78" s="210"/>
      <c r="N78" s="212"/>
      <c r="O78" s="21" t="s">
        <v>10</v>
      </c>
      <c r="P78" s="22"/>
      <c r="Q78" s="21" t="s">
        <v>11</v>
      </c>
      <c r="R78" s="22"/>
      <c r="S78" s="21" t="s">
        <v>12</v>
      </c>
      <c r="T78" s="26"/>
      <c r="U78" s="21" t="s">
        <v>12</v>
      </c>
      <c r="V78" s="25" t="s">
        <v>62</v>
      </c>
      <c r="W78" s="22"/>
      <c r="X78" s="24" t="s">
        <v>12</v>
      </c>
      <c r="Y78" s="210"/>
      <c r="Z78" s="212"/>
      <c r="AA78" s="21" t="s">
        <v>62</v>
      </c>
      <c r="AB78" s="212"/>
      <c r="AC78" s="206"/>
      <c r="AD78" s="209"/>
      <c r="AE78" s="211"/>
      <c r="AF78" s="211"/>
      <c r="AG78" s="23" t="s">
        <v>13</v>
      </c>
      <c r="AH78" s="210"/>
      <c r="AI78" s="206"/>
      <c r="AJ78" s="209"/>
      <c r="AK78" s="211"/>
      <c r="AL78" s="211"/>
      <c r="AM78" s="211"/>
      <c r="AN78" s="21" t="s">
        <v>13</v>
      </c>
      <c r="AO78" s="210"/>
      <c r="AP78" s="212"/>
      <c r="AQ78" s="24" t="s">
        <v>14</v>
      </c>
      <c r="AR78" s="203">
        <f t="shared" si="6"/>
        <v>0</v>
      </c>
      <c r="AS78" s="204"/>
      <c r="AT78" s="204"/>
      <c r="AU78" s="204"/>
      <c r="AV78" s="40" t="s">
        <v>13</v>
      </c>
      <c r="AW78" s="203">
        <f t="shared" si="7"/>
        <v>0</v>
      </c>
      <c r="AX78" s="204"/>
      <c r="AY78" s="204"/>
      <c r="AZ78" s="204"/>
      <c r="BA78" s="41" t="s">
        <v>13</v>
      </c>
      <c r="BB78" s="203">
        <v>25700</v>
      </c>
      <c r="BC78" s="204"/>
      <c r="BD78" s="204"/>
      <c r="BE78" s="204"/>
      <c r="BF78" s="40" t="s">
        <v>13</v>
      </c>
      <c r="BG78" s="203">
        <f t="shared" si="8"/>
        <v>0</v>
      </c>
      <c r="BH78" s="204"/>
      <c r="BI78" s="204"/>
      <c r="BJ78" s="204"/>
      <c r="BK78" s="204"/>
      <c r="BL78" s="41" t="s">
        <v>13</v>
      </c>
      <c r="BM78" s="20">
        <v>56</v>
      </c>
    </row>
    <row r="79" spans="1:65">
      <c r="A79" s="20">
        <v>57</v>
      </c>
      <c r="B79" s="213"/>
      <c r="C79" s="215"/>
      <c r="D79" s="57"/>
      <c r="E79" s="213"/>
      <c r="F79" s="214"/>
      <c r="G79" s="215"/>
      <c r="H79" s="213"/>
      <c r="I79" s="214"/>
      <c r="J79" s="214"/>
      <c r="K79" s="214"/>
      <c r="L79" s="215"/>
      <c r="M79" s="210"/>
      <c r="N79" s="212"/>
      <c r="O79" s="21" t="s">
        <v>10</v>
      </c>
      <c r="P79" s="22"/>
      <c r="Q79" s="21" t="s">
        <v>11</v>
      </c>
      <c r="R79" s="22"/>
      <c r="S79" s="21" t="s">
        <v>12</v>
      </c>
      <c r="T79" s="26"/>
      <c r="U79" s="21" t="s">
        <v>12</v>
      </c>
      <c r="V79" s="25" t="s">
        <v>62</v>
      </c>
      <c r="W79" s="22"/>
      <c r="X79" s="24" t="s">
        <v>12</v>
      </c>
      <c r="Y79" s="210"/>
      <c r="Z79" s="212"/>
      <c r="AA79" s="21" t="s">
        <v>62</v>
      </c>
      <c r="AB79" s="212"/>
      <c r="AC79" s="206"/>
      <c r="AD79" s="209"/>
      <c r="AE79" s="211"/>
      <c r="AF79" s="211"/>
      <c r="AG79" s="23" t="s">
        <v>13</v>
      </c>
      <c r="AH79" s="210"/>
      <c r="AI79" s="206"/>
      <c r="AJ79" s="209"/>
      <c r="AK79" s="211"/>
      <c r="AL79" s="211"/>
      <c r="AM79" s="211"/>
      <c r="AN79" s="21" t="s">
        <v>13</v>
      </c>
      <c r="AO79" s="210"/>
      <c r="AP79" s="212"/>
      <c r="AQ79" s="24" t="s">
        <v>14</v>
      </c>
      <c r="AR79" s="203">
        <f t="shared" si="6"/>
        <v>0</v>
      </c>
      <c r="AS79" s="204"/>
      <c r="AT79" s="204"/>
      <c r="AU79" s="204"/>
      <c r="AV79" s="40" t="s">
        <v>13</v>
      </c>
      <c r="AW79" s="203">
        <f t="shared" si="7"/>
        <v>0</v>
      </c>
      <c r="AX79" s="204"/>
      <c r="AY79" s="204"/>
      <c r="AZ79" s="204"/>
      <c r="BA79" s="41" t="s">
        <v>13</v>
      </c>
      <c r="BB79" s="203">
        <v>25700</v>
      </c>
      <c r="BC79" s="204"/>
      <c r="BD79" s="204"/>
      <c r="BE79" s="204"/>
      <c r="BF79" s="40" t="s">
        <v>13</v>
      </c>
      <c r="BG79" s="203">
        <f t="shared" si="8"/>
        <v>0</v>
      </c>
      <c r="BH79" s="204"/>
      <c r="BI79" s="204"/>
      <c r="BJ79" s="204"/>
      <c r="BK79" s="204"/>
      <c r="BL79" s="41" t="s">
        <v>13</v>
      </c>
      <c r="BM79" s="20">
        <v>57</v>
      </c>
    </row>
    <row r="80" spans="1:65">
      <c r="A80" s="20">
        <v>58</v>
      </c>
      <c r="B80" s="213"/>
      <c r="C80" s="215"/>
      <c r="D80" s="57"/>
      <c r="E80" s="213"/>
      <c r="F80" s="214"/>
      <c r="G80" s="215"/>
      <c r="H80" s="213"/>
      <c r="I80" s="214"/>
      <c r="J80" s="214"/>
      <c r="K80" s="214"/>
      <c r="L80" s="215"/>
      <c r="M80" s="210"/>
      <c r="N80" s="212"/>
      <c r="O80" s="21" t="s">
        <v>10</v>
      </c>
      <c r="P80" s="22"/>
      <c r="Q80" s="21" t="s">
        <v>11</v>
      </c>
      <c r="R80" s="22"/>
      <c r="S80" s="21" t="s">
        <v>12</v>
      </c>
      <c r="T80" s="26"/>
      <c r="U80" s="21" t="s">
        <v>12</v>
      </c>
      <c r="V80" s="25" t="s">
        <v>62</v>
      </c>
      <c r="W80" s="22"/>
      <c r="X80" s="24" t="s">
        <v>12</v>
      </c>
      <c r="Y80" s="210"/>
      <c r="Z80" s="212"/>
      <c r="AA80" s="21" t="s">
        <v>62</v>
      </c>
      <c r="AB80" s="212"/>
      <c r="AC80" s="206"/>
      <c r="AD80" s="209"/>
      <c r="AE80" s="211"/>
      <c r="AF80" s="211"/>
      <c r="AG80" s="23" t="s">
        <v>13</v>
      </c>
      <c r="AH80" s="210"/>
      <c r="AI80" s="206"/>
      <c r="AJ80" s="209"/>
      <c r="AK80" s="211"/>
      <c r="AL80" s="211"/>
      <c r="AM80" s="211"/>
      <c r="AN80" s="21" t="s">
        <v>13</v>
      </c>
      <c r="AO80" s="210"/>
      <c r="AP80" s="212"/>
      <c r="AQ80" s="24" t="s">
        <v>14</v>
      </c>
      <c r="AR80" s="203">
        <f t="shared" si="6"/>
        <v>0</v>
      </c>
      <c r="AS80" s="204"/>
      <c r="AT80" s="204"/>
      <c r="AU80" s="204"/>
      <c r="AV80" s="40" t="s">
        <v>13</v>
      </c>
      <c r="AW80" s="203">
        <f t="shared" si="7"/>
        <v>0</v>
      </c>
      <c r="AX80" s="204"/>
      <c r="AY80" s="204"/>
      <c r="AZ80" s="204"/>
      <c r="BA80" s="41" t="s">
        <v>13</v>
      </c>
      <c r="BB80" s="203">
        <v>25700</v>
      </c>
      <c r="BC80" s="204"/>
      <c r="BD80" s="204"/>
      <c r="BE80" s="204"/>
      <c r="BF80" s="40" t="s">
        <v>13</v>
      </c>
      <c r="BG80" s="203">
        <f t="shared" si="8"/>
        <v>0</v>
      </c>
      <c r="BH80" s="204"/>
      <c r="BI80" s="204"/>
      <c r="BJ80" s="204"/>
      <c r="BK80" s="204"/>
      <c r="BL80" s="41" t="s">
        <v>13</v>
      </c>
      <c r="BM80" s="20">
        <v>58</v>
      </c>
    </row>
    <row r="81" spans="1:65">
      <c r="A81" s="20">
        <v>59</v>
      </c>
      <c r="B81" s="213"/>
      <c r="C81" s="215"/>
      <c r="D81" s="57"/>
      <c r="E81" s="213"/>
      <c r="F81" s="214"/>
      <c r="G81" s="215"/>
      <c r="H81" s="213"/>
      <c r="I81" s="214"/>
      <c r="J81" s="214"/>
      <c r="K81" s="214"/>
      <c r="L81" s="215"/>
      <c r="M81" s="210"/>
      <c r="N81" s="212"/>
      <c r="O81" s="21" t="s">
        <v>10</v>
      </c>
      <c r="P81" s="22"/>
      <c r="Q81" s="21" t="s">
        <v>11</v>
      </c>
      <c r="R81" s="22"/>
      <c r="S81" s="21" t="s">
        <v>12</v>
      </c>
      <c r="T81" s="26"/>
      <c r="U81" s="21" t="s">
        <v>12</v>
      </c>
      <c r="V81" s="25" t="s">
        <v>62</v>
      </c>
      <c r="W81" s="22"/>
      <c r="X81" s="24" t="s">
        <v>12</v>
      </c>
      <c r="Y81" s="210"/>
      <c r="Z81" s="212"/>
      <c r="AA81" s="21" t="s">
        <v>62</v>
      </c>
      <c r="AB81" s="212"/>
      <c r="AC81" s="206"/>
      <c r="AD81" s="209"/>
      <c r="AE81" s="211"/>
      <c r="AF81" s="211"/>
      <c r="AG81" s="23" t="s">
        <v>13</v>
      </c>
      <c r="AH81" s="210"/>
      <c r="AI81" s="206"/>
      <c r="AJ81" s="209"/>
      <c r="AK81" s="211"/>
      <c r="AL81" s="211"/>
      <c r="AM81" s="211"/>
      <c r="AN81" s="21" t="s">
        <v>13</v>
      </c>
      <c r="AO81" s="210"/>
      <c r="AP81" s="212"/>
      <c r="AQ81" s="24" t="s">
        <v>14</v>
      </c>
      <c r="AR81" s="203">
        <f t="shared" si="6"/>
        <v>0</v>
      </c>
      <c r="AS81" s="204"/>
      <c r="AT81" s="204"/>
      <c r="AU81" s="204"/>
      <c r="AV81" s="40" t="s">
        <v>13</v>
      </c>
      <c r="AW81" s="203">
        <f t="shared" si="7"/>
        <v>0</v>
      </c>
      <c r="AX81" s="204"/>
      <c r="AY81" s="204"/>
      <c r="AZ81" s="204"/>
      <c r="BA81" s="41" t="s">
        <v>13</v>
      </c>
      <c r="BB81" s="203">
        <v>25700</v>
      </c>
      <c r="BC81" s="204"/>
      <c r="BD81" s="204"/>
      <c r="BE81" s="204"/>
      <c r="BF81" s="40" t="s">
        <v>13</v>
      </c>
      <c r="BG81" s="203">
        <f t="shared" si="8"/>
        <v>0</v>
      </c>
      <c r="BH81" s="204"/>
      <c r="BI81" s="204"/>
      <c r="BJ81" s="204"/>
      <c r="BK81" s="204"/>
      <c r="BL81" s="41" t="s">
        <v>13</v>
      </c>
      <c r="BM81" s="20">
        <v>59</v>
      </c>
    </row>
    <row r="82" spans="1:65" ht="18.600000000000001" thickBot="1">
      <c r="A82" s="20">
        <v>60</v>
      </c>
      <c r="B82" s="213"/>
      <c r="C82" s="215"/>
      <c r="D82" s="57"/>
      <c r="E82" s="213"/>
      <c r="F82" s="214"/>
      <c r="G82" s="215"/>
      <c r="H82" s="213"/>
      <c r="I82" s="214"/>
      <c r="J82" s="214"/>
      <c r="K82" s="214"/>
      <c r="L82" s="215"/>
      <c r="M82" s="210"/>
      <c r="N82" s="212"/>
      <c r="O82" s="21" t="s">
        <v>10</v>
      </c>
      <c r="P82" s="22"/>
      <c r="Q82" s="21" t="s">
        <v>11</v>
      </c>
      <c r="R82" s="22"/>
      <c r="S82" s="24" t="s">
        <v>12</v>
      </c>
      <c r="T82" s="26"/>
      <c r="U82" s="21" t="s">
        <v>12</v>
      </c>
      <c r="V82" s="25" t="s">
        <v>62</v>
      </c>
      <c r="W82" s="22"/>
      <c r="X82" s="24" t="s">
        <v>12</v>
      </c>
      <c r="Y82" s="210"/>
      <c r="Z82" s="212"/>
      <c r="AA82" s="21" t="s">
        <v>62</v>
      </c>
      <c r="AB82" s="212"/>
      <c r="AC82" s="206"/>
      <c r="AD82" s="209"/>
      <c r="AE82" s="211"/>
      <c r="AF82" s="211"/>
      <c r="AG82" s="23" t="s">
        <v>13</v>
      </c>
      <c r="AH82" s="210"/>
      <c r="AI82" s="206"/>
      <c r="AJ82" s="209"/>
      <c r="AK82" s="211"/>
      <c r="AL82" s="211"/>
      <c r="AM82" s="211"/>
      <c r="AN82" s="21" t="s">
        <v>119</v>
      </c>
      <c r="AO82" s="210"/>
      <c r="AP82" s="212"/>
      <c r="AQ82" s="24" t="s">
        <v>14</v>
      </c>
      <c r="AR82" s="203">
        <f t="shared" si="6"/>
        <v>0</v>
      </c>
      <c r="AS82" s="204"/>
      <c r="AT82" s="204"/>
      <c r="AU82" s="204"/>
      <c r="AV82" s="40" t="s">
        <v>13</v>
      </c>
      <c r="AW82" s="203">
        <f t="shared" si="7"/>
        <v>0</v>
      </c>
      <c r="AX82" s="204"/>
      <c r="AY82" s="204"/>
      <c r="AZ82" s="204"/>
      <c r="BA82" s="41" t="s">
        <v>13</v>
      </c>
      <c r="BB82" s="203">
        <v>25700</v>
      </c>
      <c r="BC82" s="204"/>
      <c r="BD82" s="204"/>
      <c r="BE82" s="204"/>
      <c r="BF82" s="41" t="s">
        <v>13</v>
      </c>
      <c r="BG82" s="320">
        <f t="shared" si="8"/>
        <v>0</v>
      </c>
      <c r="BH82" s="321"/>
      <c r="BI82" s="321"/>
      <c r="BJ82" s="321"/>
      <c r="BK82" s="321"/>
      <c r="BL82" s="41" t="s">
        <v>13</v>
      </c>
      <c r="BM82" s="20">
        <v>60</v>
      </c>
    </row>
    <row r="83" spans="1:65" ht="18.600000000000001" thickBot="1">
      <c r="BD83" s="322" t="s">
        <v>15</v>
      </c>
      <c r="BE83" s="322"/>
      <c r="BF83" s="323"/>
      <c r="BG83" s="324">
        <f>SUM(BG63:BK82)</f>
        <v>0</v>
      </c>
      <c r="BH83" s="325"/>
      <c r="BI83" s="325"/>
      <c r="BJ83" s="325"/>
      <c r="BK83" s="325"/>
      <c r="BL83" s="326"/>
    </row>
    <row r="84" spans="1:65" ht="22.2">
      <c r="A84" s="1" t="s">
        <v>61</v>
      </c>
      <c r="BC84" s="196" t="s">
        <v>24</v>
      </c>
      <c r="BD84" s="197"/>
      <c r="BE84" s="275"/>
      <c r="BF84" s="276"/>
      <c r="BG84" s="2" t="s">
        <v>10</v>
      </c>
      <c r="BI84" s="344"/>
      <c r="BJ84" s="345"/>
      <c r="BK84" s="346" t="s">
        <v>25</v>
      </c>
      <c r="BL84" s="347"/>
    </row>
    <row r="85" spans="1:65">
      <c r="X85" s="2" t="s">
        <v>85</v>
      </c>
      <c r="AU85" s="2" t="s">
        <v>103</v>
      </c>
      <c r="AX85" s="275"/>
      <c r="AY85" s="164"/>
      <c r="AZ85" s="164"/>
      <c r="BA85" s="164"/>
      <c r="BB85" s="164"/>
      <c r="BC85" s="164"/>
      <c r="BD85" s="164"/>
      <c r="BE85" s="164"/>
      <c r="BF85" s="164"/>
      <c r="BG85" s="164"/>
      <c r="BH85" s="164"/>
      <c r="BI85" s="164"/>
      <c r="BJ85" s="164"/>
      <c r="BK85" s="164"/>
      <c r="BL85" s="276"/>
    </row>
    <row r="86" spans="1:65" ht="18" customHeight="1">
      <c r="A86" s="4"/>
      <c r="B86" s="246" t="s">
        <v>94</v>
      </c>
      <c r="C86" s="248"/>
      <c r="D86" s="340" t="s">
        <v>120</v>
      </c>
      <c r="E86" s="246" t="s">
        <v>95</v>
      </c>
      <c r="F86" s="247"/>
      <c r="G86" s="248"/>
      <c r="H86" s="252" t="s">
        <v>3</v>
      </c>
      <c r="I86" s="253"/>
      <c r="J86" s="253"/>
      <c r="K86" s="253"/>
      <c r="L86" s="254"/>
      <c r="M86" s="274" t="s">
        <v>93</v>
      </c>
      <c r="N86" s="258"/>
      <c r="O86" s="258"/>
      <c r="P86" s="258"/>
      <c r="Q86" s="258"/>
      <c r="R86" s="258"/>
      <c r="S86" s="329"/>
      <c r="T86" s="274" t="s">
        <v>63</v>
      </c>
      <c r="U86" s="258"/>
      <c r="V86" s="258"/>
      <c r="W86" s="258"/>
      <c r="X86" s="329"/>
      <c r="Y86" s="262" t="s">
        <v>64</v>
      </c>
      <c r="Z86" s="263"/>
      <c r="AA86" s="263"/>
      <c r="AB86" s="263"/>
      <c r="AC86" s="264"/>
      <c r="AD86" s="274" t="s">
        <v>6</v>
      </c>
      <c r="AE86" s="258"/>
      <c r="AF86" s="258"/>
      <c r="AG86" s="329"/>
      <c r="AH86" s="271" t="s">
        <v>84</v>
      </c>
      <c r="AI86" s="272"/>
      <c r="AJ86" s="272"/>
      <c r="AK86" s="272"/>
      <c r="AL86" s="272"/>
      <c r="AM86" s="272"/>
      <c r="AN86" s="273"/>
      <c r="AO86" s="274" t="s">
        <v>7</v>
      </c>
      <c r="AP86" s="258"/>
      <c r="AQ86" s="329"/>
      <c r="AR86" s="224" t="s">
        <v>26</v>
      </c>
      <c r="AS86" s="332"/>
      <c r="AT86" s="332"/>
      <c r="AU86" s="332"/>
      <c r="AV86" s="333"/>
      <c r="AW86" s="230" t="s">
        <v>8</v>
      </c>
      <c r="AX86" s="231"/>
      <c r="AY86" s="231"/>
      <c r="AZ86" s="231"/>
      <c r="BA86" s="232"/>
      <c r="BB86" s="236" t="s">
        <v>27</v>
      </c>
      <c r="BC86" s="335"/>
      <c r="BD86" s="335"/>
      <c r="BE86" s="335"/>
      <c r="BF86" s="336"/>
      <c r="BG86" s="230" t="s">
        <v>9</v>
      </c>
      <c r="BH86" s="231"/>
      <c r="BI86" s="231"/>
      <c r="BJ86" s="231"/>
      <c r="BK86" s="231"/>
      <c r="BL86" s="232"/>
    </row>
    <row r="87" spans="1:65" ht="18" customHeight="1">
      <c r="A87" s="4"/>
      <c r="B87" s="249"/>
      <c r="C87" s="251"/>
      <c r="D87" s="341"/>
      <c r="E87" s="249"/>
      <c r="F87" s="250"/>
      <c r="G87" s="251"/>
      <c r="H87" s="255"/>
      <c r="I87" s="256"/>
      <c r="J87" s="256"/>
      <c r="K87" s="256"/>
      <c r="L87" s="257"/>
      <c r="M87" s="342"/>
      <c r="N87" s="259"/>
      <c r="O87" s="259"/>
      <c r="P87" s="259"/>
      <c r="Q87" s="259"/>
      <c r="R87" s="259"/>
      <c r="S87" s="343"/>
      <c r="T87" s="342"/>
      <c r="U87" s="259"/>
      <c r="V87" s="259"/>
      <c r="W87" s="259"/>
      <c r="X87" s="343"/>
      <c r="Y87" s="224" t="s">
        <v>91</v>
      </c>
      <c r="Z87" s="332"/>
      <c r="AA87" s="332"/>
      <c r="AB87" s="332"/>
      <c r="AC87" s="333"/>
      <c r="AD87" s="330"/>
      <c r="AE87" s="260"/>
      <c r="AF87" s="260"/>
      <c r="AG87" s="331"/>
      <c r="AH87" s="218" t="s">
        <v>4</v>
      </c>
      <c r="AI87" s="220"/>
      <c r="AJ87" s="218" t="s">
        <v>5</v>
      </c>
      <c r="AK87" s="219"/>
      <c r="AL87" s="219"/>
      <c r="AM87" s="219"/>
      <c r="AN87" s="220"/>
      <c r="AO87" s="330"/>
      <c r="AP87" s="260"/>
      <c r="AQ87" s="331"/>
      <c r="AR87" s="334"/>
      <c r="AS87" s="244"/>
      <c r="AT87" s="244"/>
      <c r="AU87" s="244"/>
      <c r="AV87" s="245"/>
      <c r="AW87" s="233"/>
      <c r="AX87" s="234"/>
      <c r="AY87" s="234"/>
      <c r="AZ87" s="234"/>
      <c r="BA87" s="235"/>
      <c r="BB87" s="337"/>
      <c r="BC87" s="338"/>
      <c r="BD87" s="338"/>
      <c r="BE87" s="338"/>
      <c r="BF87" s="339"/>
      <c r="BG87" s="233"/>
      <c r="BH87" s="234"/>
      <c r="BI87" s="234"/>
      <c r="BJ87" s="234"/>
      <c r="BK87" s="234"/>
      <c r="BL87" s="235"/>
    </row>
    <row r="88" spans="1:65">
      <c r="A88" s="4"/>
      <c r="B88" s="218" t="s">
        <v>2</v>
      </c>
      <c r="C88" s="220"/>
      <c r="D88" s="54" t="s">
        <v>2</v>
      </c>
      <c r="E88" s="218" t="s">
        <v>96</v>
      </c>
      <c r="F88" s="219"/>
      <c r="G88" s="220"/>
      <c r="H88" s="221"/>
      <c r="I88" s="222"/>
      <c r="J88" s="222"/>
      <c r="K88" s="222"/>
      <c r="L88" s="223"/>
      <c r="M88" s="330"/>
      <c r="N88" s="260"/>
      <c r="O88" s="260"/>
      <c r="P88" s="260"/>
      <c r="Q88" s="260"/>
      <c r="R88" s="260"/>
      <c r="S88" s="331"/>
      <c r="T88" s="330"/>
      <c r="U88" s="260"/>
      <c r="V88" s="260"/>
      <c r="W88" s="260"/>
      <c r="X88" s="331"/>
      <c r="Y88" s="334"/>
      <c r="Z88" s="244"/>
      <c r="AA88" s="244"/>
      <c r="AB88" s="244"/>
      <c r="AC88" s="245"/>
      <c r="AD88" s="218" t="s">
        <v>77</v>
      </c>
      <c r="AE88" s="219"/>
      <c r="AF88" s="219"/>
      <c r="AG88" s="220"/>
      <c r="AH88" s="218" t="s">
        <v>2</v>
      </c>
      <c r="AI88" s="220"/>
      <c r="AJ88" s="218" t="s">
        <v>78</v>
      </c>
      <c r="AK88" s="219"/>
      <c r="AL88" s="219"/>
      <c r="AM88" s="219"/>
      <c r="AN88" s="220"/>
      <c r="AO88" s="218" t="s">
        <v>79</v>
      </c>
      <c r="AP88" s="219"/>
      <c r="AQ88" s="220"/>
      <c r="AR88" s="218" t="s">
        <v>80</v>
      </c>
      <c r="AS88" s="219"/>
      <c r="AT88" s="219"/>
      <c r="AU88" s="219"/>
      <c r="AV88" s="220"/>
      <c r="AW88" s="218" t="s">
        <v>81</v>
      </c>
      <c r="AX88" s="219"/>
      <c r="AY88" s="219"/>
      <c r="AZ88" s="219"/>
      <c r="BA88" s="220"/>
      <c r="BB88" s="271" t="s">
        <v>82</v>
      </c>
      <c r="BC88" s="272"/>
      <c r="BD88" s="272"/>
      <c r="BE88" s="272"/>
      <c r="BF88" s="273"/>
      <c r="BG88" s="271" t="s">
        <v>83</v>
      </c>
      <c r="BH88" s="272"/>
      <c r="BI88" s="272"/>
      <c r="BJ88" s="272"/>
      <c r="BK88" s="272"/>
      <c r="BL88" s="273"/>
    </row>
    <row r="89" spans="1:65">
      <c r="A89" s="20">
        <v>61</v>
      </c>
      <c r="B89" s="213"/>
      <c r="C89" s="215"/>
      <c r="D89" s="57"/>
      <c r="E89" s="213"/>
      <c r="F89" s="214"/>
      <c r="G89" s="215"/>
      <c r="H89" s="213"/>
      <c r="I89" s="214"/>
      <c r="J89" s="214"/>
      <c r="K89" s="214"/>
      <c r="L89" s="215"/>
      <c r="M89" s="210"/>
      <c r="N89" s="212"/>
      <c r="O89" s="21" t="s">
        <v>10</v>
      </c>
      <c r="P89" s="22"/>
      <c r="Q89" s="21" t="s">
        <v>11</v>
      </c>
      <c r="R89" s="22"/>
      <c r="S89" s="21" t="s">
        <v>12</v>
      </c>
      <c r="T89" s="26"/>
      <c r="U89" s="21" t="s">
        <v>12</v>
      </c>
      <c r="V89" s="25" t="s">
        <v>62</v>
      </c>
      <c r="W89" s="22"/>
      <c r="X89" s="24" t="s">
        <v>12</v>
      </c>
      <c r="Y89" s="327"/>
      <c r="Z89" s="217"/>
      <c r="AA89" s="21" t="s">
        <v>62</v>
      </c>
      <c r="AB89" s="217"/>
      <c r="AC89" s="328"/>
      <c r="AD89" s="209"/>
      <c r="AE89" s="211"/>
      <c r="AF89" s="211"/>
      <c r="AG89" s="23" t="s">
        <v>13</v>
      </c>
      <c r="AH89" s="210"/>
      <c r="AI89" s="206"/>
      <c r="AJ89" s="209"/>
      <c r="AK89" s="211"/>
      <c r="AL89" s="211"/>
      <c r="AM89" s="211"/>
      <c r="AN89" s="21" t="s">
        <v>13</v>
      </c>
      <c r="AO89" s="210"/>
      <c r="AP89" s="212"/>
      <c r="AQ89" s="24" t="s">
        <v>14</v>
      </c>
      <c r="AR89" s="203">
        <f t="shared" ref="AR89:AR108" si="9">IFERROR(ROUNDDOWN(AJ89/AO89,0),0)</f>
        <v>0</v>
      </c>
      <c r="AS89" s="204"/>
      <c r="AT89" s="204"/>
      <c r="AU89" s="204"/>
      <c r="AV89" s="40" t="s">
        <v>13</v>
      </c>
      <c r="AW89" s="203">
        <f t="shared" ref="AW89:AW108" si="10">IFERROR(AD89+AR89,0)</f>
        <v>0</v>
      </c>
      <c r="AX89" s="204"/>
      <c r="AY89" s="204"/>
      <c r="AZ89" s="204"/>
      <c r="BA89" s="41" t="s">
        <v>13</v>
      </c>
      <c r="BB89" s="203">
        <v>25700</v>
      </c>
      <c r="BC89" s="204"/>
      <c r="BD89" s="204"/>
      <c r="BE89" s="204"/>
      <c r="BF89" s="40" t="s">
        <v>13</v>
      </c>
      <c r="BG89" s="203">
        <f t="shared" ref="BG89:BG108" si="11">IF(AW89&lt;BB89,AW89,25700)</f>
        <v>0</v>
      </c>
      <c r="BH89" s="204"/>
      <c r="BI89" s="204"/>
      <c r="BJ89" s="204"/>
      <c r="BK89" s="204"/>
      <c r="BL89" s="41" t="s">
        <v>13</v>
      </c>
      <c r="BM89" s="20">
        <v>61</v>
      </c>
    </row>
    <row r="90" spans="1:65">
      <c r="A90" s="20">
        <v>62</v>
      </c>
      <c r="B90" s="213"/>
      <c r="C90" s="215"/>
      <c r="D90" s="57"/>
      <c r="E90" s="213"/>
      <c r="F90" s="214"/>
      <c r="G90" s="215"/>
      <c r="H90" s="213"/>
      <c r="I90" s="214"/>
      <c r="J90" s="214"/>
      <c r="K90" s="214"/>
      <c r="L90" s="215"/>
      <c r="M90" s="210"/>
      <c r="N90" s="212"/>
      <c r="O90" s="21" t="s">
        <v>10</v>
      </c>
      <c r="P90" s="22"/>
      <c r="Q90" s="21" t="s">
        <v>11</v>
      </c>
      <c r="R90" s="22"/>
      <c r="S90" s="21" t="s">
        <v>12</v>
      </c>
      <c r="T90" s="26"/>
      <c r="U90" s="21" t="s">
        <v>12</v>
      </c>
      <c r="V90" s="25" t="s">
        <v>62</v>
      </c>
      <c r="W90" s="22"/>
      <c r="X90" s="24" t="s">
        <v>12</v>
      </c>
      <c r="Y90" s="210"/>
      <c r="Z90" s="212"/>
      <c r="AA90" s="21" t="s">
        <v>62</v>
      </c>
      <c r="AB90" s="212"/>
      <c r="AC90" s="206"/>
      <c r="AD90" s="209"/>
      <c r="AE90" s="211"/>
      <c r="AF90" s="211"/>
      <c r="AG90" s="23" t="s">
        <v>13</v>
      </c>
      <c r="AH90" s="210"/>
      <c r="AI90" s="206"/>
      <c r="AJ90" s="209"/>
      <c r="AK90" s="211"/>
      <c r="AL90" s="211"/>
      <c r="AM90" s="211"/>
      <c r="AN90" s="21" t="s">
        <v>13</v>
      </c>
      <c r="AO90" s="210"/>
      <c r="AP90" s="212"/>
      <c r="AQ90" s="24" t="s">
        <v>14</v>
      </c>
      <c r="AR90" s="203">
        <f t="shared" si="9"/>
        <v>0</v>
      </c>
      <c r="AS90" s="204"/>
      <c r="AT90" s="204"/>
      <c r="AU90" s="204"/>
      <c r="AV90" s="40" t="s">
        <v>13</v>
      </c>
      <c r="AW90" s="203">
        <f t="shared" si="10"/>
        <v>0</v>
      </c>
      <c r="AX90" s="204"/>
      <c r="AY90" s="204"/>
      <c r="AZ90" s="204"/>
      <c r="BA90" s="41" t="s">
        <v>13</v>
      </c>
      <c r="BB90" s="203">
        <v>25700</v>
      </c>
      <c r="BC90" s="204"/>
      <c r="BD90" s="204"/>
      <c r="BE90" s="204"/>
      <c r="BF90" s="40" t="s">
        <v>13</v>
      </c>
      <c r="BG90" s="203">
        <f t="shared" si="11"/>
        <v>0</v>
      </c>
      <c r="BH90" s="204"/>
      <c r="BI90" s="204"/>
      <c r="BJ90" s="204"/>
      <c r="BK90" s="204"/>
      <c r="BL90" s="41" t="s">
        <v>13</v>
      </c>
      <c r="BM90" s="20">
        <v>62</v>
      </c>
    </row>
    <row r="91" spans="1:65">
      <c r="A91" s="20">
        <v>63</v>
      </c>
      <c r="B91" s="213"/>
      <c r="C91" s="215"/>
      <c r="D91" s="57"/>
      <c r="E91" s="213"/>
      <c r="F91" s="214"/>
      <c r="G91" s="215"/>
      <c r="H91" s="213"/>
      <c r="I91" s="214"/>
      <c r="J91" s="214"/>
      <c r="K91" s="214"/>
      <c r="L91" s="215"/>
      <c r="M91" s="210"/>
      <c r="N91" s="212"/>
      <c r="O91" s="21" t="s">
        <v>10</v>
      </c>
      <c r="P91" s="22"/>
      <c r="Q91" s="21" t="s">
        <v>11</v>
      </c>
      <c r="R91" s="22"/>
      <c r="S91" s="21" t="s">
        <v>12</v>
      </c>
      <c r="T91" s="26"/>
      <c r="U91" s="21" t="s">
        <v>12</v>
      </c>
      <c r="V91" s="25" t="s">
        <v>62</v>
      </c>
      <c r="W91" s="22"/>
      <c r="X91" s="24" t="s">
        <v>12</v>
      </c>
      <c r="Y91" s="210"/>
      <c r="Z91" s="212"/>
      <c r="AA91" s="21" t="s">
        <v>62</v>
      </c>
      <c r="AB91" s="212"/>
      <c r="AC91" s="206"/>
      <c r="AD91" s="209"/>
      <c r="AE91" s="211"/>
      <c r="AF91" s="211"/>
      <c r="AG91" s="23" t="s">
        <v>13</v>
      </c>
      <c r="AH91" s="210"/>
      <c r="AI91" s="206"/>
      <c r="AJ91" s="209"/>
      <c r="AK91" s="211"/>
      <c r="AL91" s="211"/>
      <c r="AM91" s="211"/>
      <c r="AN91" s="21" t="s">
        <v>13</v>
      </c>
      <c r="AO91" s="210"/>
      <c r="AP91" s="212"/>
      <c r="AQ91" s="24" t="s">
        <v>14</v>
      </c>
      <c r="AR91" s="203">
        <f t="shared" si="9"/>
        <v>0</v>
      </c>
      <c r="AS91" s="204"/>
      <c r="AT91" s="204"/>
      <c r="AU91" s="204"/>
      <c r="AV91" s="40" t="s">
        <v>13</v>
      </c>
      <c r="AW91" s="203">
        <f t="shared" si="10"/>
        <v>0</v>
      </c>
      <c r="AX91" s="204"/>
      <c r="AY91" s="204"/>
      <c r="AZ91" s="204"/>
      <c r="BA91" s="41" t="s">
        <v>13</v>
      </c>
      <c r="BB91" s="203">
        <v>25700</v>
      </c>
      <c r="BC91" s="204"/>
      <c r="BD91" s="204"/>
      <c r="BE91" s="204"/>
      <c r="BF91" s="40" t="s">
        <v>13</v>
      </c>
      <c r="BG91" s="203">
        <f t="shared" si="11"/>
        <v>0</v>
      </c>
      <c r="BH91" s="204"/>
      <c r="BI91" s="204"/>
      <c r="BJ91" s="204"/>
      <c r="BK91" s="204"/>
      <c r="BL91" s="41" t="s">
        <v>13</v>
      </c>
      <c r="BM91" s="20">
        <v>63</v>
      </c>
    </row>
    <row r="92" spans="1:65">
      <c r="A92" s="20">
        <v>64</v>
      </c>
      <c r="B92" s="213"/>
      <c r="C92" s="215"/>
      <c r="D92" s="57"/>
      <c r="E92" s="213"/>
      <c r="F92" s="214"/>
      <c r="G92" s="215"/>
      <c r="H92" s="213"/>
      <c r="I92" s="214"/>
      <c r="J92" s="214"/>
      <c r="K92" s="214"/>
      <c r="L92" s="215"/>
      <c r="M92" s="210"/>
      <c r="N92" s="212"/>
      <c r="O92" s="21" t="s">
        <v>10</v>
      </c>
      <c r="P92" s="22"/>
      <c r="Q92" s="21" t="s">
        <v>11</v>
      </c>
      <c r="R92" s="22"/>
      <c r="S92" s="21" t="s">
        <v>12</v>
      </c>
      <c r="T92" s="26"/>
      <c r="U92" s="21" t="s">
        <v>12</v>
      </c>
      <c r="V92" s="25" t="s">
        <v>62</v>
      </c>
      <c r="W92" s="22"/>
      <c r="X92" s="24" t="s">
        <v>12</v>
      </c>
      <c r="Y92" s="210"/>
      <c r="Z92" s="212"/>
      <c r="AA92" s="21" t="s">
        <v>62</v>
      </c>
      <c r="AB92" s="212"/>
      <c r="AC92" s="206"/>
      <c r="AD92" s="209"/>
      <c r="AE92" s="211"/>
      <c r="AF92" s="211"/>
      <c r="AG92" s="23" t="s">
        <v>13</v>
      </c>
      <c r="AH92" s="210"/>
      <c r="AI92" s="206"/>
      <c r="AJ92" s="209"/>
      <c r="AK92" s="211"/>
      <c r="AL92" s="211"/>
      <c r="AM92" s="211"/>
      <c r="AN92" s="21" t="s">
        <v>13</v>
      </c>
      <c r="AO92" s="210"/>
      <c r="AP92" s="212"/>
      <c r="AQ92" s="24" t="s">
        <v>14</v>
      </c>
      <c r="AR92" s="203">
        <f t="shared" si="9"/>
        <v>0</v>
      </c>
      <c r="AS92" s="204"/>
      <c r="AT92" s="204"/>
      <c r="AU92" s="204"/>
      <c r="AV92" s="40" t="s">
        <v>13</v>
      </c>
      <c r="AW92" s="203">
        <f t="shared" si="10"/>
        <v>0</v>
      </c>
      <c r="AX92" s="204"/>
      <c r="AY92" s="204"/>
      <c r="AZ92" s="204"/>
      <c r="BA92" s="41" t="s">
        <v>13</v>
      </c>
      <c r="BB92" s="203">
        <v>25700</v>
      </c>
      <c r="BC92" s="204"/>
      <c r="BD92" s="204"/>
      <c r="BE92" s="204"/>
      <c r="BF92" s="40" t="s">
        <v>13</v>
      </c>
      <c r="BG92" s="203">
        <f t="shared" si="11"/>
        <v>0</v>
      </c>
      <c r="BH92" s="204"/>
      <c r="BI92" s="204"/>
      <c r="BJ92" s="204"/>
      <c r="BK92" s="204"/>
      <c r="BL92" s="41" t="s">
        <v>13</v>
      </c>
      <c r="BM92" s="20">
        <v>64</v>
      </c>
    </row>
    <row r="93" spans="1:65">
      <c r="A93" s="20">
        <v>65</v>
      </c>
      <c r="B93" s="213"/>
      <c r="C93" s="215"/>
      <c r="D93" s="57"/>
      <c r="E93" s="213"/>
      <c r="F93" s="214"/>
      <c r="G93" s="215"/>
      <c r="H93" s="213"/>
      <c r="I93" s="214"/>
      <c r="J93" s="214"/>
      <c r="K93" s="214"/>
      <c r="L93" s="215"/>
      <c r="M93" s="210"/>
      <c r="N93" s="212"/>
      <c r="O93" s="21" t="s">
        <v>10</v>
      </c>
      <c r="P93" s="22"/>
      <c r="Q93" s="21" t="s">
        <v>11</v>
      </c>
      <c r="R93" s="22"/>
      <c r="S93" s="21" t="s">
        <v>12</v>
      </c>
      <c r="T93" s="26"/>
      <c r="U93" s="21" t="s">
        <v>12</v>
      </c>
      <c r="V93" s="25" t="s">
        <v>62</v>
      </c>
      <c r="W93" s="22"/>
      <c r="X93" s="24" t="s">
        <v>12</v>
      </c>
      <c r="Y93" s="327"/>
      <c r="Z93" s="217"/>
      <c r="AA93" s="21" t="s">
        <v>62</v>
      </c>
      <c r="AB93" s="217"/>
      <c r="AC93" s="328"/>
      <c r="AD93" s="209"/>
      <c r="AE93" s="211"/>
      <c r="AF93" s="211"/>
      <c r="AG93" s="23" t="s">
        <v>13</v>
      </c>
      <c r="AH93" s="210"/>
      <c r="AI93" s="206"/>
      <c r="AJ93" s="209"/>
      <c r="AK93" s="211"/>
      <c r="AL93" s="211"/>
      <c r="AM93" s="211"/>
      <c r="AN93" s="21" t="s">
        <v>13</v>
      </c>
      <c r="AO93" s="210"/>
      <c r="AP93" s="212"/>
      <c r="AQ93" s="24" t="s">
        <v>14</v>
      </c>
      <c r="AR93" s="203">
        <f t="shared" si="9"/>
        <v>0</v>
      </c>
      <c r="AS93" s="204"/>
      <c r="AT93" s="204"/>
      <c r="AU93" s="204"/>
      <c r="AV93" s="40" t="s">
        <v>13</v>
      </c>
      <c r="AW93" s="203">
        <f t="shared" si="10"/>
        <v>0</v>
      </c>
      <c r="AX93" s="204"/>
      <c r="AY93" s="204"/>
      <c r="AZ93" s="204"/>
      <c r="BA93" s="41" t="s">
        <v>13</v>
      </c>
      <c r="BB93" s="203">
        <v>25700</v>
      </c>
      <c r="BC93" s="204"/>
      <c r="BD93" s="204"/>
      <c r="BE93" s="204"/>
      <c r="BF93" s="40" t="s">
        <v>13</v>
      </c>
      <c r="BG93" s="203">
        <f t="shared" si="11"/>
        <v>0</v>
      </c>
      <c r="BH93" s="204"/>
      <c r="BI93" s="204"/>
      <c r="BJ93" s="204"/>
      <c r="BK93" s="204"/>
      <c r="BL93" s="41" t="s">
        <v>13</v>
      </c>
      <c r="BM93" s="20">
        <v>65</v>
      </c>
    </row>
    <row r="94" spans="1:65">
      <c r="A94" s="20">
        <v>66</v>
      </c>
      <c r="B94" s="213"/>
      <c r="C94" s="215"/>
      <c r="D94" s="57"/>
      <c r="E94" s="213"/>
      <c r="F94" s="214"/>
      <c r="G94" s="215"/>
      <c r="H94" s="213"/>
      <c r="I94" s="214"/>
      <c r="J94" s="214"/>
      <c r="K94" s="214"/>
      <c r="L94" s="215"/>
      <c r="M94" s="210"/>
      <c r="N94" s="212"/>
      <c r="O94" s="21" t="s">
        <v>10</v>
      </c>
      <c r="P94" s="22"/>
      <c r="Q94" s="21" t="s">
        <v>11</v>
      </c>
      <c r="R94" s="22"/>
      <c r="S94" s="21" t="s">
        <v>12</v>
      </c>
      <c r="T94" s="26"/>
      <c r="U94" s="21" t="s">
        <v>12</v>
      </c>
      <c r="V94" s="25" t="s">
        <v>62</v>
      </c>
      <c r="W94" s="22"/>
      <c r="X94" s="24" t="s">
        <v>12</v>
      </c>
      <c r="Y94" s="210"/>
      <c r="Z94" s="212"/>
      <c r="AA94" s="21" t="s">
        <v>62</v>
      </c>
      <c r="AB94" s="212"/>
      <c r="AC94" s="206"/>
      <c r="AD94" s="209"/>
      <c r="AE94" s="211"/>
      <c r="AF94" s="211"/>
      <c r="AG94" s="23" t="s">
        <v>13</v>
      </c>
      <c r="AH94" s="210"/>
      <c r="AI94" s="206"/>
      <c r="AJ94" s="209"/>
      <c r="AK94" s="211"/>
      <c r="AL94" s="211"/>
      <c r="AM94" s="211"/>
      <c r="AN94" s="21" t="s">
        <v>13</v>
      </c>
      <c r="AO94" s="210"/>
      <c r="AP94" s="212"/>
      <c r="AQ94" s="24" t="s">
        <v>14</v>
      </c>
      <c r="AR94" s="203">
        <f t="shared" si="9"/>
        <v>0</v>
      </c>
      <c r="AS94" s="204"/>
      <c r="AT94" s="204"/>
      <c r="AU94" s="204"/>
      <c r="AV94" s="40" t="s">
        <v>13</v>
      </c>
      <c r="AW94" s="203">
        <f t="shared" si="10"/>
        <v>0</v>
      </c>
      <c r="AX94" s="204"/>
      <c r="AY94" s="204"/>
      <c r="AZ94" s="204"/>
      <c r="BA94" s="41" t="s">
        <v>13</v>
      </c>
      <c r="BB94" s="203">
        <v>25700</v>
      </c>
      <c r="BC94" s="204"/>
      <c r="BD94" s="204"/>
      <c r="BE94" s="204"/>
      <c r="BF94" s="40" t="s">
        <v>13</v>
      </c>
      <c r="BG94" s="203">
        <f t="shared" si="11"/>
        <v>0</v>
      </c>
      <c r="BH94" s="204"/>
      <c r="BI94" s="204"/>
      <c r="BJ94" s="204"/>
      <c r="BK94" s="204"/>
      <c r="BL94" s="41" t="s">
        <v>13</v>
      </c>
      <c r="BM94" s="20">
        <v>66</v>
      </c>
    </row>
    <row r="95" spans="1:65">
      <c r="A95" s="20">
        <v>67</v>
      </c>
      <c r="B95" s="213"/>
      <c r="C95" s="215"/>
      <c r="D95" s="57"/>
      <c r="E95" s="213"/>
      <c r="F95" s="214"/>
      <c r="G95" s="215"/>
      <c r="H95" s="213"/>
      <c r="I95" s="214"/>
      <c r="J95" s="214"/>
      <c r="K95" s="214"/>
      <c r="L95" s="215"/>
      <c r="M95" s="210"/>
      <c r="N95" s="212"/>
      <c r="O95" s="21" t="s">
        <v>10</v>
      </c>
      <c r="P95" s="22"/>
      <c r="Q95" s="21" t="s">
        <v>11</v>
      </c>
      <c r="R95" s="22"/>
      <c r="S95" s="21" t="s">
        <v>12</v>
      </c>
      <c r="T95" s="26"/>
      <c r="U95" s="21" t="s">
        <v>12</v>
      </c>
      <c r="V95" s="25" t="s">
        <v>62</v>
      </c>
      <c r="W95" s="22"/>
      <c r="X95" s="24" t="s">
        <v>12</v>
      </c>
      <c r="Y95" s="210"/>
      <c r="Z95" s="212"/>
      <c r="AA95" s="21" t="s">
        <v>62</v>
      </c>
      <c r="AB95" s="212"/>
      <c r="AC95" s="206"/>
      <c r="AD95" s="209"/>
      <c r="AE95" s="211"/>
      <c r="AF95" s="211"/>
      <c r="AG95" s="23" t="s">
        <v>13</v>
      </c>
      <c r="AH95" s="210"/>
      <c r="AI95" s="206"/>
      <c r="AJ95" s="209"/>
      <c r="AK95" s="211"/>
      <c r="AL95" s="211"/>
      <c r="AM95" s="211"/>
      <c r="AN95" s="21" t="s">
        <v>13</v>
      </c>
      <c r="AO95" s="210"/>
      <c r="AP95" s="212"/>
      <c r="AQ95" s="24" t="s">
        <v>14</v>
      </c>
      <c r="AR95" s="203">
        <f t="shared" si="9"/>
        <v>0</v>
      </c>
      <c r="AS95" s="204"/>
      <c r="AT95" s="204"/>
      <c r="AU95" s="204"/>
      <c r="AV95" s="40" t="s">
        <v>13</v>
      </c>
      <c r="AW95" s="203">
        <f t="shared" si="10"/>
        <v>0</v>
      </c>
      <c r="AX95" s="204"/>
      <c r="AY95" s="204"/>
      <c r="AZ95" s="204"/>
      <c r="BA95" s="41" t="s">
        <v>13</v>
      </c>
      <c r="BB95" s="203">
        <v>25700</v>
      </c>
      <c r="BC95" s="204"/>
      <c r="BD95" s="204"/>
      <c r="BE95" s="204"/>
      <c r="BF95" s="40" t="s">
        <v>13</v>
      </c>
      <c r="BG95" s="203">
        <f t="shared" si="11"/>
        <v>0</v>
      </c>
      <c r="BH95" s="204"/>
      <c r="BI95" s="204"/>
      <c r="BJ95" s="204"/>
      <c r="BK95" s="204"/>
      <c r="BL95" s="41" t="s">
        <v>13</v>
      </c>
      <c r="BM95" s="20">
        <v>67</v>
      </c>
    </row>
    <row r="96" spans="1:65">
      <c r="A96" s="20">
        <v>68</v>
      </c>
      <c r="B96" s="213"/>
      <c r="C96" s="215"/>
      <c r="D96" s="57"/>
      <c r="E96" s="213"/>
      <c r="F96" s="214"/>
      <c r="G96" s="215"/>
      <c r="H96" s="213"/>
      <c r="I96" s="214"/>
      <c r="J96" s="214"/>
      <c r="K96" s="214"/>
      <c r="L96" s="215"/>
      <c r="M96" s="210"/>
      <c r="N96" s="212"/>
      <c r="O96" s="21" t="s">
        <v>10</v>
      </c>
      <c r="P96" s="22"/>
      <c r="Q96" s="21" t="s">
        <v>11</v>
      </c>
      <c r="R96" s="22"/>
      <c r="S96" s="21" t="s">
        <v>12</v>
      </c>
      <c r="T96" s="26"/>
      <c r="U96" s="21" t="s">
        <v>12</v>
      </c>
      <c r="V96" s="25" t="s">
        <v>62</v>
      </c>
      <c r="W96" s="22"/>
      <c r="X96" s="24" t="s">
        <v>12</v>
      </c>
      <c r="Y96" s="210"/>
      <c r="Z96" s="212"/>
      <c r="AA96" s="21" t="s">
        <v>62</v>
      </c>
      <c r="AB96" s="212"/>
      <c r="AC96" s="206"/>
      <c r="AD96" s="209"/>
      <c r="AE96" s="211"/>
      <c r="AF96" s="211"/>
      <c r="AG96" s="23" t="s">
        <v>13</v>
      </c>
      <c r="AH96" s="210"/>
      <c r="AI96" s="206"/>
      <c r="AJ96" s="209"/>
      <c r="AK96" s="211"/>
      <c r="AL96" s="211"/>
      <c r="AM96" s="211"/>
      <c r="AN96" s="21" t="s">
        <v>13</v>
      </c>
      <c r="AO96" s="210"/>
      <c r="AP96" s="212"/>
      <c r="AQ96" s="24" t="s">
        <v>14</v>
      </c>
      <c r="AR96" s="203">
        <f t="shared" si="9"/>
        <v>0</v>
      </c>
      <c r="AS96" s="204"/>
      <c r="AT96" s="204"/>
      <c r="AU96" s="204"/>
      <c r="AV96" s="40" t="s">
        <v>13</v>
      </c>
      <c r="AW96" s="203">
        <f t="shared" si="10"/>
        <v>0</v>
      </c>
      <c r="AX96" s="204"/>
      <c r="AY96" s="204"/>
      <c r="AZ96" s="204"/>
      <c r="BA96" s="41" t="s">
        <v>13</v>
      </c>
      <c r="BB96" s="203">
        <v>25700</v>
      </c>
      <c r="BC96" s="204"/>
      <c r="BD96" s="204"/>
      <c r="BE96" s="204"/>
      <c r="BF96" s="40" t="s">
        <v>13</v>
      </c>
      <c r="BG96" s="203">
        <f t="shared" si="11"/>
        <v>0</v>
      </c>
      <c r="BH96" s="204"/>
      <c r="BI96" s="204"/>
      <c r="BJ96" s="204"/>
      <c r="BK96" s="204"/>
      <c r="BL96" s="41" t="s">
        <v>13</v>
      </c>
      <c r="BM96" s="20">
        <v>68</v>
      </c>
    </row>
    <row r="97" spans="1:65">
      <c r="A97" s="20">
        <v>69</v>
      </c>
      <c r="B97" s="213"/>
      <c r="C97" s="215"/>
      <c r="D97" s="57"/>
      <c r="E97" s="213"/>
      <c r="F97" s="214"/>
      <c r="G97" s="215"/>
      <c r="H97" s="213"/>
      <c r="I97" s="214"/>
      <c r="J97" s="214"/>
      <c r="K97" s="214"/>
      <c r="L97" s="215"/>
      <c r="M97" s="210"/>
      <c r="N97" s="212"/>
      <c r="O97" s="21" t="s">
        <v>10</v>
      </c>
      <c r="P97" s="22"/>
      <c r="Q97" s="21" t="s">
        <v>11</v>
      </c>
      <c r="R97" s="22"/>
      <c r="S97" s="21" t="s">
        <v>12</v>
      </c>
      <c r="T97" s="26"/>
      <c r="U97" s="21" t="s">
        <v>12</v>
      </c>
      <c r="V97" s="25" t="s">
        <v>62</v>
      </c>
      <c r="W97" s="22"/>
      <c r="X97" s="24" t="s">
        <v>12</v>
      </c>
      <c r="Y97" s="210"/>
      <c r="Z97" s="212"/>
      <c r="AA97" s="21" t="s">
        <v>62</v>
      </c>
      <c r="AB97" s="212"/>
      <c r="AC97" s="206"/>
      <c r="AD97" s="209"/>
      <c r="AE97" s="211"/>
      <c r="AF97" s="211"/>
      <c r="AG97" s="23" t="s">
        <v>13</v>
      </c>
      <c r="AH97" s="210"/>
      <c r="AI97" s="206"/>
      <c r="AJ97" s="209"/>
      <c r="AK97" s="211"/>
      <c r="AL97" s="211"/>
      <c r="AM97" s="211"/>
      <c r="AN97" s="21" t="s">
        <v>13</v>
      </c>
      <c r="AO97" s="210"/>
      <c r="AP97" s="212"/>
      <c r="AQ97" s="24" t="s">
        <v>14</v>
      </c>
      <c r="AR97" s="203">
        <f t="shared" si="9"/>
        <v>0</v>
      </c>
      <c r="AS97" s="204"/>
      <c r="AT97" s="204"/>
      <c r="AU97" s="204"/>
      <c r="AV97" s="40" t="s">
        <v>13</v>
      </c>
      <c r="AW97" s="203">
        <f t="shared" si="10"/>
        <v>0</v>
      </c>
      <c r="AX97" s="204"/>
      <c r="AY97" s="204"/>
      <c r="AZ97" s="204"/>
      <c r="BA97" s="41" t="s">
        <v>13</v>
      </c>
      <c r="BB97" s="203">
        <v>25700</v>
      </c>
      <c r="BC97" s="204"/>
      <c r="BD97" s="204"/>
      <c r="BE97" s="204"/>
      <c r="BF97" s="40" t="s">
        <v>13</v>
      </c>
      <c r="BG97" s="203">
        <f t="shared" si="11"/>
        <v>0</v>
      </c>
      <c r="BH97" s="204"/>
      <c r="BI97" s="204"/>
      <c r="BJ97" s="204"/>
      <c r="BK97" s="204"/>
      <c r="BL97" s="41" t="s">
        <v>13</v>
      </c>
      <c r="BM97" s="20">
        <v>69</v>
      </c>
    </row>
    <row r="98" spans="1:65">
      <c r="A98" s="20">
        <v>70</v>
      </c>
      <c r="B98" s="213"/>
      <c r="C98" s="215"/>
      <c r="D98" s="57"/>
      <c r="E98" s="213"/>
      <c r="F98" s="214"/>
      <c r="G98" s="215"/>
      <c r="H98" s="213"/>
      <c r="I98" s="214"/>
      <c r="J98" s="214"/>
      <c r="K98" s="214"/>
      <c r="L98" s="215"/>
      <c r="M98" s="210"/>
      <c r="N98" s="212"/>
      <c r="O98" s="21" t="s">
        <v>10</v>
      </c>
      <c r="P98" s="22"/>
      <c r="Q98" s="21" t="s">
        <v>11</v>
      </c>
      <c r="R98" s="22"/>
      <c r="S98" s="21" t="s">
        <v>12</v>
      </c>
      <c r="T98" s="26"/>
      <c r="U98" s="21" t="s">
        <v>12</v>
      </c>
      <c r="V98" s="25" t="s">
        <v>62</v>
      </c>
      <c r="W98" s="22"/>
      <c r="X98" s="24" t="s">
        <v>12</v>
      </c>
      <c r="Y98" s="210"/>
      <c r="Z98" s="212"/>
      <c r="AA98" s="21" t="s">
        <v>62</v>
      </c>
      <c r="AB98" s="212"/>
      <c r="AC98" s="206"/>
      <c r="AD98" s="209"/>
      <c r="AE98" s="211"/>
      <c r="AF98" s="211"/>
      <c r="AG98" s="23" t="s">
        <v>13</v>
      </c>
      <c r="AH98" s="210"/>
      <c r="AI98" s="206"/>
      <c r="AJ98" s="209"/>
      <c r="AK98" s="211"/>
      <c r="AL98" s="211"/>
      <c r="AM98" s="211"/>
      <c r="AN98" s="21" t="s">
        <v>13</v>
      </c>
      <c r="AO98" s="210"/>
      <c r="AP98" s="212"/>
      <c r="AQ98" s="24" t="s">
        <v>14</v>
      </c>
      <c r="AR98" s="203">
        <f t="shared" si="9"/>
        <v>0</v>
      </c>
      <c r="AS98" s="204"/>
      <c r="AT98" s="204"/>
      <c r="AU98" s="204"/>
      <c r="AV98" s="40" t="s">
        <v>13</v>
      </c>
      <c r="AW98" s="203">
        <f t="shared" si="10"/>
        <v>0</v>
      </c>
      <c r="AX98" s="204"/>
      <c r="AY98" s="204"/>
      <c r="AZ98" s="204"/>
      <c r="BA98" s="41" t="s">
        <v>13</v>
      </c>
      <c r="BB98" s="203">
        <v>25700</v>
      </c>
      <c r="BC98" s="204"/>
      <c r="BD98" s="204"/>
      <c r="BE98" s="204"/>
      <c r="BF98" s="40" t="s">
        <v>13</v>
      </c>
      <c r="BG98" s="203">
        <f t="shared" si="11"/>
        <v>0</v>
      </c>
      <c r="BH98" s="204"/>
      <c r="BI98" s="204"/>
      <c r="BJ98" s="204"/>
      <c r="BK98" s="204"/>
      <c r="BL98" s="41" t="s">
        <v>13</v>
      </c>
      <c r="BM98" s="20">
        <v>70</v>
      </c>
    </row>
    <row r="99" spans="1:65">
      <c r="A99" s="20">
        <v>71</v>
      </c>
      <c r="B99" s="213"/>
      <c r="C99" s="215"/>
      <c r="D99" s="57"/>
      <c r="E99" s="213"/>
      <c r="F99" s="214"/>
      <c r="G99" s="215"/>
      <c r="H99" s="213"/>
      <c r="I99" s="214"/>
      <c r="J99" s="214"/>
      <c r="K99" s="214"/>
      <c r="L99" s="215"/>
      <c r="M99" s="210"/>
      <c r="N99" s="212"/>
      <c r="O99" s="21" t="s">
        <v>10</v>
      </c>
      <c r="P99" s="22"/>
      <c r="Q99" s="21" t="s">
        <v>11</v>
      </c>
      <c r="R99" s="22"/>
      <c r="S99" s="21" t="s">
        <v>12</v>
      </c>
      <c r="T99" s="26"/>
      <c r="U99" s="21" t="s">
        <v>12</v>
      </c>
      <c r="V99" s="25" t="s">
        <v>62</v>
      </c>
      <c r="W99" s="22"/>
      <c r="X99" s="24" t="s">
        <v>12</v>
      </c>
      <c r="Y99" s="210"/>
      <c r="Z99" s="212"/>
      <c r="AA99" s="21" t="s">
        <v>62</v>
      </c>
      <c r="AB99" s="212"/>
      <c r="AC99" s="206"/>
      <c r="AD99" s="209"/>
      <c r="AE99" s="211"/>
      <c r="AF99" s="211"/>
      <c r="AG99" s="23" t="s">
        <v>13</v>
      </c>
      <c r="AH99" s="210"/>
      <c r="AI99" s="206"/>
      <c r="AJ99" s="209"/>
      <c r="AK99" s="211"/>
      <c r="AL99" s="211"/>
      <c r="AM99" s="211"/>
      <c r="AN99" s="21" t="s">
        <v>13</v>
      </c>
      <c r="AO99" s="210"/>
      <c r="AP99" s="212"/>
      <c r="AQ99" s="24" t="s">
        <v>14</v>
      </c>
      <c r="AR99" s="203">
        <f t="shared" si="9"/>
        <v>0</v>
      </c>
      <c r="AS99" s="204"/>
      <c r="AT99" s="204"/>
      <c r="AU99" s="204"/>
      <c r="AV99" s="40" t="s">
        <v>13</v>
      </c>
      <c r="AW99" s="203">
        <f t="shared" si="10"/>
        <v>0</v>
      </c>
      <c r="AX99" s="204"/>
      <c r="AY99" s="204"/>
      <c r="AZ99" s="204"/>
      <c r="BA99" s="41" t="s">
        <v>13</v>
      </c>
      <c r="BB99" s="203">
        <v>25700</v>
      </c>
      <c r="BC99" s="204"/>
      <c r="BD99" s="204"/>
      <c r="BE99" s="204"/>
      <c r="BF99" s="40" t="s">
        <v>13</v>
      </c>
      <c r="BG99" s="203">
        <f t="shared" si="11"/>
        <v>0</v>
      </c>
      <c r="BH99" s="204"/>
      <c r="BI99" s="204"/>
      <c r="BJ99" s="204"/>
      <c r="BK99" s="204"/>
      <c r="BL99" s="41" t="s">
        <v>13</v>
      </c>
      <c r="BM99" s="20">
        <v>71</v>
      </c>
    </row>
    <row r="100" spans="1:65">
      <c r="A100" s="20">
        <v>72</v>
      </c>
      <c r="B100" s="213"/>
      <c r="C100" s="215"/>
      <c r="D100" s="57"/>
      <c r="E100" s="213"/>
      <c r="F100" s="214"/>
      <c r="G100" s="215"/>
      <c r="H100" s="213"/>
      <c r="I100" s="214"/>
      <c r="J100" s="214"/>
      <c r="K100" s="214"/>
      <c r="L100" s="215"/>
      <c r="M100" s="210"/>
      <c r="N100" s="212"/>
      <c r="O100" s="21" t="s">
        <v>10</v>
      </c>
      <c r="P100" s="22"/>
      <c r="Q100" s="21" t="s">
        <v>11</v>
      </c>
      <c r="R100" s="22"/>
      <c r="S100" s="21" t="s">
        <v>12</v>
      </c>
      <c r="T100" s="26"/>
      <c r="U100" s="21" t="s">
        <v>12</v>
      </c>
      <c r="V100" s="25" t="s">
        <v>62</v>
      </c>
      <c r="W100" s="22"/>
      <c r="X100" s="24" t="s">
        <v>12</v>
      </c>
      <c r="Y100" s="210"/>
      <c r="Z100" s="212"/>
      <c r="AA100" s="21" t="s">
        <v>62</v>
      </c>
      <c r="AB100" s="212"/>
      <c r="AC100" s="206"/>
      <c r="AD100" s="209"/>
      <c r="AE100" s="211"/>
      <c r="AF100" s="211"/>
      <c r="AG100" s="23" t="s">
        <v>13</v>
      </c>
      <c r="AH100" s="210"/>
      <c r="AI100" s="206"/>
      <c r="AJ100" s="209"/>
      <c r="AK100" s="211"/>
      <c r="AL100" s="211"/>
      <c r="AM100" s="211"/>
      <c r="AN100" s="21" t="s">
        <v>13</v>
      </c>
      <c r="AO100" s="210"/>
      <c r="AP100" s="212"/>
      <c r="AQ100" s="24" t="s">
        <v>14</v>
      </c>
      <c r="AR100" s="203">
        <f t="shared" si="9"/>
        <v>0</v>
      </c>
      <c r="AS100" s="204"/>
      <c r="AT100" s="204"/>
      <c r="AU100" s="204"/>
      <c r="AV100" s="40" t="s">
        <v>13</v>
      </c>
      <c r="AW100" s="203">
        <f t="shared" si="10"/>
        <v>0</v>
      </c>
      <c r="AX100" s="204"/>
      <c r="AY100" s="204"/>
      <c r="AZ100" s="204"/>
      <c r="BA100" s="41" t="s">
        <v>13</v>
      </c>
      <c r="BB100" s="203">
        <v>25700</v>
      </c>
      <c r="BC100" s="204"/>
      <c r="BD100" s="204"/>
      <c r="BE100" s="204"/>
      <c r="BF100" s="40" t="s">
        <v>13</v>
      </c>
      <c r="BG100" s="203">
        <f t="shared" si="11"/>
        <v>0</v>
      </c>
      <c r="BH100" s="204"/>
      <c r="BI100" s="204"/>
      <c r="BJ100" s="204"/>
      <c r="BK100" s="204"/>
      <c r="BL100" s="41" t="s">
        <v>13</v>
      </c>
      <c r="BM100" s="20">
        <v>72</v>
      </c>
    </row>
    <row r="101" spans="1:65">
      <c r="A101" s="20">
        <v>73</v>
      </c>
      <c r="B101" s="213"/>
      <c r="C101" s="215"/>
      <c r="D101" s="57"/>
      <c r="E101" s="213"/>
      <c r="F101" s="214"/>
      <c r="G101" s="215"/>
      <c r="H101" s="213"/>
      <c r="I101" s="214"/>
      <c r="J101" s="214"/>
      <c r="K101" s="214"/>
      <c r="L101" s="215"/>
      <c r="M101" s="210"/>
      <c r="N101" s="212"/>
      <c r="O101" s="21" t="s">
        <v>10</v>
      </c>
      <c r="P101" s="22"/>
      <c r="Q101" s="21" t="s">
        <v>11</v>
      </c>
      <c r="R101" s="22"/>
      <c r="S101" s="21" t="s">
        <v>12</v>
      </c>
      <c r="T101" s="26"/>
      <c r="U101" s="21" t="s">
        <v>12</v>
      </c>
      <c r="V101" s="25" t="s">
        <v>62</v>
      </c>
      <c r="W101" s="22"/>
      <c r="X101" s="24" t="s">
        <v>12</v>
      </c>
      <c r="Y101" s="210"/>
      <c r="Z101" s="212"/>
      <c r="AA101" s="21" t="s">
        <v>62</v>
      </c>
      <c r="AB101" s="212"/>
      <c r="AC101" s="206"/>
      <c r="AD101" s="209"/>
      <c r="AE101" s="211"/>
      <c r="AF101" s="211"/>
      <c r="AG101" s="23" t="s">
        <v>13</v>
      </c>
      <c r="AH101" s="210"/>
      <c r="AI101" s="206"/>
      <c r="AJ101" s="209"/>
      <c r="AK101" s="211"/>
      <c r="AL101" s="211"/>
      <c r="AM101" s="211"/>
      <c r="AN101" s="21" t="s">
        <v>13</v>
      </c>
      <c r="AO101" s="210"/>
      <c r="AP101" s="212"/>
      <c r="AQ101" s="24" t="s">
        <v>14</v>
      </c>
      <c r="AR101" s="203">
        <f t="shared" si="9"/>
        <v>0</v>
      </c>
      <c r="AS101" s="204"/>
      <c r="AT101" s="204"/>
      <c r="AU101" s="204"/>
      <c r="AV101" s="40" t="s">
        <v>13</v>
      </c>
      <c r="AW101" s="203">
        <f t="shared" si="10"/>
        <v>0</v>
      </c>
      <c r="AX101" s="204"/>
      <c r="AY101" s="204"/>
      <c r="AZ101" s="204"/>
      <c r="BA101" s="41" t="s">
        <v>13</v>
      </c>
      <c r="BB101" s="203">
        <v>25700</v>
      </c>
      <c r="BC101" s="204"/>
      <c r="BD101" s="204"/>
      <c r="BE101" s="204"/>
      <c r="BF101" s="40" t="s">
        <v>13</v>
      </c>
      <c r="BG101" s="203">
        <f t="shared" si="11"/>
        <v>0</v>
      </c>
      <c r="BH101" s="204"/>
      <c r="BI101" s="204"/>
      <c r="BJ101" s="204"/>
      <c r="BK101" s="204"/>
      <c r="BL101" s="41" t="s">
        <v>13</v>
      </c>
      <c r="BM101" s="20">
        <v>73</v>
      </c>
    </row>
    <row r="102" spans="1:65">
      <c r="A102" s="20">
        <v>74</v>
      </c>
      <c r="B102" s="213"/>
      <c r="C102" s="215"/>
      <c r="D102" s="57"/>
      <c r="E102" s="213"/>
      <c r="F102" s="214"/>
      <c r="G102" s="215"/>
      <c r="H102" s="213"/>
      <c r="I102" s="214"/>
      <c r="J102" s="214"/>
      <c r="K102" s="214"/>
      <c r="L102" s="215"/>
      <c r="M102" s="210"/>
      <c r="N102" s="212"/>
      <c r="O102" s="21" t="s">
        <v>10</v>
      </c>
      <c r="P102" s="22"/>
      <c r="Q102" s="21" t="s">
        <v>11</v>
      </c>
      <c r="R102" s="22"/>
      <c r="S102" s="21" t="s">
        <v>12</v>
      </c>
      <c r="T102" s="26"/>
      <c r="U102" s="21" t="s">
        <v>12</v>
      </c>
      <c r="V102" s="25" t="s">
        <v>62</v>
      </c>
      <c r="W102" s="22"/>
      <c r="X102" s="24" t="s">
        <v>12</v>
      </c>
      <c r="Y102" s="210"/>
      <c r="Z102" s="212"/>
      <c r="AA102" s="21" t="s">
        <v>62</v>
      </c>
      <c r="AB102" s="212"/>
      <c r="AC102" s="206"/>
      <c r="AD102" s="209"/>
      <c r="AE102" s="211"/>
      <c r="AF102" s="211"/>
      <c r="AG102" s="23" t="s">
        <v>13</v>
      </c>
      <c r="AH102" s="210"/>
      <c r="AI102" s="206"/>
      <c r="AJ102" s="209"/>
      <c r="AK102" s="211"/>
      <c r="AL102" s="211"/>
      <c r="AM102" s="211"/>
      <c r="AN102" s="21" t="s">
        <v>13</v>
      </c>
      <c r="AO102" s="210"/>
      <c r="AP102" s="212"/>
      <c r="AQ102" s="24" t="s">
        <v>14</v>
      </c>
      <c r="AR102" s="203">
        <f t="shared" si="9"/>
        <v>0</v>
      </c>
      <c r="AS102" s="204"/>
      <c r="AT102" s="204"/>
      <c r="AU102" s="204"/>
      <c r="AV102" s="40" t="s">
        <v>13</v>
      </c>
      <c r="AW102" s="203">
        <f t="shared" si="10"/>
        <v>0</v>
      </c>
      <c r="AX102" s="204"/>
      <c r="AY102" s="204"/>
      <c r="AZ102" s="204"/>
      <c r="BA102" s="41" t="s">
        <v>13</v>
      </c>
      <c r="BB102" s="203">
        <v>25700</v>
      </c>
      <c r="BC102" s="204"/>
      <c r="BD102" s="204"/>
      <c r="BE102" s="204"/>
      <c r="BF102" s="40" t="s">
        <v>13</v>
      </c>
      <c r="BG102" s="203">
        <f t="shared" si="11"/>
        <v>0</v>
      </c>
      <c r="BH102" s="204"/>
      <c r="BI102" s="204"/>
      <c r="BJ102" s="204"/>
      <c r="BK102" s="204"/>
      <c r="BL102" s="41" t="s">
        <v>13</v>
      </c>
      <c r="BM102" s="20">
        <v>74</v>
      </c>
    </row>
    <row r="103" spans="1:65">
      <c r="A103" s="20">
        <v>75</v>
      </c>
      <c r="B103" s="213"/>
      <c r="C103" s="215"/>
      <c r="D103" s="57"/>
      <c r="E103" s="213"/>
      <c r="F103" s="214"/>
      <c r="G103" s="215"/>
      <c r="H103" s="213"/>
      <c r="I103" s="214"/>
      <c r="J103" s="214"/>
      <c r="K103" s="214"/>
      <c r="L103" s="215"/>
      <c r="M103" s="210"/>
      <c r="N103" s="212"/>
      <c r="O103" s="21" t="s">
        <v>10</v>
      </c>
      <c r="P103" s="22"/>
      <c r="Q103" s="21" t="s">
        <v>11</v>
      </c>
      <c r="R103" s="22"/>
      <c r="S103" s="21" t="s">
        <v>12</v>
      </c>
      <c r="T103" s="26"/>
      <c r="U103" s="21" t="s">
        <v>12</v>
      </c>
      <c r="V103" s="25" t="s">
        <v>62</v>
      </c>
      <c r="W103" s="22"/>
      <c r="X103" s="24" t="s">
        <v>12</v>
      </c>
      <c r="Y103" s="210"/>
      <c r="Z103" s="212"/>
      <c r="AA103" s="21" t="s">
        <v>62</v>
      </c>
      <c r="AB103" s="212"/>
      <c r="AC103" s="206"/>
      <c r="AD103" s="209"/>
      <c r="AE103" s="211"/>
      <c r="AF103" s="211"/>
      <c r="AG103" s="23" t="s">
        <v>13</v>
      </c>
      <c r="AH103" s="210"/>
      <c r="AI103" s="206"/>
      <c r="AJ103" s="209"/>
      <c r="AK103" s="211"/>
      <c r="AL103" s="211"/>
      <c r="AM103" s="211"/>
      <c r="AN103" s="21" t="s">
        <v>13</v>
      </c>
      <c r="AO103" s="210"/>
      <c r="AP103" s="212"/>
      <c r="AQ103" s="24" t="s">
        <v>14</v>
      </c>
      <c r="AR103" s="203">
        <f t="shared" si="9"/>
        <v>0</v>
      </c>
      <c r="AS103" s="204"/>
      <c r="AT103" s="204"/>
      <c r="AU103" s="204"/>
      <c r="AV103" s="40" t="s">
        <v>13</v>
      </c>
      <c r="AW103" s="203">
        <f t="shared" si="10"/>
        <v>0</v>
      </c>
      <c r="AX103" s="204"/>
      <c r="AY103" s="204"/>
      <c r="AZ103" s="204"/>
      <c r="BA103" s="41" t="s">
        <v>13</v>
      </c>
      <c r="BB103" s="203">
        <v>25700</v>
      </c>
      <c r="BC103" s="204"/>
      <c r="BD103" s="204"/>
      <c r="BE103" s="204"/>
      <c r="BF103" s="40" t="s">
        <v>13</v>
      </c>
      <c r="BG103" s="203">
        <f t="shared" si="11"/>
        <v>0</v>
      </c>
      <c r="BH103" s="204"/>
      <c r="BI103" s="204"/>
      <c r="BJ103" s="204"/>
      <c r="BK103" s="204"/>
      <c r="BL103" s="41" t="s">
        <v>13</v>
      </c>
      <c r="BM103" s="20">
        <v>75</v>
      </c>
    </row>
    <row r="104" spans="1:65">
      <c r="A104" s="20">
        <v>76</v>
      </c>
      <c r="B104" s="213"/>
      <c r="C104" s="215"/>
      <c r="D104" s="57"/>
      <c r="E104" s="213"/>
      <c r="F104" s="214"/>
      <c r="G104" s="215"/>
      <c r="H104" s="213"/>
      <c r="I104" s="214"/>
      <c r="J104" s="214"/>
      <c r="K104" s="214"/>
      <c r="L104" s="215"/>
      <c r="M104" s="210"/>
      <c r="N104" s="212"/>
      <c r="O104" s="21" t="s">
        <v>10</v>
      </c>
      <c r="P104" s="22"/>
      <c r="Q104" s="21" t="s">
        <v>11</v>
      </c>
      <c r="R104" s="22"/>
      <c r="S104" s="21" t="s">
        <v>12</v>
      </c>
      <c r="T104" s="26"/>
      <c r="U104" s="21" t="s">
        <v>12</v>
      </c>
      <c r="V104" s="25" t="s">
        <v>62</v>
      </c>
      <c r="W104" s="22"/>
      <c r="X104" s="24" t="s">
        <v>12</v>
      </c>
      <c r="Y104" s="210"/>
      <c r="Z104" s="212"/>
      <c r="AA104" s="21" t="s">
        <v>62</v>
      </c>
      <c r="AB104" s="212"/>
      <c r="AC104" s="206"/>
      <c r="AD104" s="209"/>
      <c r="AE104" s="211"/>
      <c r="AF104" s="211"/>
      <c r="AG104" s="23" t="s">
        <v>13</v>
      </c>
      <c r="AH104" s="210"/>
      <c r="AI104" s="206"/>
      <c r="AJ104" s="209"/>
      <c r="AK104" s="211"/>
      <c r="AL104" s="211"/>
      <c r="AM104" s="211"/>
      <c r="AN104" s="21" t="s">
        <v>13</v>
      </c>
      <c r="AO104" s="210"/>
      <c r="AP104" s="212"/>
      <c r="AQ104" s="24" t="s">
        <v>14</v>
      </c>
      <c r="AR104" s="203">
        <f t="shared" si="9"/>
        <v>0</v>
      </c>
      <c r="AS104" s="204"/>
      <c r="AT104" s="204"/>
      <c r="AU104" s="204"/>
      <c r="AV104" s="40" t="s">
        <v>13</v>
      </c>
      <c r="AW104" s="203">
        <f t="shared" si="10"/>
        <v>0</v>
      </c>
      <c r="AX104" s="204"/>
      <c r="AY104" s="204"/>
      <c r="AZ104" s="204"/>
      <c r="BA104" s="41" t="s">
        <v>13</v>
      </c>
      <c r="BB104" s="203">
        <v>25700</v>
      </c>
      <c r="BC104" s="204"/>
      <c r="BD104" s="204"/>
      <c r="BE104" s="204"/>
      <c r="BF104" s="40" t="s">
        <v>13</v>
      </c>
      <c r="BG104" s="203">
        <f t="shared" si="11"/>
        <v>0</v>
      </c>
      <c r="BH104" s="204"/>
      <c r="BI104" s="204"/>
      <c r="BJ104" s="204"/>
      <c r="BK104" s="204"/>
      <c r="BL104" s="41" t="s">
        <v>13</v>
      </c>
      <c r="BM104" s="20">
        <v>76</v>
      </c>
    </row>
    <row r="105" spans="1:65">
      <c r="A105" s="20">
        <v>77</v>
      </c>
      <c r="B105" s="213"/>
      <c r="C105" s="215"/>
      <c r="D105" s="57"/>
      <c r="E105" s="213"/>
      <c r="F105" s="214"/>
      <c r="G105" s="215"/>
      <c r="H105" s="213"/>
      <c r="I105" s="214"/>
      <c r="J105" s="214"/>
      <c r="K105" s="214"/>
      <c r="L105" s="215"/>
      <c r="M105" s="210"/>
      <c r="N105" s="212"/>
      <c r="O105" s="21" t="s">
        <v>10</v>
      </c>
      <c r="P105" s="22"/>
      <c r="Q105" s="21" t="s">
        <v>11</v>
      </c>
      <c r="R105" s="22"/>
      <c r="S105" s="21" t="s">
        <v>12</v>
      </c>
      <c r="T105" s="26"/>
      <c r="U105" s="21" t="s">
        <v>12</v>
      </c>
      <c r="V105" s="25" t="s">
        <v>62</v>
      </c>
      <c r="W105" s="22"/>
      <c r="X105" s="24" t="s">
        <v>12</v>
      </c>
      <c r="Y105" s="210"/>
      <c r="Z105" s="212"/>
      <c r="AA105" s="21" t="s">
        <v>62</v>
      </c>
      <c r="AB105" s="212"/>
      <c r="AC105" s="206"/>
      <c r="AD105" s="209"/>
      <c r="AE105" s="211"/>
      <c r="AF105" s="211"/>
      <c r="AG105" s="23" t="s">
        <v>13</v>
      </c>
      <c r="AH105" s="210"/>
      <c r="AI105" s="206"/>
      <c r="AJ105" s="209"/>
      <c r="AK105" s="211"/>
      <c r="AL105" s="211"/>
      <c r="AM105" s="211"/>
      <c r="AN105" s="21" t="s">
        <v>13</v>
      </c>
      <c r="AO105" s="210"/>
      <c r="AP105" s="212"/>
      <c r="AQ105" s="24" t="s">
        <v>14</v>
      </c>
      <c r="AR105" s="203">
        <f t="shared" si="9"/>
        <v>0</v>
      </c>
      <c r="AS105" s="204"/>
      <c r="AT105" s="204"/>
      <c r="AU105" s="204"/>
      <c r="AV105" s="40" t="s">
        <v>13</v>
      </c>
      <c r="AW105" s="203">
        <f t="shared" si="10"/>
        <v>0</v>
      </c>
      <c r="AX105" s="204"/>
      <c r="AY105" s="204"/>
      <c r="AZ105" s="204"/>
      <c r="BA105" s="41" t="s">
        <v>13</v>
      </c>
      <c r="BB105" s="203">
        <v>25700</v>
      </c>
      <c r="BC105" s="204"/>
      <c r="BD105" s="204"/>
      <c r="BE105" s="204"/>
      <c r="BF105" s="40" t="s">
        <v>13</v>
      </c>
      <c r="BG105" s="203">
        <f t="shared" si="11"/>
        <v>0</v>
      </c>
      <c r="BH105" s="204"/>
      <c r="BI105" s="204"/>
      <c r="BJ105" s="204"/>
      <c r="BK105" s="204"/>
      <c r="BL105" s="41" t="s">
        <v>13</v>
      </c>
      <c r="BM105" s="20">
        <v>77</v>
      </c>
    </row>
    <row r="106" spans="1:65">
      <c r="A106" s="20">
        <v>78</v>
      </c>
      <c r="B106" s="213"/>
      <c r="C106" s="215"/>
      <c r="D106" s="57"/>
      <c r="E106" s="213"/>
      <c r="F106" s="214"/>
      <c r="G106" s="215"/>
      <c r="H106" s="213"/>
      <c r="I106" s="214"/>
      <c r="J106" s="214"/>
      <c r="K106" s="214"/>
      <c r="L106" s="215"/>
      <c r="M106" s="210"/>
      <c r="N106" s="212"/>
      <c r="O106" s="21" t="s">
        <v>10</v>
      </c>
      <c r="P106" s="22"/>
      <c r="Q106" s="21" t="s">
        <v>11</v>
      </c>
      <c r="R106" s="22"/>
      <c r="S106" s="21" t="s">
        <v>12</v>
      </c>
      <c r="T106" s="26"/>
      <c r="U106" s="21" t="s">
        <v>12</v>
      </c>
      <c r="V106" s="25" t="s">
        <v>62</v>
      </c>
      <c r="W106" s="22"/>
      <c r="X106" s="24" t="s">
        <v>12</v>
      </c>
      <c r="Y106" s="210"/>
      <c r="Z106" s="212"/>
      <c r="AA106" s="21" t="s">
        <v>62</v>
      </c>
      <c r="AB106" s="212"/>
      <c r="AC106" s="206"/>
      <c r="AD106" s="209"/>
      <c r="AE106" s="211"/>
      <c r="AF106" s="211"/>
      <c r="AG106" s="23" t="s">
        <v>13</v>
      </c>
      <c r="AH106" s="210"/>
      <c r="AI106" s="206"/>
      <c r="AJ106" s="209"/>
      <c r="AK106" s="211"/>
      <c r="AL106" s="211"/>
      <c r="AM106" s="211"/>
      <c r="AN106" s="21" t="s">
        <v>13</v>
      </c>
      <c r="AO106" s="210"/>
      <c r="AP106" s="212"/>
      <c r="AQ106" s="24" t="s">
        <v>14</v>
      </c>
      <c r="AR106" s="203">
        <f t="shared" si="9"/>
        <v>0</v>
      </c>
      <c r="AS106" s="204"/>
      <c r="AT106" s="204"/>
      <c r="AU106" s="204"/>
      <c r="AV106" s="40" t="s">
        <v>13</v>
      </c>
      <c r="AW106" s="203">
        <f t="shared" si="10"/>
        <v>0</v>
      </c>
      <c r="AX106" s="204"/>
      <c r="AY106" s="204"/>
      <c r="AZ106" s="204"/>
      <c r="BA106" s="41" t="s">
        <v>13</v>
      </c>
      <c r="BB106" s="203">
        <v>25700</v>
      </c>
      <c r="BC106" s="204"/>
      <c r="BD106" s="204"/>
      <c r="BE106" s="204"/>
      <c r="BF106" s="40" t="s">
        <v>13</v>
      </c>
      <c r="BG106" s="203">
        <f t="shared" si="11"/>
        <v>0</v>
      </c>
      <c r="BH106" s="204"/>
      <c r="BI106" s="204"/>
      <c r="BJ106" s="204"/>
      <c r="BK106" s="204"/>
      <c r="BL106" s="41" t="s">
        <v>13</v>
      </c>
      <c r="BM106" s="20">
        <v>78</v>
      </c>
    </row>
    <row r="107" spans="1:65">
      <c r="A107" s="20">
        <v>79</v>
      </c>
      <c r="B107" s="213"/>
      <c r="C107" s="215"/>
      <c r="D107" s="57"/>
      <c r="E107" s="213"/>
      <c r="F107" s="214"/>
      <c r="G107" s="215"/>
      <c r="H107" s="213"/>
      <c r="I107" s="214"/>
      <c r="J107" s="214"/>
      <c r="K107" s="214"/>
      <c r="L107" s="215"/>
      <c r="M107" s="210"/>
      <c r="N107" s="212"/>
      <c r="O107" s="21" t="s">
        <v>10</v>
      </c>
      <c r="P107" s="22"/>
      <c r="Q107" s="21" t="s">
        <v>11</v>
      </c>
      <c r="R107" s="22"/>
      <c r="S107" s="21" t="s">
        <v>12</v>
      </c>
      <c r="T107" s="26"/>
      <c r="U107" s="21" t="s">
        <v>12</v>
      </c>
      <c r="V107" s="25" t="s">
        <v>62</v>
      </c>
      <c r="W107" s="22"/>
      <c r="X107" s="24" t="s">
        <v>12</v>
      </c>
      <c r="Y107" s="210"/>
      <c r="Z107" s="212"/>
      <c r="AA107" s="21" t="s">
        <v>62</v>
      </c>
      <c r="AB107" s="212"/>
      <c r="AC107" s="206"/>
      <c r="AD107" s="209"/>
      <c r="AE107" s="211"/>
      <c r="AF107" s="211"/>
      <c r="AG107" s="23" t="s">
        <v>13</v>
      </c>
      <c r="AH107" s="210"/>
      <c r="AI107" s="206"/>
      <c r="AJ107" s="209"/>
      <c r="AK107" s="211"/>
      <c r="AL107" s="211"/>
      <c r="AM107" s="211"/>
      <c r="AN107" s="21" t="s">
        <v>13</v>
      </c>
      <c r="AO107" s="210"/>
      <c r="AP107" s="212"/>
      <c r="AQ107" s="24" t="s">
        <v>14</v>
      </c>
      <c r="AR107" s="203">
        <f t="shared" si="9"/>
        <v>0</v>
      </c>
      <c r="AS107" s="204"/>
      <c r="AT107" s="204"/>
      <c r="AU107" s="204"/>
      <c r="AV107" s="40" t="s">
        <v>13</v>
      </c>
      <c r="AW107" s="203">
        <f t="shared" si="10"/>
        <v>0</v>
      </c>
      <c r="AX107" s="204"/>
      <c r="AY107" s="204"/>
      <c r="AZ107" s="204"/>
      <c r="BA107" s="41" t="s">
        <v>13</v>
      </c>
      <c r="BB107" s="203">
        <v>25700</v>
      </c>
      <c r="BC107" s="204"/>
      <c r="BD107" s="204"/>
      <c r="BE107" s="204"/>
      <c r="BF107" s="40" t="s">
        <v>13</v>
      </c>
      <c r="BG107" s="203">
        <f t="shared" si="11"/>
        <v>0</v>
      </c>
      <c r="BH107" s="204"/>
      <c r="BI107" s="204"/>
      <c r="BJ107" s="204"/>
      <c r="BK107" s="204"/>
      <c r="BL107" s="41" t="s">
        <v>13</v>
      </c>
      <c r="BM107" s="20">
        <v>79</v>
      </c>
    </row>
    <row r="108" spans="1:65" ht="18.600000000000001" thickBot="1">
      <c r="A108" s="20">
        <v>80</v>
      </c>
      <c r="B108" s="213"/>
      <c r="C108" s="215"/>
      <c r="D108" s="57"/>
      <c r="E108" s="213"/>
      <c r="F108" s="214"/>
      <c r="G108" s="215"/>
      <c r="H108" s="213"/>
      <c r="I108" s="214"/>
      <c r="J108" s="214"/>
      <c r="K108" s="214"/>
      <c r="L108" s="215"/>
      <c r="M108" s="210"/>
      <c r="N108" s="212"/>
      <c r="O108" s="21" t="s">
        <v>10</v>
      </c>
      <c r="P108" s="22"/>
      <c r="Q108" s="21" t="s">
        <v>11</v>
      </c>
      <c r="R108" s="22"/>
      <c r="S108" s="24" t="s">
        <v>12</v>
      </c>
      <c r="T108" s="26"/>
      <c r="U108" s="21" t="s">
        <v>12</v>
      </c>
      <c r="V108" s="25" t="s">
        <v>62</v>
      </c>
      <c r="W108" s="22"/>
      <c r="X108" s="24" t="s">
        <v>12</v>
      </c>
      <c r="Y108" s="210"/>
      <c r="Z108" s="212"/>
      <c r="AA108" s="21" t="s">
        <v>62</v>
      </c>
      <c r="AB108" s="212"/>
      <c r="AC108" s="206"/>
      <c r="AD108" s="209"/>
      <c r="AE108" s="211"/>
      <c r="AF108" s="211"/>
      <c r="AG108" s="23" t="s">
        <v>13</v>
      </c>
      <c r="AH108" s="210"/>
      <c r="AI108" s="206"/>
      <c r="AJ108" s="209"/>
      <c r="AK108" s="211"/>
      <c r="AL108" s="211"/>
      <c r="AM108" s="211"/>
      <c r="AN108" s="21" t="s">
        <v>119</v>
      </c>
      <c r="AO108" s="210"/>
      <c r="AP108" s="212"/>
      <c r="AQ108" s="24" t="s">
        <v>14</v>
      </c>
      <c r="AR108" s="203">
        <f t="shared" si="9"/>
        <v>0</v>
      </c>
      <c r="AS108" s="204"/>
      <c r="AT108" s="204"/>
      <c r="AU108" s="204"/>
      <c r="AV108" s="40" t="s">
        <v>13</v>
      </c>
      <c r="AW108" s="203">
        <f t="shared" si="10"/>
        <v>0</v>
      </c>
      <c r="AX108" s="204"/>
      <c r="AY108" s="204"/>
      <c r="AZ108" s="204"/>
      <c r="BA108" s="41" t="s">
        <v>13</v>
      </c>
      <c r="BB108" s="203">
        <v>25700</v>
      </c>
      <c r="BC108" s="204"/>
      <c r="BD108" s="204"/>
      <c r="BE108" s="204"/>
      <c r="BF108" s="41" t="s">
        <v>13</v>
      </c>
      <c r="BG108" s="320">
        <f t="shared" si="11"/>
        <v>0</v>
      </c>
      <c r="BH108" s="321"/>
      <c r="BI108" s="321"/>
      <c r="BJ108" s="321"/>
      <c r="BK108" s="321"/>
      <c r="BL108" s="41" t="s">
        <v>13</v>
      </c>
      <c r="BM108" s="20">
        <v>80</v>
      </c>
    </row>
    <row r="109" spans="1:65" ht="18.600000000000001" thickBot="1">
      <c r="BD109" s="322" t="s">
        <v>15</v>
      </c>
      <c r="BE109" s="322"/>
      <c r="BF109" s="323"/>
      <c r="BG109" s="324">
        <f>SUM(BG89:BK108)</f>
        <v>0</v>
      </c>
      <c r="BH109" s="325"/>
      <c r="BI109" s="325"/>
      <c r="BJ109" s="325"/>
      <c r="BK109" s="325"/>
      <c r="BL109" s="326"/>
    </row>
    <row r="110" spans="1:65" ht="22.2">
      <c r="A110" s="1" t="s">
        <v>61</v>
      </c>
      <c r="BC110" s="196" t="s">
        <v>24</v>
      </c>
      <c r="BD110" s="197"/>
      <c r="BE110" s="275"/>
      <c r="BF110" s="276"/>
      <c r="BG110" s="2" t="s">
        <v>10</v>
      </c>
      <c r="BI110" s="344"/>
      <c r="BJ110" s="345"/>
      <c r="BK110" s="346" t="s">
        <v>25</v>
      </c>
      <c r="BL110" s="347"/>
    </row>
    <row r="111" spans="1:65">
      <c r="X111" s="2" t="s">
        <v>85</v>
      </c>
      <c r="AU111" s="2" t="s">
        <v>103</v>
      </c>
      <c r="AX111" s="275"/>
      <c r="AY111" s="164"/>
      <c r="AZ111" s="164"/>
      <c r="BA111" s="164"/>
      <c r="BB111" s="164"/>
      <c r="BC111" s="164"/>
      <c r="BD111" s="164"/>
      <c r="BE111" s="164"/>
      <c r="BF111" s="164"/>
      <c r="BG111" s="164"/>
      <c r="BH111" s="164"/>
      <c r="BI111" s="164"/>
      <c r="BJ111" s="164"/>
      <c r="BK111" s="164"/>
      <c r="BL111" s="276"/>
    </row>
    <row r="112" spans="1:65" ht="18" customHeight="1">
      <c r="A112" s="4"/>
      <c r="B112" s="246" t="s">
        <v>94</v>
      </c>
      <c r="C112" s="248"/>
      <c r="D112" s="340" t="s">
        <v>120</v>
      </c>
      <c r="E112" s="246" t="s">
        <v>95</v>
      </c>
      <c r="F112" s="247"/>
      <c r="G112" s="248"/>
      <c r="H112" s="252" t="s">
        <v>3</v>
      </c>
      <c r="I112" s="253"/>
      <c r="J112" s="253"/>
      <c r="K112" s="253"/>
      <c r="L112" s="254"/>
      <c r="M112" s="274" t="s">
        <v>93</v>
      </c>
      <c r="N112" s="258"/>
      <c r="O112" s="258"/>
      <c r="P112" s="258"/>
      <c r="Q112" s="258"/>
      <c r="R112" s="258"/>
      <c r="S112" s="329"/>
      <c r="T112" s="274" t="s">
        <v>63</v>
      </c>
      <c r="U112" s="258"/>
      <c r="V112" s="258"/>
      <c r="W112" s="258"/>
      <c r="X112" s="329"/>
      <c r="Y112" s="262" t="s">
        <v>64</v>
      </c>
      <c r="Z112" s="263"/>
      <c r="AA112" s="263"/>
      <c r="AB112" s="263"/>
      <c r="AC112" s="264"/>
      <c r="AD112" s="274" t="s">
        <v>6</v>
      </c>
      <c r="AE112" s="258"/>
      <c r="AF112" s="258"/>
      <c r="AG112" s="329"/>
      <c r="AH112" s="271" t="s">
        <v>84</v>
      </c>
      <c r="AI112" s="272"/>
      <c r="AJ112" s="272"/>
      <c r="AK112" s="272"/>
      <c r="AL112" s="272"/>
      <c r="AM112" s="272"/>
      <c r="AN112" s="273"/>
      <c r="AO112" s="274" t="s">
        <v>7</v>
      </c>
      <c r="AP112" s="258"/>
      <c r="AQ112" s="329"/>
      <c r="AR112" s="224" t="s">
        <v>26</v>
      </c>
      <c r="AS112" s="332"/>
      <c r="AT112" s="332"/>
      <c r="AU112" s="332"/>
      <c r="AV112" s="333"/>
      <c r="AW112" s="230" t="s">
        <v>8</v>
      </c>
      <c r="AX112" s="231"/>
      <c r="AY112" s="231"/>
      <c r="AZ112" s="231"/>
      <c r="BA112" s="232"/>
      <c r="BB112" s="236" t="s">
        <v>27</v>
      </c>
      <c r="BC112" s="335"/>
      <c r="BD112" s="335"/>
      <c r="BE112" s="335"/>
      <c r="BF112" s="336"/>
      <c r="BG112" s="230" t="s">
        <v>9</v>
      </c>
      <c r="BH112" s="231"/>
      <c r="BI112" s="231"/>
      <c r="BJ112" s="231"/>
      <c r="BK112" s="231"/>
      <c r="BL112" s="232"/>
    </row>
    <row r="113" spans="1:65" ht="18" customHeight="1">
      <c r="A113" s="4"/>
      <c r="B113" s="249"/>
      <c r="C113" s="251"/>
      <c r="D113" s="341"/>
      <c r="E113" s="249"/>
      <c r="F113" s="250"/>
      <c r="G113" s="251"/>
      <c r="H113" s="255"/>
      <c r="I113" s="256"/>
      <c r="J113" s="256"/>
      <c r="K113" s="256"/>
      <c r="L113" s="257"/>
      <c r="M113" s="342"/>
      <c r="N113" s="259"/>
      <c r="O113" s="259"/>
      <c r="P113" s="259"/>
      <c r="Q113" s="259"/>
      <c r="R113" s="259"/>
      <c r="S113" s="343"/>
      <c r="T113" s="342"/>
      <c r="U113" s="259"/>
      <c r="V113" s="259"/>
      <c r="W113" s="259"/>
      <c r="X113" s="343"/>
      <c r="Y113" s="224" t="s">
        <v>91</v>
      </c>
      <c r="Z113" s="332"/>
      <c r="AA113" s="332"/>
      <c r="AB113" s="332"/>
      <c r="AC113" s="333"/>
      <c r="AD113" s="330"/>
      <c r="AE113" s="260"/>
      <c r="AF113" s="260"/>
      <c r="AG113" s="331"/>
      <c r="AH113" s="218" t="s">
        <v>4</v>
      </c>
      <c r="AI113" s="220"/>
      <c r="AJ113" s="218" t="s">
        <v>5</v>
      </c>
      <c r="AK113" s="219"/>
      <c r="AL113" s="219"/>
      <c r="AM113" s="219"/>
      <c r="AN113" s="220"/>
      <c r="AO113" s="330"/>
      <c r="AP113" s="260"/>
      <c r="AQ113" s="331"/>
      <c r="AR113" s="334"/>
      <c r="AS113" s="244"/>
      <c r="AT113" s="244"/>
      <c r="AU113" s="244"/>
      <c r="AV113" s="245"/>
      <c r="AW113" s="233"/>
      <c r="AX113" s="234"/>
      <c r="AY113" s="234"/>
      <c r="AZ113" s="234"/>
      <c r="BA113" s="235"/>
      <c r="BB113" s="337"/>
      <c r="BC113" s="338"/>
      <c r="BD113" s="338"/>
      <c r="BE113" s="338"/>
      <c r="BF113" s="339"/>
      <c r="BG113" s="233"/>
      <c r="BH113" s="234"/>
      <c r="BI113" s="234"/>
      <c r="BJ113" s="234"/>
      <c r="BK113" s="234"/>
      <c r="BL113" s="235"/>
    </row>
    <row r="114" spans="1:65">
      <c r="A114" s="4"/>
      <c r="B114" s="218" t="s">
        <v>2</v>
      </c>
      <c r="C114" s="220"/>
      <c r="D114" s="54" t="s">
        <v>2</v>
      </c>
      <c r="E114" s="218" t="s">
        <v>96</v>
      </c>
      <c r="F114" s="219"/>
      <c r="G114" s="220"/>
      <c r="H114" s="221"/>
      <c r="I114" s="222"/>
      <c r="J114" s="222"/>
      <c r="K114" s="222"/>
      <c r="L114" s="223"/>
      <c r="M114" s="330"/>
      <c r="N114" s="260"/>
      <c r="O114" s="260"/>
      <c r="P114" s="260"/>
      <c r="Q114" s="260"/>
      <c r="R114" s="260"/>
      <c r="S114" s="331"/>
      <c r="T114" s="330"/>
      <c r="U114" s="260"/>
      <c r="V114" s="260"/>
      <c r="W114" s="260"/>
      <c r="X114" s="331"/>
      <c r="Y114" s="334"/>
      <c r="Z114" s="244"/>
      <c r="AA114" s="244"/>
      <c r="AB114" s="244"/>
      <c r="AC114" s="245"/>
      <c r="AD114" s="218" t="s">
        <v>77</v>
      </c>
      <c r="AE114" s="219"/>
      <c r="AF114" s="219"/>
      <c r="AG114" s="220"/>
      <c r="AH114" s="218" t="s">
        <v>2</v>
      </c>
      <c r="AI114" s="220"/>
      <c r="AJ114" s="218" t="s">
        <v>78</v>
      </c>
      <c r="AK114" s="219"/>
      <c r="AL114" s="219"/>
      <c r="AM114" s="219"/>
      <c r="AN114" s="220"/>
      <c r="AO114" s="218" t="s">
        <v>79</v>
      </c>
      <c r="AP114" s="219"/>
      <c r="AQ114" s="220"/>
      <c r="AR114" s="218" t="s">
        <v>80</v>
      </c>
      <c r="AS114" s="219"/>
      <c r="AT114" s="219"/>
      <c r="AU114" s="219"/>
      <c r="AV114" s="220"/>
      <c r="AW114" s="218" t="s">
        <v>81</v>
      </c>
      <c r="AX114" s="219"/>
      <c r="AY114" s="219"/>
      <c r="AZ114" s="219"/>
      <c r="BA114" s="220"/>
      <c r="BB114" s="271" t="s">
        <v>82</v>
      </c>
      <c r="BC114" s="272"/>
      <c r="BD114" s="272"/>
      <c r="BE114" s="272"/>
      <c r="BF114" s="273"/>
      <c r="BG114" s="271" t="s">
        <v>83</v>
      </c>
      <c r="BH114" s="272"/>
      <c r="BI114" s="272"/>
      <c r="BJ114" s="272"/>
      <c r="BK114" s="272"/>
      <c r="BL114" s="273"/>
    </row>
    <row r="115" spans="1:65">
      <c r="A115" s="20">
        <v>81</v>
      </c>
      <c r="B115" s="213"/>
      <c r="C115" s="215"/>
      <c r="D115" s="57"/>
      <c r="E115" s="213"/>
      <c r="F115" s="214"/>
      <c r="G115" s="215"/>
      <c r="H115" s="213"/>
      <c r="I115" s="214"/>
      <c r="J115" s="214"/>
      <c r="K115" s="214"/>
      <c r="L115" s="215"/>
      <c r="M115" s="210"/>
      <c r="N115" s="212"/>
      <c r="O115" s="21" t="s">
        <v>10</v>
      </c>
      <c r="P115" s="22"/>
      <c r="Q115" s="21" t="s">
        <v>11</v>
      </c>
      <c r="R115" s="22"/>
      <c r="S115" s="21" t="s">
        <v>12</v>
      </c>
      <c r="T115" s="26"/>
      <c r="U115" s="21" t="s">
        <v>12</v>
      </c>
      <c r="V115" s="25" t="s">
        <v>62</v>
      </c>
      <c r="W115" s="22"/>
      <c r="X115" s="24" t="s">
        <v>12</v>
      </c>
      <c r="Y115" s="327"/>
      <c r="Z115" s="217"/>
      <c r="AA115" s="21" t="s">
        <v>62</v>
      </c>
      <c r="AB115" s="217"/>
      <c r="AC115" s="328"/>
      <c r="AD115" s="209"/>
      <c r="AE115" s="211"/>
      <c r="AF115" s="211"/>
      <c r="AG115" s="23" t="s">
        <v>13</v>
      </c>
      <c r="AH115" s="210"/>
      <c r="AI115" s="206"/>
      <c r="AJ115" s="209"/>
      <c r="AK115" s="211"/>
      <c r="AL115" s="211"/>
      <c r="AM115" s="211"/>
      <c r="AN115" s="21" t="s">
        <v>13</v>
      </c>
      <c r="AO115" s="210"/>
      <c r="AP115" s="212"/>
      <c r="AQ115" s="24" t="s">
        <v>14</v>
      </c>
      <c r="AR115" s="203">
        <f t="shared" ref="AR115:AR134" si="12">IFERROR(ROUNDDOWN(AJ115/AO115,0),0)</f>
        <v>0</v>
      </c>
      <c r="AS115" s="204"/>
      <c r="AT115" s="204"/>
      <c r="AU115" s="204"/>
      <c r="AV115" s="40" t="s">
        <v>13</v>
      </c>
      <c r="AW115" s="203">
        <f t="shared" ref="AW115:AW134" si="13">IFERROR(AD115+AR115,0)</f>
        <v>0</v>
      </c>
      <c r="AX115" s="204"/>
      <c r="AY115" s="204"/>
      <c r="AZ115" s="204"/>
      <c r="BA115" s="41" t="s">
        <v>13</v>
      </c>
      <c r="BB115" s="203">
        <v>25700</v>
      </c>
      <c r="BC115" s="204"/>
      <c r="BD115" s="204"/>
      <c r="BE115" s="204"/>
      <c r="BF115" s="40" t="s">
        <v>13</v>
      </c>
      <c r="BG115" s="203">
        <f t="shared" ref="BG115:BG134" si="14">IF(AW115&lt;BB115,AW115,25700)</f>
        <v>0</v>
      </c>
      <c r="BH115" s="204"/>
      <c r="BI115" s="204"/>
      <c r="BJ115" s="204"/>
      <c r="BK115" s="204"/>
      <c r="BL115" s="41" t="s">
        <v>13</v>
      </c>
      <c r="BM115" s="20">
        <v>81</v>
      </c>
    </row>
    <row r="116" spans="1:65">
      <c r="A116" s="20">
        <v>82</v>
      </c>
      <c r="B116" s="213"/>
      <c r="C116" s="215"/>
      <c r="D116" s="57"/>
      <c r="E116" s="213"/>
      <c r="F116" s="214"/>
      <c r="G116" s="215"/>
      <c r="H116" s="213"/>
      <c r="I116" s="214"/>
      <c r="J116" s="214"/>
      <c r="K116" s="214"/>
      <c r="L116" s="215"/>
      <c r="M116" s="210"/>
      <c r="N116" s="212"/>
      <c r="O116" s="21" t="s">
        <v>10</v>
      </c>
      <c r="P116" s="22"/>
      <c r="Q116" s="21" t="s">
        <v>11</v>
      </c>
      <c r="R116" s="22"/>
      <c r="S116" s="21" t="s">
        <v>12</v>
      </c>
      <c r="T116" s="26"/>
      <c r="U116" s="21" t="s">
        <v>12</v>
      </c>
      <c r="V116" s="25" t="s">
        <v>62</v>
      </c>
      <c r="W116" s="22"/>
      <c r="X116" s="24" t="s">
        <v>12</v>
      </c>
      <c r="Y116" s="210"/>
      <c r="Z116" s="212"/>
      <c r="AA116" s="21" t="s">
        <v>62</v>
      </c>
      <c r="AB116" s="212"/>
      <c r="AC116" s="206"/>
      <c r="AD116" s="209"/>
      <c r="AE116" s="211"/>
      <c r="AF116" s="211"/>
      <c r="AG116" s="23" t="s">
        <v>13</v>
      </c>
      <c r="AH116" s="210"/>
      <c r="AI116" s="206"/>
      <c r="AJ116" s="209"/>
      <c r="AK116" s="211"/>
      <c r="AL116" s="211"/>
      <c r="AM116" s="211"/>
      <c r="AN116" s="21" t="s">
        <v>13</v>
      </c>
      <c r="AO116" s="210"/>
      <c r="AP116" s="212"/>
      <c r="AQ116" s="24" t="s">
        <v>14</v>
      </c>
      <c r="AR116" s="203">
        <f t="shared" si="12"/>
        <v>0</v>
      </c>
      <c r="AS116" s="204"/>
      <c r="AT116" s="204"/>
      <c r="AU116" s="204"/>
      <c r="AV116" s="40" t="s">
        <v>13</v>
      </c>
      <c r="AW116" s="203">
        <f t="shared" si="13"/>
        <v>0</v>
      </c>
      <c r="AX116" s="204"/>
      <c r="AY116" s="204"/>
      <c r="AZ116" s="204"/>
      <c r="BA116" s="41" t="s">
        <v>13</v>
      </c>
      <c r="BB116" s="203">
        <v>25700</v>
      </c>
      <c r="BC116" s="204"/>
      <c r="BD116" s="204"/>
      <c r="BE116" s="204"/>
      <c r="BF116" s="40" t="s">
        <v>13</v>
      </c>
      <c r="BG116" s="203">
        <f t="shared" si="14"/>
        <v>0</v>
      </c>
      <c r="BH116" s="204"/>
      <c r="BI116" s="204"/>
      <c r="BJ116" s="204"/>
      <c r="BK116" s="204"/>
      <c r="BL116" s="41" t="s">
        <v>13</v>
      </c>
      <c r="BM116" s="20">
        <v>82</v>
      </c>
    </row>
    <row r="117" spans="1:65">
      <c r="A117" s="20">
        <v>83</v>
      </c>
      <c r="B117" s="213"/>
      <c r="C117" s="215"/>
      <c r="D117" s="57"/>
      <c r="E117" s="213"/>
      <c r="F117" s="214"/>
      <c r="G117" s="215"/>
      <c r="H117" s="213"/>
      <c r="I117" s="214"/>
      <c r="J117" s="214"/>
      <c r="K117" s="214"/>
      <c r="L117" s="215"/>
      <c r="M117" s="210"/>
      <c r="N117" s="212"/>
      <c r="O117" s="21" t="s">
        <v>10</v>
      </c>
      <c r="P117" s="22"/>
      <c r="Q117" s="21" t="s">
        <v>11</v>
      </c>
      <c r="R117" s="22"/>
      <c r="S117" s="21" t="s">
        <v>12</v>
      </c>
      <c r="T117" s="26"/>
      <c r="U117" s="21" t="s">
        <v>12</v>
      </c>
      <c r="V117" s="25" t="s">
        <v>62</v>
      </c>
      <c r="W117" s="22"/>
      <c r="X117" s="24" t="s">
        <v>12</v>
      </c>
      <c r="Y117" s="210"/>
      <c r="Z117" s="212"/>
      <c r="AA117" s="21" t="s">
        <v>62</v>
      </c>
      <c r="AB117" s="212"/>
      <c r="AC117" s="206"/>
      <c r="AD117" s="209"/>
      <c r="AE117" s="211"/>
      <c r="AF117" s="211"/>
      <c r="AG117" s="23" t="s">
        <v>13</v>
      </c>
      <c r="AH117" s="210"/>
      <c r="AI117" s="206"/>
      <c r="AJ117" s="209"/>
      <c r="AK117" s="211"/>
      <c r="AL117" s="211"/>
      <c r="AM117" s="211"/>
      <c r="AN117" s="21" t="s">
        <v>13</v>
      </c>
      <c r="AO117" s="210"/>
      <c r="AP117" s="212"/>
      <c r="AQ117" s="24" t="s">
        <v>14</v>
      </c>
      <c r="AR117" s="203">
        <f t="shared" si="12"/>
        <v>0</v>
      </c>
      <c r="AS117" s="204"/>
      <c r="AT117" s="204"/>
      <c r="AU117" s="204"/>
      <c r="AV117" s="40" t="s">
        <v>13</v>
      </c>
      <c r="AW117" s="203">
        <f t="shared" si="13"/>
        <v>0</v>
      </c>
      <c r="AX117" s="204"/>
      <c r="AY117" s="204"/>
      <c r="AZ117" s="204"/>
      <c r="BA117" s="41" t="s">
        <v>13</v>
      </c>
      <c r="BB117" s="203">
        <v>25700</v>
      </c>
      <c r="BC117" s="204"/>
      <c r="BD117" s="204"/>
      <c r="BE117" s="204"/>
      <c r="BF117" s="40" t="s">
        <v>13</v>
      </c>
      <c r="BG117" s="203">
        <f t="shared" si="14"/>
        <v>0</v>
      </c>
      <c r="BH117" s="204"/>
      <c r="BI117" s="204"/>
      <c r="BJ117" s="204"/>
      <c r="BK117" s="204"/>
      <c r="BL117" s="41" t="s">
        <v>13</v>
      </c>
      <c r="BM117" s="20">
        <v>83</v>
      </c>
    </row>
    <row r="118" spans="1:65">
      <c r="A118" s="20">
        <v>84</v>
      </c>
      <c r="B118" s="213"/>
      <c r="C118" s="215"/>
      <c r="D118" s="57"/>
      <c r="E118" s="213"/>
      <c r="F118" s="214"/>
      <c r="G118" s="215"/>
      <c r="H118" s="213"/>
      <c r="I118" s="214"/>
      <c r="J118" s="214"/>
      <c r="K118" s="214"/>
      <c r="L118" s="215"/>
      <c r="M118" s="210"/>
      <c r="N118" s="212"/>
      <c r="O118" s="21" t="s">
        <v>10</v>
      </c>
      <c r="P118" s="22"/>
      <c r="Q118" s="21" t="s">
        <v>11</v>
      </c>
      <c r="R118" s="22"/>
      <c r="S118" s="21" t="s">
        <v>12</v>
      </c>
      <c r="T118" s="26"/>
      <c r="U118" s="21" t="s">
        <v>12</v>
      </c>
      <c r="V118" s="25" t="s">
        <v>62</v>
      </c>
      <c r="W118" s="22"/>
      <c r="X118" s="24" t="s">
        <v>12</v>
      </c>
      <c r="Y118" s="210"/>
      <c r="Z118" s="212"/>
      <c r="AA118" s="21" t="s">
        <v>62</v>
      </c>
      <c r="AB118" s="212"/>
      <c r="AC118" s="206"/>
      <c r="AD118" s="209"/>
      <c r="AE118" s="211"/>
      <c r="AF118" s="211"/>
      <c r="AG118" s="23" t="s">
        <v>13</v>
      </c>
      <c r="AH118" s="210"/>
      <c r="AI118" s="206"/>
      <c r="AJ118" s="209"/>
      <c r="AK118" s="211"/>
      <c r="AL118" s="211"/>
      <c r="AM118" s="211"/>
      <c r="AN118" s="21" t="s">
        <v>13</v>
      </c>
      <c r="AO118" s="210"/>
      <c r="AP118" s="212"/>
      <c r="AQ118" s="24" t="s">
        <v>14</v>
      </c>
      <c r="AR118" s="203">
        <f t="shared" si="12"/>
        <v>0</v>
      </c>
      <c r="AS118" s="204"/>
      <c r="AT118" s="204"/>
      <c r="AU118" s="204"/>
      <c r="AV118" s="40" t="s">
        <v>13</v>
      </c>
      <c r="AW118" s="203">
        <f t="shared" si="13"/>
        <v>0</v>
      </c>
      <c r="AX118" s="204"/>
      <c r="AY118" s="204"/>
      <c r="AZ118" s="204"/>
      <c r="BA118" s="41" t="s">
        <v>13</v>
      </c>
      <c r="BB118" s="203">
        <v>25700</v>
      </c>
      <c r="BC118" s="204"/>
      <c r="BD118" s="204"/>
      <c r="BE118" s="204"/>
      <c r="BF118" s="40" t="s">
        <v>13</v>
      </c>
      <c r="BG118" s="203">
        <f t="shared" si="14"/>
        <v>0</v>
      </c>
      <c r="BH118" s="204"/>
      <c r="BI118" s="204"/>
      <c r="BJ118" s="204"/>
      <c r="BK118" s="204"/>
      <c r="BL118" s="41" t="s">
        <v>13</v>
      </c>
      <c r="BM118" s="20">
        <v>84</v>
      </c>
    </row>
    <row r="119" spans="1:65">
      <c r="A119" s="20">
        <v>85</v>
      </c>
      <c r="B119" s="213"/>
      <c r="C119" s="215"/>
      <c r="D119" s="57"/>
      <c r="E119" s="213"/>
      <c r="F119" s="214"/>
      <c r="G119" s="215"/>
      <c r="H119" s="213"/>
      <c r="I119" s="214"/>
      <c r="J119" s="214"/>
      <c r="K119" s="214"/>
      <c r="L119" s="215"/>
      <c r="M119" s="210"/>
      <c r="N119" s="212"/>
      <c r="O119" s="21" t="s">
        <v>10</v>
      </c>
      <c r="P119" s="22"/>
      <c r="Q119" s="21" t="s">
        <v>11</v>
      </c>
      <c r="R119" s="22"/>
      <c r="S119" s="21" t="s">
        <v>12</v>
      </c>
      <c r="T119" s="26"/>
      <c r="U119" s="21" t="s">
        <v>12</v>
      </c>
      <c r="V119" s="25" t="s">
        <v>62</v>
      </c>
      <c r="W119" s="22"/>
      <c r="X119" s="24" t="s">
        <v>12</v>
      </c>
      <c r="Y119" s="327"/>
      <c r="Z119" s="217"/>
      <c r="AA119" s="21" t="s">
        <v>62</v>
      </c>
      <c r="AB119" s="217"/>
      <c r="AC119" s="328"/>
      <c r="AD119" s="209"/>
      <c r="AE119" s="211"/>
      <c r="AF119" s="211"/>
      <c r="AG119" s="23" t="s">
        <v>13</v>
      </c>
      <c r="AH119" s="210"/>
      <c r="AI119" s="206"/>
      <c r="AJ119" s="209"/>
      <c r="AK119" s="211"/>
      <c r="AL119" s="211"/>
      <c r="AM119" s="211"/>
      <c r="AN119" s="21" t="s">
        <v>13</v>
      </c>
      <c r="AO119" s="210"/>
      <c r="AP119" s="212"/>
      <c r="AQ119" s="24" t="s">
        <v>14</v>
      </c>
      <c r="AR119" s="203">
        <f t="shared" si="12"/>
        <v>0</v>
      </c>
      <c r="AS119" s="204"/>
      <c r="AT119" s="204"/>
      <c r="AU119" s="204"/>
      <c r="AV119" s="40" t="s">
        <v>13</v>
      </c>
      <c r="AW119" s="203">
        <f t="shared" si="13"/>
        <v>0</v>
      </c>
      <c r="AX119" s="204"/>
      <c r="AY119" s="204"/>
      <c r="AZ119" s="204"/>
      <c r="BA119" s="41" t="s">
        <v>13</v>
      </c>
      <c r="BB119" s="203">
        <v>25700</v>
      </c>
      <c r="BC119" s="204"/>
      <c r="BD119" s="204"/>
      <c r="BE119" s="204"/>
      <c r="BF119" s="40" t="s">
        <v>13</v>
      </c>
      <c r="BG119" s="203">
        <f t="shared" si="14"/>
        <v>0</v>
      </c>
      <c r="BH119" s="204"/>
      <c r="BI119" s="204"/>
      <c r="BJ119" s="204"/>
      <c r="BK119" s="204"/>
      <c r="BL119" s="41" t="s">
        <v>13</v>
      </c>
      <c r="BM119" s="20">
        <v>85</v>
      </c>
    </row>
    <row r="120" spans="1:65">
      <c r="A120" s="20">
        <v>86</v>
      </c>
      <c r="B120" s="213"/>
      <c r="C120" s="215"/>
      <c r="D120" s="57"/>
      <c r="E120" s="213"/>
      <c r="F120" s="214"/>
      <c r="G120" s="215"/>
      <c r="H120" s="213"/>
      <c r="I120" s="214"/>
      <c r="J120" s="214"/>
      <c r="K120" s="214"/>
      <c r="L120" s="215"/>
      <c r="M120" s="210"/>
      <c r="N120" s="212"/>
      <c r="O120" s="21" t="s">
        <v>10</v>
      </c>
      <c r="P120" s="22"/>
      <c r="Q120" s="21" t="s">
        <v>11</v>
      </c>
      <c r="R120" s="22"/>
      <c r="S120" s="21" t="s">
        <v>12</v>
      </c>
      <c r="T120" s="26"/>
      <c r="U120" s="21" t="s">
        <v>12</v>
      </c>
      <c r="V120" s="25" t="s">
        <v>62</v>
      </c>
      <c r="W120" s="22"/>
      <c r="X120" s="24" t="s">
        <v>12</v>
      </c>
      <c r="Y120" s="210"/>
      <c r="Z120" s="212"/>
      <c r="AA120" s="21" t="s">
        <v>62</v>
      </c>
      <c r="AB120" s="212"/>
      <c r="AC120" s="206"/>
      <c r="AD120" s="209"/>
      <c r="AE120" s="211"/>
      <c r="AF120" s="211"/>
      <c r="AG120" s="23" t="s">
        <v>13</v>
      </c>
      <c r="AH120" s="210"/>
      <c r="AI120" s="206"/>
      <c r="AJ120" s="209"/>
      <c r="AK120" s="211"/>
      <c r="AL120" s="211"/>
      <c r="AM120" s="211"/>
      <c r="AN120" s="21" t="s">
        <v>13</v>
      </c>
      <c r="AO120" s="210"/>
      <c r="AP120" s="212"/>
      <c r="AQ120" s="24" t="s">
        <v>14</v>
      </c>
      <c r="AR120" s="203">
        <f t="shared" si="12"/>
        <v>0</v>
      </c>
      <c r="AS120" s="204"/>
      <c r="AT120" s="204"/>
      <c r="AU120" s="204"/>
      <c r="AV120" s="40" t="s">
        <v>13</v>
      </c>
      <c r="AW120" s="203">
        <f t="shared" si="13"/>
        <v>0</v>
      </c>
      <c r="AX120" s="204"/>
      <c r="AY120" s="204"/>
      <c r="AZ120" s="204"/>
      <c r="BA120" s="41" t="s">
        <v>13</v>
      </c>
      <c r="BB120" s="203">
        <v>25700</v>
      </c>
      <c r="BC120" s="204"/>
      <c r="BD120" s="204"/>
      <c r="BE120" s="204"/>
      <c r="BF120" s="40" t="s">
        <v>13</v>
      </c>
      <c r="BG120" s="203">
        <f t="shared" si="14"/>
        <v>0</v>
      </c>
      <c r="BH120" s="204"/>
      <c r="BI120" s="204"/>
      <c r="BJ120" s="204"/>
      <c r="BK120" s="204"/>
      <c r="BL120" s="41" t="s">
        <v>13</v>
      </c>
      <c r="BM120" s="20">
        <v>86</v>
      </c>
    </row>
    <row r="121" spans="1:65">
      <c r="A121" s="20">
        <v>87</v>
      </c>
      <c r="B121" s="213"/>
      <c r="C121" s="215"/>
      <c r="D121" s="57"/>
      <c r="E121" s="213"/>
      <c r="F121" s="214"/>
      <c r="G121" s="215"/>
      <c r="H121" s="213"/>
      <c r="I121" s="214"/>
      <c r="J121" s="214"/>
      <c r="K121" s="214"/>
      <c r="L121" s="215"/>
      <c r="M121" s="210"/>
      <c r="N121" s="212"/>
      <c r="O121" s="21" t="s">
        <v>10</v>
      </c>
      <c r="P121" s="22"/>
      <c r="Q121" s="21" t="s">
        <v>11</v>
      </c>
      <c r="R121" s="22"/>
      <c r="S121" s="21" t="s">
        <v>12</v>
      </c>
      <c r="T121" s="26"/>
      <c r="U121" s="21" t="s">
        <v>12</v>
      </c>
      <c r="V121" s="25" t="s">
        <v>62</v>
      </c>
      <c r="W121" s="22"/>
      <c r="X121" s="24" t="s">
        <v>12</v>
      </c>
      <c r="Y121" s="210"/>
      <c r="Z121" s="212"/>
      <c r="AA121" s="21" t="s">
        <v>62</v>
      </c>
      <c r="AB121" s="212"/>
      <c r="AC121" s="206"/>
      <c r="AD121" s="209"/>
      <c r="AE121" s="211"/>
      <c r="AF121" s="211"/>
      <c r="AG121" s="23" t="s">
        <v>13</v>
      </c>
      <c r="AH121" s="210"/>
      <c r="AI121" s="206"/>
      <c r="AJ121" s="209"/>
      <c r="AK121" s="211"/>
      <c r="AL121" s="211"/>
      <c r="AM121" s="211"/>
      <c r="AN121" s="21" t="s">
        <v>13</v>
      </c>
      <c r="AO121" s="210"/>
      <c r="AP121" s="212"/>
      <c r="AQ121" s="24" t="s">
        <v>14</v>
      </c>
      <c r="AR121" s="203">
        <f t="shared" si="12"/>
        <v>0</v>
      </c>
      <c r="AS121" s="204"/>
      <c r="AT121" s="204"/>
      <c r="AU121" s="204"/>
      <c r="AV121" s="40" t="s">
        <v>13</v>
      </c>
      <c r="AW121" s="203">
        <f t="shared" si="13"/>
        <v>0</v>
      </c>
      <c r="AX121" s="204"/>
      <c r="AY121" s="204"/>
      <c r="AZ121" s="204"/>
      <c r="BA121" s="41" t="s">
        <v>13</v>
      </c>
      <c r="BB121" s="203">
        <v>25700</v>
      </c>
      <c r="BC121" s="204"/>
      <c r="BD121" s="204"/>
      <c r="BE121" s="204"/>
      <c r="BF121" s="40" t="s">
        <v>13</v>
      </c>
      <c r="BG121" s="203">
        <f t="shared" si="14"/>
        <v>0</v>
      </c>
      <c r="BH121" s="204"/>
      <c r="BI121" s="204"/>
      <c r="BJ121" s="204"/>
      <c r="BK121" s="204"/>
      <c r="BL121" s="41" t="s">
        <v>13</v>
      </c>
      <c r="BM121" s="20">
        <v>87</v>
      </c>
    </row>
    <row r="122" spans="1:65">
      <c r="A122" s="20">
        <v>88</v>
      </c>
      <c r="B122" s="213"/>
      <c r="C122" s="215"/>
      <c r="D122" s="57"/>
      <c r="E122" s="213"/>
      <c r="F122" s="214"/>
      <c r="G122" s="215"/>
      <c r="H122" s="213"/>
      <c r="I122" s="214"/>
      <c r="J122" s="214"/>
      <c r="K122" s="214"/>
      <c r="L122" s="215"/>
      <c r="M122" s="210"/>
      <c r="N122" s="212"/>
      <c r="O122" s="21" t="s">
        <v>10</v>
      </c>
      <c r="P122" s="22"/>
      <c r="Q122" s="21" t="s">
        <v>11</v>
      </c>
      <c r="R122" s="22"/>
      <c r="S122" s="21" t="s">
        <v>12</v>
      </c>
      <c r="T122" s="26"/>
      <c r="U122" s="21" t="s">
        <v>12</v>
      </c>
      <c r="V122" s="25" t="s">
        <v>62</v>
      </c>
      <c r="W122" s="22"/>
      <c r="X122" s="24" t="s">
        <v>12</v>
      </c>
      <c r="Y122" s="210"/>
      <c r="Z122" s="212"/>
      <c r="AA122" s="21" t="s">
        <v>62</v>
      </c>
      <c r="AB122" s="212"/>
      <c r="AC122" s="206"/>
      <c r="AD122" s="209"/>
      <c r="AE122" s="211"/>
      <c r="AF122" s="211"/>
      <c r="AG122" s="23" t="s">
        <v>13</v>
      </c>
      <c r="AH122" s="210"/>
      <c r="AI122" s="206"/>
      <c r="AJ122" s="209"/>
      <c r="AK122" s="211"/>
      <c r="AL122" s="211"/>
      <c r="AM122" s="211"/>
      <c r="AN122" s="21" t="s">
        <v>13</v>
      </c>
      <c r="AO122" s="210"/>
      <c r="AP122" s="212"/>
      <c r="AQ122" s="24" t="s">
        <v>14</v>
      </c>
      <c r="AR122" s="203">
        <f t="shared" si="12"/>
        <v>0</v>
      </c>
      <c r="AS122" s="204"/>
      <c r="AT122" s="204"/>
      <c r="AU122" s="204"/>
      <c r="AV122" s="40" t="s">
        <v>13</v>
      </c>
      <c r="AW122" s="203">
        <f t="shared" si="13"/>
        <v>0</v>
      </c>
      <c r="AX122" s="204"/>
      <c r="AY122" s="204"/>
      <c r="AZ122" s="204"/>
      <c r="BA122" s="41" t="s">
        <v>13</v>
      </c>
      <c r="BB122" s="203">
        <v>25700</v>
      </c>
      <c r="BC122" s="204"/>
      <c r="BD122" s="204"/>
      <c r="BE122" s="204"/>
      <c r="BF122" s="40" t="s">
        <v>13</v>
      </c>
      <c r="BG122" s="203">
        <f t="shared" si="14"/>
        <v>0</v>
      </c>
      <c r="BH122" s="204"/>
      <c r="BI122" s="204"/>
      <c r="BJ122" s="204"/>
      <c r="BK122" s="204"/>
      <c r="BL122" s="41" t="s">
        <v>13</v>
      </c>
      <c r="BM122" s="20">
        <v>88</v>
      </c>
    </row>
    <row r="123" spans="1:65">
      <c r="A123" s="20">
        <v>89</v>
      </c>
      <c r="B123" s="213"/>
      <c r="C123" s="215"/>
      <c r="D123" s="57"/>
      <c r="E123" s="213"/>
      <c r="F123" s="214"/>
      <c r="G123" s="215"/>
      <c r="H123" s="213"/>
      <c r="I123" s="214"/>
      <c r="J123" s="214"/>
      <c r="K123" s="214"/>
      <c r="L123" s="215"/>
      <c r="M123" s="210"/>
      <c r="N123" s="212"/>
      <c r="O123" s="21" t="s">
        <v>10</v>
      </c>
      <c r="P123" s="22"/>
      <c r="Q123" s="21" t="s">
        <v>11</v>
      </c>
      <c r="R123" s="22"/>
      <c r="S123" s="21" t="s">
        <v>12</v>
      </c>
      <c r="T123" s="26"/>
      <c r="U123" s="21" t="s">
        <v>12</v>
      </c>
      <c r="V123" s="25" t="s">
        <v>62</v>
      </c>
      <c r="W123" s="22"/>
      <c r="X123" s="24" t="s">
        <v>12</v>
      </c>
      <c r="Y123" s="210"/>
      <c r="Z123" s="212"/>
      <c r="AA123" s="21" t="s">
        <v>62</v>
      </c>
      <c r="AB123" s="212"/>
      <c r="AC123" s="206"/>
      <c r="AD123" s="209"/>
      <c r="AE123" s="211"/>
      <c r="AF123" s="211"/>
      <c r="AG123" s="23" t="s">
        <v>13</v>
      </c>
      <c r="AH123" s="210"/>
      <c r="AI123" s="206"/>
      <c r="AJ123" s="209"/>
      <c r="AK123" s="211"/>
      <c r="AL123" s="211"/>
      <c r="AM123" s="211"/>
      <c r="AN123" s="21" t="s">
        <v>13</v>
      </c>
      <c r="AO123" s="210"/>
      <c r="AP123" s="212"/>
      <c r="AQ123" s="24" t="s">
        <v>14</v>
      </c>
      <c r="AR123" s="203">
        <f t="shared" si="12"/>
        <v>0</v>
      </c>
      <c r="AS123" s="204"/>
      <c r="AT123" s="204"/>
      <c r="AU123" s="204"/>
      <c r="AV123" s="40" t="s">
        <v>13</v>
      </c>
      <c r="AW123" s="203">
        <f t="shared" si="13"/>
        <v>0</v>
      </c>
      <c r="AX123" s="204"/>
      <c r="AY123" s="204"/>
      <c r="AZ123" s="204"/>
      <c r="BA123" s="41" t="s">
        <v>13</v>
      </c>
      <c r="BB123" s="203">
        <v>25700</v>
      </c>
      <c r="BC123" s="204"/>
      <c r="BD123" s="204"/>
      <c r="BE123" s="204"/>
      <c r="BF123" s="40" t="s">
        <v>13</v>
      </c>
      <c r="BG123" s="203">
        <f t="shared" si="14"/>
        <v>0</v>
      </c>
      <c r="BH123" s="204"/>
      <c r="BI123" s="204"/>
      <c r="BJ123" s="204"/>
      <c r="BK123" s="204"/>
      <c r="BL123" s="41" t="s">
        <v>13</v>
      </c>
      <c r="BM123" s="20">
        <v>89</v>
      </c>
    </row>
    <row r="124" spans="1:65">
      <c r="A124" s="20">
        <v>90</v>
      </c>
      <c r="B124" s="213"/>
      <c r="C124" s="215"/>
      <c r="D124" s="57"/>
      <c r="E124" s="213"/>
      <c r="F124" s="214"/>
      <c r="G124" s="215"/>
      <c r="H124" s="213"/>
      <c r="I124" s="214"/>
      <c r="J124" s="214"/>
      <c r="K124" s="214"/>
      <c r="L124" s="215"/>
      <c r="M124" s="210"/>
      <c r="N124" s="212"/>
      <c r="O124" s="21" t="s">
        <v>10</v>
      </c>
      <c r="P124" s="22"/>
      <c r="Q124" s="21" t="s">
        <v>11</v>
      </c>
      <c r="R124" s="22"/>
      <c r="S124" s="21" t="s">
        <v>12</v>
      </c>
      <c r="T124" s="26"/>
      <c r="U124" s="21" t="s">
        <v>12</v>
      </c>
      <c r="V124" s="25" t="s">
        <v>62</v>
      </c>
      <c r="W124" s="22"/>
      <c r="X124" s="24" t="s">
        <v>12</v>
      </c>
      <c r="Y124" s="210"/>
      <c r="Z124" s="212"/>
      <c r="AA124" s="21" t="s">
        <v>62</v>
      </c>
      <c r="AB124" s="212"/>
      <c r="AC124" s="206"/>
      <c r="AD124" s="209"/>
      <c r="AE124" s="211"/>
      <c r="AF124" s="211"/>
      <c r="AG124" s="23" t="s">
        <v>13</v>
      </c>
      <c r="AH124" s="210"/>
      <c r="AI124" s="206"/>
      <c r="AJ124" s="209"/>
      <c r="AK124" s="211"/>
      <c r="AL124" s="211"/>
      <c r="AM124" s="211"/>
      <c r="AN124" s="21" t="s">
        <v>13</v>
      </c>
      <c r="AO124" s="210"/>
      <c r="AP124" s="212"/>
      <c r="AQ124" s="24" t="s">
        <v>14</v>
      </c>
      <c r="AR124" s="203">
        <f t="shared" si="12"/>
        <v>0</v>
      </c>
      <c r="AS124" s="204"/>
      <c r="AT124" s="204"/>
      <c r="AU124" s="204"/>
      <c r="AV124" s="40" t="s">
        <v>13</v>
      </c>
      <c r="AW124" s="203">
        <f t="shared" si="13"/>
        <v>0</v>
      </c>
      <c r="AX124" s="204"/>
      <c r="AY124" s="204"/>
      <c r="AZ124" s="204"/>
      <c r="BA124" s="41" t="s">
        <v>13</v>
      </c>
      <c r="BB124" s="203">
        <v>25700</v>
      </c>
      <c r="BC124" s="204"/>
      <c r="BD124" s="204"/>
      <c r="BE124" s="204"/>
      <c r="BF124" s="40" t="s">
        <v>13</v>
      </c>
      <c r="BG124" s="203">
        <f t="shared" si="14"/>
        <v>0</v>
      </c>
      <c r="BH124" s="204"/>
      <c r="BI124" s="204"/>
      <c r="BJ124" s="204"/>
      <c r="BK124" s="204"/>
      <c r="BL124" s="41" t="s">
        <v>13</v>
      </c>
      <c r="BM124" s="20">
        <v>90</v>
      </c>
    </row>
    <row r="125" spans="1:65">
      <c r="A125" s="20">
        <v>91</v>
      </c>
      <c r="B125" s="213"/>
      <c r="C125" s="215"/>
      <c r="D125" s="57"/>
      <c r="E125" s="213"/>
      <c r="F125" s="214"/>
      <c r="G125" s="215"/>
      <c r="H125" s="213"/>
      <c r="I125" s="214"/>
      <c r="J125" s="214"/>
      <c r="K125" s="214"/>
      <c r="L125" s="215"/>
      <c r="M125" s="210"/>
      <c r="N125" s="212"/>
      <c r="O125" s="21" t="s">
        <v>10</v>
      </c>
      <c r="P125" s="22"/>
      <c r="Q125" s="21" t="s">
        <v>11</v>
      </c>
      <c r="R125" s="22"/>
      <c r="S125" s="21" t="s">
        <v>12</v>
      </c>
      <c r="T125" s="26"/>
      <c r="U125" s="21" t="s">
        <v>12</v>
      </c>
      <c r="V125" s="25" t="s">
        <v>62</v>
      </c>
      <c r="W125" s="22"/>
      <c r="X125" s="24" t="s">
        <v>12</v>
      </c>
      <c r="Y125" s="210"/>
      <c r="Z125" s="212"/>
      <c r="AA125" s="21" t="s">
        <v>62</v>
      </c>
      <c r="AB125" s="212"/>
      <c r="AC125" s="206"/>
      <c r="AD125" s="209"/>
      <c r="AE125" s="211"/>
      <c r="AF125" s="211"/>
      <c r="AG125" s="23" t="s">
        <v>13</v>
      </c>
      <c r="AH125" s="210"/>
      <c r="AI125" s="206"/>
      <c r="AJ125" s="209"/>
      <c r="AK125" s="211"/>
      <c r="AL125" s="211"/>
      <c r="AM125" s="211"/>
      <c r="AN125" s="21" t="s">
        <v>13</v>
      </c>
      <c r="AO125" s="210"/>
      <c r="AP125" s="212"/>
      <c r="AQ125" s="24" t="s">
        <v>14</v>
      </c>
      <c r="AR125" s="203">
        <f t="shared" si="12"/>
        <v>0</v>
      </c>
      <c r="AS125" s="204"/>
      <c r="AT125" s="204"/>
      <c r="AU125" s="204"/>
      <c r="AV125" s="40" t="s">
        <v>13</v>
      </c>
      <c r="AW125" s="203">
        <f t="shared" si="13"/>
        <v>0</v>
      </c>
      <c r="AX125" s="204"/>
      <c r="AY125" s="204"/>
      <c r="AZ125" s="204"/>
      <c r="BA125" s="41" t="s">
        <v>13</v>
      </c>
      <c r="BB125" s="203">
        <v>25700</v>
      </c>
      <c r="BC125" s="204"/>
      <c r="BD125" s="204"/>
      <c r="BE125" s="204"/>
      <c r="BF125" s="40" t="s">
        <v>13</v>
      </c>
      <c r="BG125" s="203">
        <f t="shared" si="14"/>
        <v>0</v>
      </c>
      <c r="BH125" s="204"/>
      <c r="BI125" s="204"/>
      <c r="BJ125" s="204"/>
      <c r="BK125" s="204"/>
      <c r="BL125" s="41" t="s">
        <v>13</v>
      </c>
      <c r="BM125" s="20">
        <v>91</v>
      </c>
    </row>
    <row r="126" spans="1:65">
      <c r="A126" s="20">
        <v>92</v>
      </c>
      <c r="B126" s="213"/>
      <c r="C126" s="215"/>
      <c r="D126" s="57"/>
      <c r="E126" s="213"/>
      <c r="F126" s="214"/>
      <c r="G126" s="215"/>
      <c r="H126" s="213"/>
      <c r="I126" s="214"/>
      <c r="J126" s="214"/>
      <c r="K126" s="214"/>
      <c r="L126" s="215"/>
      <c r="M126" s="210"/>
      <c r="N126" s="212"/>
      <c r="O126" s="21" t="s">
        <v>10</v>
      </c>
      <c r="P126" s="22"/>
      <c r="Q126" s="21" t="s">
        <v>11</v>
      </c>
      <c r="R126" s="22"/>
      <c r="S126" s="21" t="s">
        <v>12</v>
      </c>
      <c r="T126" s="26"/>
      <c r="U126" s="21" t="s">
        <v>12</v>
      </c>
      <c r="V126" s="25" t="s">
        <v>62</v>
      </c>
      <c r="W126" s="22"/>
      <c r="X126" s="24" t="s">
        <v>12</v>
      </c>
      <c r="Y126" s="210"/>
      <c r="Z126" s="212"/>
      <c r="AA126" s="21" t="s">
        <v>62</v>
      </c>
      <c r="AB126" s="212"/>
      <c r="AC126" s="206"/>
      <c r="AD126" s="209"/>
      <c r="AE126" s="211"/>
      <c r="AF126" s="211"/>
      <c r="AG126" s="23" t="s">
        <v>13</v>
      </c>
      <c r="AH126" s="210"/>
      <c r="AI126" s="206"/>
      <c r="AJ126" s="209"/>
      <c r="AK126" s="211"/>
      <c r="AL126" s="211"/>
      <c r="AM126" s="211"/>
      <c r="AN126" s="21" t="s">
        <v>13</v>
      </c>
      <c r="AO126" s="210"/>
      <c r="AP126" s="212"/>
      <c r="AQ126" s="24" t="s">
        <v>14</v>
      </c>
      <c r="AR126" s="203">
        <f t="shared" si="12"/>
        <v>0</v>
      </c>
      <c r="AS126" s="204"/>
      <c r="AT126" s="204"/>
      <c r="AU126" s="204"/>
      <c r="AV126" s="40" t="s">
        <v>13</v>
      </c>
      <c r="AW126" s="203">
        <f t="shared" si="13"/>
        <v>0</v>
      </c>
      <c r="AX126" s="204"/>
      <c r="AY126" s="204"/>
      <c r="AZ126" s="204"/>
      <c r="BA126" s="41" t="s">
        <v>13</v>
      </c>
      <c r="BB126" s="203">
        <v>25700</v>
      </c>
      <c r="BC126" s="204"/>
      <c r="BD126" s="204"/>
      <c r="BE126" s="204"/>
      <c r="BF126" s="40" t="s">
        <v>13</v>
      </c>
      <c r="BG126" s="203">
        <f t="shared" si="14"/>
        <v>0</v>
      </c>
      <c r="BH126" s="204"/>
      <c r="BI126" s="204"/>
      <c r="BJ126" s="204"/>
      <c r="BK126" s="204"/>
      <c r="BL126" s="41" t="s">
        <v>13</v>
      </c>
      <c r="BM126" s="20">
        <v>92</v>
      </c>
    </row>
    <row r="127" spans="1:65">
      <c r="A127" s="20">
        <v>93</v>
      </c>
      <c r="B127" s="213"/>
      <c r="C127" s="215"/>
      <c r="D127" s="57"/>
      <c r="E127" s="213"/>
      <c r="F127" s="214"/>
      <c r="G127" s="215"/>
      <c r="H127" s="213"/>
      <c r="I127" s="214"/>
      <c r="J127" s="214"/>
      <c r="K127" s="214"/>
      <c r="L127" s="215"/>
      <c r="M127" s="210"/>
      <c r="N127" s="212"/>
      <c r="O127" s="21" t="s">
        <v>10</v>
      </c>
      <c r="P127" s="22"/>
      <c r="Q127" s="21" t="s">
        <v>11</v>
      </c>
      <c r="R127" s="22"/>
      <c r="S127" s="21" t="s">
        <v>12</v>
      </c>
      <c r="T127" s="26"/>
      <c r="U127" s="21" t="s">
        <v>12</v>
      </c>
      <c r="V127" s="25" t="s">
        <v>62</v>
      </c>
      <c r="W127" s="22"/>
      <c r="X127" s="24" t="s">
        <v>12</v>
      </c>
      <c r="Y127" s="210"/>
      <c r="Z127" s="212"/>
      <c r="AA127" s="21" t="s">
        <v>62</v>
      </c>
      <c r="AB127" s="212"/>
      <c r="AC127" s="206"/>
      <c r="AD127" s="209"/>
      <c r="AE127" s="211"/>
      <c r="AF127" s="211"/>
      <c r="AG127" s="23" t="s">
        <v>13</v>
      </c>
      <c r="AH127" s="210"/>
      <c r="AI127" s="206"/>
      <c r="AJ127" s="209"/>
      <c r="AK127" s="211"/>
      <c r="AL127" s="211"/>
      <c r="AM127" s="211"/>
      <c r="AN127" s="21" t="s">
        <v>13</v>
      </c>
      <c r="AO127" s="210"/>
      <c r="AP127" s="212"/>
      <c r="AQ127" s="24" t="s">
        <v>14</v>
      </c>
      <c r="AR127" s="203">
        <f t="shared" si="12"/>
        <v>0</v>
      </c>
      <c r="AS127" s="204"/>
      <c r="AT127" s="204"/>
      <c r="AU127" s="204"/>
      <c r="AV127" s="40" t="s">
        <v>13</v>
      </c>
      <c r="AW127" s="203">
        <f t="shared" si="13"/>
        <v>0</v>
      </c>
      <c r="AX127" s="204"/>
      <c r="AY127" s="204"/>
      <c r="AZ127" s="204"/>
      <c r="BA127" s="41" t="s">
        <v>13</v>
      </c>
      <c r="BB127" s="203">
        <v>25700</v>
      </c>
      <c r="BC127" s="204"/>
      <c r="BD127" s="204"/>
      <c r="BE127" s="204"/>
      <c r="BF127" s="40" t="s">
        <v>13</v>
      </c>
      <c r="BG127" s="203">
        <f t="shared" si="14"/>
        <v>0</v>
      </c>
      <c r="BH127" s="204"/>
      <c r="BI127" s="204"/>
      <c r="BJ127" s="204"/>
      <c r="BK127" s="204"/>
      <c r="BL127" s="41" t="s">
        <v>13</v>
      </c>
      <c r="BM127" s="20">
        <v>93</v>
      </c>
    </row>
    <row r="128" spans="1:65">
      <c r="A128" s="20">
        <v>94</v>
      </c>
      <c r="B128" s="213"/>
      <c r="C128" s="215"/>
      <c r="D128" s="57"/>
      <c r="E128" s="213"/>
      <c r="F128" s="214"/>
      <c r="G128" s="215"/>
      <c r="H128" s="213"/>
      <c r="I128" s="214"/>
      <c r="J128" s="214"/>
      <c r="K128" s="214"/>
      <c r="L128" s="215"/>
      <c r="M128" s="210"/>
      <c r="N128" s="212"/>
      <c r="O128" s="21" t="s">
        <v>10</v>
      </c>
      <c r="P128" s="22"/>
      <c r="Q128" s="21" t="s">
        <v>11</v>
      </c>
      <c r="R128" s="22"/>
      <c r="S128" s="21" t="s">
        <v>12</v>
      </c>
      <c r="T128" s="26"/>
      <c r="U128" s="21" t="s">
        <v>12</v>
      </c>
      <c r="V128" s="25" t="s">
        <v>62</v>
      </c>
      <c r="W128" s="22"/>
      <c r="X128" s="24" t="s">
        <v>12</v>
      </c>
      <c r="Y128" s="210"/>
      <c r="Z128" s="212"/>
      <c r="AA128" s="21" t="s">
        <v>62</v>
      </c>
      <c r="AB128" s="212"/>
      <c r="AC128" s="206"/>
      <c r="AD128" s="209"/>
      <c r="AE128" s="211"/>
      <c r="AF128" s="211"/>
      <c r="AG128" s="23" t="s">
        <v>13</v>
      </c>
      <c r="AH128" s="210"/>
      <c r="AI128" s="206"/>
      <c r="AJ128" s="209"/>
      <c r="AK128" s="211"/>
      <c r="AL128" s="211"/>
      <c r="AM128" s="211"/>
      <c r="AN128" s="21" t="s">
        <v>13</v>
      </c>
      <c r="AO128" s="210"/>
      <c r="AP128" s="212"/>
      <c r="AQ128" s="24" t="s">
        <v>14</v>
      </c>
      <c r="AR128" s="203">
        <f t="shared" si="12"/>
        <v>0</v>
      </c>
      <c r="AS128" s="204"/>
      <c r="AT128" s="204"/>
      <c r="AU128" s="204"/>
      <c r="AV128" s="40" t="s">
        <v>13</v>
      </c>
      <c r="AW128" s="203">
        <f t="shared" si="13"/>
        <v>0</v>
      </c>
      <c r="AX128" s="204"/>
      <c r="AY128" s="204"/>
      <c r="AZ128" s="204"/>
      <c r="BA128" s="41" t="s">
        <v>13</v>
      </c>
      <c r="BB128" s="203">
        <v>25700</v>
      </c>
      <c r="BC128" s="204"/>
      <c r="BD128" s="204"/>
      <c r="BE128" s="204"/>
      <c r="BF128" s="40" t="s">
        <v>13</v>
      </c>
      <c r="BG128" s="203">
        <f t="shared" si="14"/>
        <v>0</v>
      </c>
      <c r="BH128" s="204"/>
      <c r="BI128" s="204"/>
      <c r="BJ128" s="204"/>
      <c r="BK128" s="204"/>
      <c r="BL128" s="41" t="s">
        <v>13</v>
      </c>
      <c r="BM128" s="20">
        <v>94</v>
      </c>
    </row>
    <row r="129" spans="1:65">
      <c r="A129" s="20">
        <v>95</v>
      </c>
      <c r="B129" s="213"/>
      <c r="C129" s="215"/>
      <c r="D129" s="57"/>
      <c r="E129" s="213"/>
      <c r="F129" s="214"/>
      <c r="G129" s="215"/>
      <c r="H129" s="213"/>
      <c r="I129" s="214"/>
      <c r="J129" s="214"/>
      <c r="K129" s="214"/>
      <c r="L129" s="215"/>
      <c r="M129" s="210"/>
      <c r="N129" s="212"/>
      <c r="O129" s="21" t="s">
        <v>10</v>
      </c>
      <c r="P129" s="22"/>
      <c r="Q129" s="21" t="s">
        <v>11</v>
      </c>
      <c r="R129" s="22"/>
      <c r="S129" s="21" t="s">
        <v>12</v>
      </c>
      <c r="T129" s="26"/>
      <c r="U129" s="21" t="s">
        <v>12</v>
      </c>
      <c r="V129" s="25" t="s">
        <v>62</v>
      </c>
      <c r="W129" s="22"/>
      <c r="X129" s="24" t="s">
        <v>12</v>
      </c>
      <c r="Y129" s="210"/>
      <c r="Z129" s="212"/>
      <c r="AA129" s="21" t="s">
        <v>62</v>
      </c>
      <c r="AB129" s="212"/>
      <c r="AC129" s="206"/>
      <c r="AD129" s="209"/>
      <c r="AE129" s="211"/>
      <c r="AF129" s="211"/>
      <c r="AG129" s="23" t="s">
        <v>13</v>
      </c>
      <c r="AH129" s="210"/>
      <c r="AI129" s="206"/>
      <c r="AJ129" s="209"/>
      <c r="AK129" s="211"/>
      <c r="AL129" s="211"/>
      <c r="AM129" s="211"/>
      <c r="AN129" s="21" t="s">
        <v>13</v>
      </c>
      <c r="AO129" s="210"/>
      <c r="AP129" s="212"/>
      <c r="AQ129" s="24" t="s">
        <v>14</v>
      </c>
      <c r="AR129" s="203">
        <f t="shared" si="12"/>
        <v>0</v>
      </c>
      <c r="AS129" s="204"/>
      <c r="AT129" s="204"/>
      <c r="AU129" s="204"/>
      <c r="AV129" s="40" t="s">
        <v>13</v>
      </c>
      <c r="AW129" s="203">
        <f t="shared" si="13"/>
        <v>0</v>
      </c>
      <c r="AX129" s="204"/>
      <c r="AY129" s="204"/>
      <c r="AZ129" s="204"/>
      <c r="BA129" s="41" t="s">
        <v>13</v>
      </c>
      <c r="BB129" s="203">
        <v>25700</v>
      </c>
      <c r="BC129" s="204"/>
      <c r="BD129" s="204"/>
      <c r="BE129" s="204"/>
      <c r="BF129" s="40" t="s">
        <v>13</v>
      </c>
      <c r="BG129" s="203">
        <f t="shared" si="14"/>
        <v>0</v>
      </c>
      <c r="BH129" s="204"/>
      <c r="BI129" s="204"/>
      <c r="BJ129" s="204"/>
      <c r="BK129" s="204"/>
      <c r="BL129" s="41" t="s">
        <v>13</v>
      </c>
      <c r="BM129" s="20">
        <v>95</v>
      </c>
    </row>
    <row r="130" spans="1:65">
      <c r="A130" s="20">
        <v>96</v>
      </c>
      <c r="B130" s="213"/>
      <c r="C130" s="215"/>
      <c r="D130" s="57"/>
      <c r="E130" s="213"/>
      <c r="F130" s="214"/>
      <c r="G130" s="215"/>
      <c r="H130" s="213"/>
      <c r="I130" s="214"/>
      <c r="J130" s="214"/>
      <c r="K130" s="214"/>
      <c r="L130" s="215"/>
      <c r="M130" s="210"/>
      <c r="N130" s="212"/>
      <c r="O130" s="21" t="s">
        <v>10</v>
      </c>
      <c r="P130" s="22"/>
      <c r="Q130" s="21" t="s">
        <v>11</v>
      </c>
      <c r="R130" s="22"/>
      <c r="S130" s="21" t="s">
        <v>12</v>
      </c>
      <c r="T130" s="26"/>
      <c r="U130" s="21" t="s">
        <v>12</v>
      </c>
      <c r="V130" s="25" t="s">
        <v>62</v>
      </c>
      <c r="W130" s="22"/>
      <c r="X130" s="24" t="s">
        <v>12</v>
      </c>
      <c r="Y130" s="210"/>
      <c r="Z130" s="212"/>
      <c r="AA130" s="21" t="s">
        <v>62</v>
      </c>
      <c r="AB130" s="212"/>
      <c r="AC130" s="206"/>
      <c r="AD130" s="209"/>
      <c r="AE130" s="211"/>
      <c r="AF130" s="211"/>
      <c r="AG130" s="23" t="s">
        <v>13</v>
      </c>
      <c r="AH130" s="210"/>
      <c r="AI130" s="206"/>
      <c r="AJ130" s="209"/>
      <c r="AK130" s="211"/>
      <c r="AL130" s="211"/>
      <c r="AM130" s="211"/>
      <c r="AN130" s="21" t="s">
        <v>13</v>
      </c>
      <c r="AO130" s="210"/>
      <c r="AP130" s="212"/>
      <c r="AQ130" s="24" t="s">
        <v>14</v>
      </c>
      <c r="AR130" s="203">
        <f t="shared" si="12"/>
        <v>0</v>
      </c>
      <c r="AS130" s="204"/>
      <c r="AT130" s="204"/>
      <c r="AU130" s="204"/>
      <c r="AV130" s="40" t="s">
        <v>13</v>
      </c>
      <c r="AW130" s="203">
        <f t="shared" si="13"/>
        <v>0</v>
      </c>
      <c r="AX130" s="204"/>
      <c r="AY130" s="204"/>
      <c r="AZ130" s="204"/>
      <c r="BA130" s="41" t="s">
        <v>13</v>
      </c>
      <c r="BB130" s="203">
        <v>25700</v>
      </c>
      <c r="BC130" s="204"/>
      <c r="BD130" s="204"/>
      <c r="BE130" s="204"/>
      <c r="BF130" s="40" t="s">
        <v>13</v>
      </c>
      <c r="BG130" s="203">
        <f t="shared" si="14"/>
        <v>0</v>
      </c>
      <c r="BH130" s="204"/>
      <c r="BI130" s="204"/>
      <c r="BJ130" s="204"/>
      <c r="BK130" s="204"/>
      <c r="BL130" s="41" t="s">
        <v>13</v>
      </c>
      <c r="BM130" s="20">
        <v>96</v>
      </c>
    </row>
    <row r="131" spans="1:65">
      <c r="A131" s="20">
        <v>97</v>
      </c>
      <c r="B131" s="213"/>
      <c r="C131" s="215"/>
      <c r="D131" s="57"/>
      <c r="E131" s="213"/>
      <c r="F131" s="214"/>
      <c r="G131" s="215"/>
      <c r="H131" s="213"/>
      <c r="I131" s="214"/>
      <c r="J131" s="214"/>
      <c r="K131" s="214"/>
      <c r="L131" s="215"/>
      <c r="M131" s="210"/>
      <c r="N131" s="212"/>
      <c r="O131" s="21" t="s">
        <v>10</v>
      </c>
      <c r="P131" s="22"/>
      <c r="Q131" s="21" t="s">
        <v>11</v>
      </c>
      <c r="R131" s="22"/>
      <c r="S131" s="21" t="s">
        <v>12</v>
      </c>
      <c r="T131" s="26"/>
      <c r="U131" s="21" t="s">
        <v>12</v>
      </c>
      <c r="V131" s="25" t="s">
        <v>62</v>
      </c>
      <c r="W131" s="22"/>
      <c r="X131" s="24" t="s">
        <v>12</v>
      </c>
      <c r="Y131" s="210"/>
      <c r="Z131" s="212"/>
      <c r="AA131" s="21" t="s">
        <v>62</v>
      </c>
      <c r="AB131" s="212"/>
      <c r="AC131" s="206"/>
      <c r="AD131" s="209"/>
      <c r="AE131" s="211"/>
      <c r="AF131" s="211"/>
      <c r="AG131" s="23" t="s">
        <v>13</v>
      </c>
      <c r="AH131" s="210"/>
      <c r="AI131" s="206"/>
      <c r="AJ131" s="209"/>
      <c r="AK131" s="211"/>
      <c r="AL131" s="211"/>
      <c r="AM131" s="211"/>
      <c r="AN131" s="21" t="s">
        <v>13</v>
      </c>
      <c r="AO131" s="210"/>
      <c r="AP131" s="212"/>
      <c r="AQ131" s="24" t="s">
        <v>14</v>
      </c>
      <c r="AR131" s="203">
        <f t="shared" si="12"/>
        <v>0</v>
      </c>
      <c r="AS131" s="204"/>
      <c r="AT131" s="204"/>
      <c r="AU131" s="204"/>
      <c r="AV131" s="40" t="s">
        <v>13</v>
      </c>
      <c r="AW131" s="203">
        <f t="shared" si="13"/>
        <v>0</v>
      </c>
      <c r="AX131" s="204"/>
      <c r="AY131" s="204"/>
      <c r="AZ131" s="204"/>
      <c r="BA131" s="41" t="s">
        <v>13</v>
      </c>
      <c r="BB131" s="203">
        <v>25700</v>
      </c>
      <c r="BC131" s="204"/>
      <c r="BD131" s="204"/>
      <c r="BE131" s="204"/>
      <c r="BF131" s="40" t="s">
        <v>13</v>
      </c>
      <c r="BG131" s="203">
        <f t="shared" si="14"/>
        <v>0</v>
      </c>
      <c r="BH131" s="204"/>
      <c r="BI131" s="204"/>
      <c r="BJ131" s="204"/>
      <c r="BK131" s="204"/>
      <c r="BL131" s="41" t="s">
        <v>13</v>
      </c>
      <c r="BM131" s="20">
        <v>97</v>
      </c>
    </row>
    <row r="132" spans="1:65">
      <c r="A132" s="20">
        <v>98</v>
      </c>
      <c r="B132" s="213"/>
      <c r="C132" s="215"/>
      <c r="D132" s="57"/>
      <c r="E132" s="213"/>
      <c r="F132" s="214"/>
      <c r="G132" s="215"/>
      <c r="H132" s="213"/>
      <c r="I132" s="214"/>
      <c r="J132" s="214"/>
      <c r="K132" s="214"/>
      <c r="L132" s="215"/>
      <c r="M132" s="210"/>
      <c r="N132" s="212"/>
      <c r="O132" s="21" t="s">
        <v>10</v>
      </c>
      <c r="P132" s="22"/>
      <c r="Q132" s="21" t="s">
        <v>11</v>
      </c>
      <c r="R132" s="22"/>
      <c r="S132" s="21" t="s">
        <v>12</v>
      </c>
      <c r="T132" s="26"/>
      <c r="U132" s="21" t="s">
        <v>12</v>
      </c>
      <c r="V132" s="25" t="s">
        <v>62</v>
      </c>
      <c r="W132" s="22"/>
      <c r="X132" s="24" t="s">
        <v>12</v>
      </c>
      <c r="Y132" s="210"/>
      <c r="Z132" s="212"/>
      <c r="AA132" s="21" t="s">
        <v>62</v>
      </c>
      <c r="AB132" s="212"/>
      <c r="AC132" s="206"/>
      <c r="AD132" s="209"/>
      <c r="AE132" s="211"/>
      <c r="AF132" s="211"/>
      <c r="AG132" s="23" t="s">
        <v>13</v>
      </c>
      <c r="AH132" s="210"/>
      <c r="AI132" s="206"/>
      <c r="AJ132" s="209"/>
      <c r="AK132" s="211"/>
      <c r="AL132" s="211"/>
      <c r="AM132" s="211"/>
      <c r="AN132" s="21" t="s">
        <v>13</v>
      </c>
      <c r="AO132" s="210"/>
      <c r="AP132" s="212"/>
      <c r="AQ132" s="24" t="s">
        <v>14</v>
      </c>
      <c r="AR132" s="203">
        <f t="shared" si="12"/>
        <v>0</v>
      </c>
      <c r="AS132" s="204"/>
      <c r="AT132" s="204"/>
      <c r="AU132" s="204"/>
      <c r="AV132" s="40" t="s">
        <v>13</v>
      </c>
      <c r="AW132" s="203">
        <f t="shared" si="13"/>
        <v>0</v>
      </c>
      <c r="AX132" s="204"/>
      <c r="AY132" s="204"/>
      <c r="AZ132" s="204"/>
      <c r="BA132" s="41" t="s">
        <v>13</v>
      </c>
      <c r="BB132" s="203">
        <v>25700</v>
      </c>
      <c r="BC132" s="204"/>
      <c r="BD132" s="204"/>
      <c r="BE132" s="204"/>
      <c r="BF132" s="40" t="s">
        <v>13</v>
      </c>
      <c r="BG132" s="203">
        <f t="shared" si="14"/>
        <v>0</v>
      </c>
      <c r="BH132" s="204"/>
      <c r="BI132" s="204"/>
      <c r="BJ132" s="204"/>
      <c r="BK132" s="204"/>
      <c r="BL132" s="41" t="s">
        <v>13</v>
      </c>
      <c r="BM132" s="20">
        <v>98</v>
      </c>
    </row>
    <row r="133" spans="1:65">
      <c r="A133" s="20">
        <v>99</v>
      </c>
      <c r="B133" s="213"/>
      <c r="C133" s="215"/>
      <c r="D133" s="57"/>
      <c r="E133" s="213"/>
      <c r="F133" s="214"/>
      <c r="G133" s="215"/>
      <c r="H133" s="213"/>
      <c r="I133" s="214"/>
      <c r="J133" s="214"/>
      <c r="K133" s="214"/>
      <c r="L133" s="215"/>
      <c r="M133" s="210"/>
      <c r="N133" s="212"/>
      <c r="O133" s="21" t="s">
        <v>10</v>
      </c>
      <c r="P133" s="22"/>
      <c r="Q133" s="21" t="s">
        <v>11</v>
      </c>
      <c r="R133" s="22"/>
      <c r="S133" s="21" t="s">
        <v>12</v>
      </c>
      <c r="T133" s="26"/>
      <c r="U133" s="21" t="s">
        <v>12</v>
      </c>
      <c r="V133" s="25" t="s">
        <v>62</v>
      </c>
      <c r="W133" s="22"/>
      <c r="X133" s="24" t="s">
        <v>12</v>
      </c>
      <c r="Y133" s="210"/>
      <c r="Z133" s="212"/>
      <c r="AA133" s="21" t="s">
        <v>62</v>
      </c>
      <c r="AB133" s="212"/>
      <c r="AC133" s="206"/>
      <c r="AD133" s="209"/>
      <c r="AE133" s="211"/>
      <c r="AF133" s="211"/>
      <c r="AG133" s="23" t="s">
        <v>13</v>
      </c>
      <c r="AH133" s="210"/>
      <c r="AI133" s="206"/>
      <c r="AJ133" s="209"/>
      <c r="AK133" s="211"/>
      <c r="AL133" s="211"/>
      <c r="AM133" s="211"/>
      <c r="AN133" s="21" t="s">
        <v>13</v>
      </c>
      <c r="AO133" s="210"/>
      <c r="AP133" s="212"/>
      <c r="AQ133" s="24" t="s">
        <v>14</v>
      </c>
      <c r="AR133" s="203">
        <f t="shared" si="12"/>
        <v>0</v>
      </c>
      <c r="AS133" s="204"/>
      <c r="AT133" s="204"/>
      <c r="AU133" s="204"/>
      <c r="AV133" s="40" t="s">
        <v>13</v>
      </c>
      <c r="AW133" s="203">
        <f t="shared" si="13"/>
        <v>0</v>
      </c>
      <c r="AX133" s="204"/>
      <c r="AY133" s="204"/>
      <c r="AZ133" s="204"/>
      <c r="BA133" s="41" t="s">
        <v>13</v>
      </c>
      <c r="BB133" s="203">
        <v>25700</v>
      </c>
      <c r="BC133" s="204"/>
      <c r="BD133" s="204"/>
      <c r="BE133" s="204"/>
      <c r="BF133" s="40" t="s">
        <v>13</v>
      </c>
      <c r="BG133" s="203">
        <f t="shared" si="14"/>
        <v>0</v>
      </c>
      <c r="BH133" s="204"/>
      <c r="BI133" s="204"/>
      <c r="BJ133" s="204"/>
      <c r="BK133" s="204"/>
      <c r="BL133" s="41" t="s">
        <v>13</v>
      </c>
      <c r="BM133" s="20">
        <v>99</v>
      </c>
    </row>
    <row r="134" spans="1:65" ht="18.600000000000001" thickBot="1">
      <c r="A134" s="34">
        <v>100</v>
      </c>
      <c r="B134" s="213"/>
      <c r="C134" s="215"/>
      <c r="D134" s="57"/>
      <c r="E134" s="213"/>
      <c r="F134" s="214"/>
      <c r="G134" s="215"/>
      <c r="H134" s="213"/>
      <c r="I134" s="214"/>
      <c r="J134" s="214"/>
      <c r="K134" s="214"/>
      <c r="L134" s="215"/>
      <c r="M134" s="210"/>
      <c r="N134" s="212"/>
      <c r="O134" s="21" t="s">
        <v>10</v>
      </c>
      <c r="P134" s="22"/>
      <c r="Q134" s="21" t="s">
        <v>11</v>
      </c>
      <c r="R134" s="22"/>
      <c r="S134" s="24" t="s">
        <v>12</v>
      </c>
      <c r="T134" s="26"/>
      <c r="U134" s="21" t="s">
        <v>12</v>
      </c>
      <c r="V134" s="25" t="s">
        <v>62</v>
      </c>
      <c r="W134" s="22"/>
      <c r="X134" s="24" t="s">
        <v>12</v>
      </c>
      <c r="Y134" s="210"/>
      <c r="Z134" s="212"/>
      <c r="AA134" s="21" t="s">
        <v>62</v>
      </c>
      <c r="AB134" s="212"/>
      <c r="AC134" s="206"/>
      <c r="AD134" s="209"/>
      <c r="AE134" s="211"/>
      <c r="AF134" s="211"/>
      <c r="AG134" s="23" t="s">
        <v>13</v>
      </c>
      <c r="AH134" s="210"/>
      <c r="AI134" s="206"/>
      <c r="AJ134" s="209"/>
      <c r="AK134" s="211"/>
      <c r="AL134" s="211"/>
      <c r="AM134" s="211"/>
      <c r="AN134" s="21" t="s">
        <v>119</v>
      </c>
      <c r="AO134" s="210"/>
      <c r="AP134" s="212"/>
      <c r="AQ134" s="24" t="s">
        <v>14</v>
      </c>
      <c r="AR134" s="203">
        <f t="shared" si="12"/>
        <v>0</v>
      </c>
      <c r="AS134" s="204"/>
      <c r="AT134" s="204"/>
      <c r="AU134" s="204"/>
      <c r="AV134" s="40" t="s">
        <v>13</v>
      </c>
      <c r="AW134" s="203">
        <f t="shared" si="13"/>
        <v>0</v>
      </c>
      <c r="AX134" s="204"/>
      <c r="AY134" s="204"/>
      <c r="AZ134" s="204"/>
      <c r="BA134" s="41" t="s">
        <v>13</v>
      </c>
      <c r="BB134" s="203">
        <v>25700</v>
      </c>
      <c r="BC134" s="204"/>
      <c r="BD134" s="204"/>
      <c r="BE134" s="204"/>
      <c r="BF134" s="41" t="s">
        <v>13</v>
      </c>
      <c r="BG134" s="320">
        <f t="shared" si="14"/>
        <v>0</v>
      </c>
      <c r="BH134" s="321"/>
      <c r="BI134" s="321"/>
      <c r="BJ134" s="321"/>
      <c r="BK134" s="321"/>
      <c r="BL134" s="41" t="s">
        <v>13</v>
      </c>
      <c r="BM134" s="34">
        <v>100</v>
      </c>
    </row>
    <row r="135" spans="1:65" ht="18.600000000000001" thickBot="1">
      <c r="BD135" s="322" t="s">
        <v>15</v>
      </c>
      <c r="BE135" s="322"/>
      <c r="BF135" s="323"/>
      <c r="BG135" s="324">
        <f>SUM(BG115:BK134)</f>
        <v>0</v>
      </c>
      <c r="BH135" s="325"/>
      <c r="BI135" s="325"/>
      <c r="BJ135" s="325"/>
      <c r="BK135" s="325"/>
      <c r="BL135" s="326"/>
    </row>
    <row r="136" spans="1:65" ht="22.2">
      <c r="A136" s="1" t="s">
        <v>61</v>
      </c>
      <c r="BC136" s="196" t="s">
        <v>24</v>
      </c>
      <c r="BD136" s="197"/>
      <c r="BE136" s="275"/>
      <c r="BF136" s="276"/>
      <c r="BG136" s="2" t="s">
        <v>10</v>
      </c>
      <c r="BI136" s="344"/>
      <c r="BJ136" s="345"/>
      <c r="BK136" s="346" t="s">
        <v>25</v>
      </c>
      <c r="BL136" s="347"/>
    </row>
    <row r="137" spans="1:65">
      <c r="X137" s="2" t="s">
        <v>85</v>
      </c>
      <c r="AU137" s="2" t="s">
        <v>103</v>
      </c>
      <c r="AX137" s="275"/>
      <c r="AY137" s="164"/>
      <c r="AZ137" s="164"/>
      <c r="BA137" s="164"/>
      <c r="BB137" s="164"/>
      <c r="BC137" s="164"/>
      <c r="BD137" s="164"/>
      <c r="BE137" s="164"/>
      <c r="BF137" s="164"/>
      <c r="BG137" s="164"/>
      <c r="BH137" s="164"/>
      <c r="BI137" s="164"/>
      <c r="BJ137" s="164"/>
      <c r="BK137" s="164"/>
      <c r="BL137" s="276"/>
    </row>
    <row r="138" spans="1:65" ht="18" customHeight="1">
      <c r="A138" s="4"/>
      <c r="B138" s="246" t="s">
        <v>94</v>
      </c>
      <c r="C138" s="248"/>
      <c r="D138" s="340" t="s">
        <v>120</v>
      </c>
      <c r="E138" s="246" t="s">
        <v>95</v>
      </c>
      <c r="F138" s="247"/>
      <c r="G138" s="248"/>
      <c r="H138" s="252" t="s">
        <v>3</v>
      </c>
      <c r="I138" s="253"/>
      <c r="J138" s="253"/>
      <c r="K138" s="253"/>
      <c r="L138" s="254"/>
      <c r="M138" s="274" t="s">
        <v>93</v>
      </c>
      <c r="N138" s="258"/>
      <c r="O138" s="258"/>
      <c r="P138" s="258"/>
      <c r="Q138" s="258"/>
      <c r="R138" s="258"/>
      <c r="S138" s="329"/>
      <c r="T138" s="274" t="s">
        <v>63</v>
      </c>
      <c r="U138" s="258"/>
      <c r="V138" s="258"/>
      <c r="W138" s="258"/>
      <c r="X138" s="329"/>
      <c r="Y138" s="262" t="s">
        <v>64</v>
      </c>
      <c r="Z138" s="263"/>
      <c r="AA138" s="263"/>
      <c r="AB138" s="263"/>
      <c r="AC138" s="264"/>
      <c r="AD138" s="274" t="s">
        <v>6</v>
      </c>
      <c r="AE138" s="258"/>
      <c r="AF138" s="258"/>
      <c r="AG138" s="329"/>
      <c r="AH138" s="271" t="s">
        <v>84</v>
      </c>
      <c r="AI138" s="272"/>
      <c r="AJ138" s="272"/>
      <c r="AK138" s="272"/>
      <c r="AL138" s="272"/>
      <c r="AM138" s="272"/>
      <c r="AN138" s="273"/>
      <c r="AO138" s="274" t="s">
        <v>7</v>
      </c>
      <c r="AP138" s="258"/>
      <c r="AQ138" s="329"/>
      <c r="AR138" s="224" t="s">
        <v>26</v>
      </c>
      <c r="AS138" s="332"/>
      <c r="AT138" s="332"/>
      <c r="AU138" s="332"/>
      <c r="AV138" s="333"/>
      <c r="AW138" s="230" t="s">
        <v>8</v>
      </c>
      <c r="AX138" s="231"/>
      <c r="AY138" s="231"/>
      <c r="AZ138" s="231"/>
      <c r="BA138" s="232"/>
      <c r="BB138" s="236" t="s">
        <v>27</v>
      </c>
      <c r="BC138" s="335"/>
      <c r="BD138" s="335"/>
      <c r="BE138" s="335"/>
      <c r="BF138" s="336"/>
      <c r="BG138" s="230" t="s">
        <v>9</v>
      </c>
      <c r="BH138" s="231"/>
      <c r="BI138" s="231"/>
      <c r="BJ138" s="231"/>
      <c r="BK138" s="231"/>
      <c r="BL138" s="232"/>
    </row>
    <row r="139" spans="1:65" ht="18" customHeight="1">
      <c r="A139" s="4"/>
      <c r="B139" s="249"/>
      <c r="C139" s="251"/>
      <c r="D139" s="341"/>
      <c r="E139" s="249"/>
      <c r="F139" s="250"/>
      <c r="G139" s="251"/>
      <c r="H139" s="255"/>
      <c r="I139" s="256"/>
      <c r="J139" s="256"/>
      <c r="K139" s="256"/>
      <c r="L139" s="257"/>
      <c r="M139" s="342"/>
      <c r="N139" s="259"/>
      <c r="O139" s="259"/>
      <c r="P139" s="259"/>
      <c r="Q139" s="259"/>
      <c r="R139" s="259"/>
      <c r="S139" s="343"/>
      <c r="T139" s="342"/>
      <c r="U139" s="259"/>
      <c r="V139" s="259"/>
      <c r="W139" s="259"/>
      <c r="X139" s="343"/>
      <c r="Y139" s="224" t="s">
        <v>91</v>
      </c>
      <c r="Z139" s="332"/>
      <c r="AA139" s="332"/>
      <c r="AB139" s="332"/>
      <c r="AC139" s="333"/>
      <c r="AD139" s="330"/>
      <c r="AE139" s="260"/>
      <c r="AF139" s="260"/>
      <c r="AG139" s="331"/>
      <c r="AH139" s="218" t="s">
        <v>4</v>
      </c>
      <c r="AI139" s="220"/>
      <c r="AJ139" s="218" t="s">
        <v>5</v>
      </c>
      <c r="AK139" s="219"/>
      <c r="AL139" s="219"/>
      <c r="AM139" s="219"/>
      <c r="AN139" s="220"/>
      <c r="AO139" s="330"/>
      <c r="AP139" s="260"/>
      <c r="AQ139" s="331"/>
      <c r="AR139" s="334"/>
      <c r="AS139" s="244"/>
      <c r="AT139" s="244"/>
      <c r="AU139" s="244"/>
      <c r="AV139" s="245"/>
      <c r="AW139" s="233"/>
      <c r="AX139" s="234"/>
      <c r="AY139" s="234"/>
      <c r="AZ139" s="234"/>
      <c r="BA139" s="235"/>
      <c r="BB139" s="337"/>
      <c r="BC139" s="338"/>
      <c r="BD139" s="338"/>
      <c r="BE139" s="338"/>
      <c r="BF139" s="339"/>
      <c r="BG139" s="233"/>
      <c r="BH139" s="234"/>
      <c r="BI139" s="234"/>
      <c r="BJ139" s="234"/>
      <c r="BK139" s="234"/>
      <c r="BL139" s="235"/>
    </row>
    <row r="140" spans="1:65">
      <c r="A140" s="4"/>
      <c r="B140" s="218" t="s">
        <v>2</v>
      </c>
      <c r="C140" s="220"/>
      <c r="D140" s="54" t="s">
        <v>2</v>
      </c>
      <c r="E140" s="218" t="s">
        <v>96</v>
      </c>
      <c r="F140" s="219"/>
      <c r="G140" s="220"/>
      <c r="H140" s="221"/>
      <c r="I140" s="222"/>
      <c r="J140" s="222"/>
      <c r="K140" s="222"/>
      <c r="L140" s="223"/>
      <c r="M140" s="330"/>
      <c r="N140" s="260"/>
      <c r="O140" s="260"/>
      <c r="P140" s="260"/>
      <c r="Q140" s="260"/>
      <c r="R140" s="260"/>
      <c r="S140" s="331"/>
      <c r="T140" s="330"/>
      <c r="U140" s="260"/>
      <c r="V140" s="260"/>
      <c r="W140" s="260"/>
      <c r="X140" s="331"/>
      <c r="Y140" s="334"/>
      <c r="Z140" s="244"/>
      <c r="AA140" s="244"/>
      <c r="AB140" s="244"/>
      <c r="AC140" s="245"/>
      <c r="AD140" s="218" t="s">
        <v>77</v>
      </c>
      <c r="AE140" s="219"/>
      <c r="AF140" s="219"/>
      <c r="AG140" s="220"/>
      <c r="AH140" s="218" t="s">
        <v>2</v>
      </c>
      <c r="AI140" s="220"/>
      <c r="AJ140" s="218" t="s">
        <v>78</v>
      </c>
      <c r="AK140" s="219"/>
      <c r="AL140" s="219"/>
      <c r="AM140" s="219"/>
      <c r="AN140" s="220"/>
      <c r="AO140" s="218" t="s">
        <v>79</v>
      </c>
      <c r="AP140" s="219"/>
      <c r="AQ140" s="220"/>
      <c r="AR140" s="218" t="s">
        <v>80</v>
      </c>
      <c r="AS140" s="219"/>
      <c r="AT140" s="219"/>
      <c r="AU140" s="219"/>
      <c r="AV140" s="220"/>
      <c r="AW140" s="218" t="s">
        <v>81</v>
      </c>
      <c r="AX140" s="219"/>
      <c r="AY140" s="219"/>
      <c r="AZ140" s="219"/>
      <c r="BA140" s="220"/>
      <c r="BB140" s="271" t="s">
        <v>82</v>
      </c>
      <c r="BC140" s="272"/>
      <c r="BD140" s="272"/>
      <c r="BE140" s="272"/>
      <c r="BF140" s="273"/>
      <c r="BG140" s="271" t="s">
        <v>83</v>
      </c>
      <c r="BH140" s="272"/>
      <c r="BI140" s="272"/>
      <c r="BJ140" s="272"/>
      <c r="BK140" s="272"/>
      <c r="BL140" s="273"/>
    </row>
    <row r="141" spans="1:65">
      <c r="A141" s="34">
        <v>101</v>
      </c>
      <c r="B141" s="213"/>
      <c r="C141" s="215"/>
      <c r="D141" s="57"/>
      <c r="E141" s="213"/>
      <c r="F141" s="214"/>
      <c r="G141" s="215"/>
      <c r="H141" s="213"/>
      <c r="I141" s="214"/>
      <c r="J141" s="214"/>
      <c r="K141" s="214"/>
      <c r="L141" s="215"/>
      <c r="M141" s="210"/>
      <c r="N141" s="212"/>
      <c r="O141" s="21" t="s">
        <v>10</v>
      </c>
      <c r="P141" s="22"/>
      <c r="Q141" s="21" t="s">
        <v>11</v>
      </c>
      <c r="R141" s="22"/>
      <c r="S141" s="21" t="s">
        <v>12</v>
      </c>
      <c r="T141" s="26"/>
      <c r="U141" s="21" t="s">
        <v>12</v>
      </c>
      <c r="V141" s="25" t="s">
        <v>62</v>
      </c>
      <c r="W141" s="22"/>
      <c r="X141" s="24" t="s">
        <v>12</v>
      </c>
      <c r="Y141" s="327"/>
      <c r="Z141" s="217"/>
      <c r="AA141" s="21" t="s">
        <v>62</v>
      </c>
      <c r="AB141" s="217"/>
      <c r="AC141" s="328"/>
      <c r="AD141" s="209"/>
      <c r="AE141" s="211"/>
      <c r="AF141" s="211"/>
      <c r="AG141" s="23" t="s">
        <v>13</v>
      </c>
      <c r="AH141" s="210"/>
      <c r="AI141" s="206"/>
      <c r="AJ141" s="209"/>
      <c r="AK141" s="211"/>
      <c r="AL141" s="211"/>
      <c r="AM141" s="211"/>
      <c r="AN141" s="21" t="s">
        <v>13</v>
      </c>
      <c r="AO141" s="210"/>
      <c r="AP141" s="212"/>
      <c r="AQ141" s="24" t="s">
        <v>14</v>
      </c>
      <c r="AR141" s="203">
        <f t="shared" ref="AR141:AR160" si="15">IFERROR(ROUNDDOWN(AJ141/AO141,0),0)</f>
        <v>0</v>
      </c>
      <c r="AS141" s="204"/>
      <c r="AT141" s="204"/>
      <c r="AU141" s="204"/>
      <c r="AV141" s="40" t="s">
        <v>13</v>
      </c>
      <c r="AW141" s="203">
        <f t="shared" ref="AW141:AW160" si="16">IFERROR(AD141+AR141,0)</f>
        <v>0</v>
      </c>
      <c r="AX141" s="204"/>
      <c r="AY141" s="204"/>
      <c r="AZ141" s="204"/>
      <c r="BA141" s="41" t="s">
        <v>13</v>
      </c>
      <c r="BB141" s="203">
        <v>25700</v>
      </c>
      <c r="BC141" s="204"/>
      <c r="BD141" s="204"/>
      <c r="BE141" s="204"/>
      <c r="BF141" s="40" t="s">
        <v>13</v>
      </c>
      <c r="BG141" s="203">
        <f t="shared" ref="BG141:BG160" si="17">IF(AW141&lt;BB141,AW141,25700)</f>
        <v>0</v>
      </c>
      <c r="BH141" s="204"/>
      <c r="BI141" s="204"/>
      <c r="BJ141" s="204"/>
      <c r="BK141" s="204"/>
      <c r="BL141" s="41" t="s">
        <v>13</v>
      </c>
      <c r="BM141" s="34">
        <v>101</v>
      </c>
    </row>
    <row r="142" spans="1:65">
      <c r="A142" s="34">
        <v>102</v>
      </c>
      <c r="B142" s="213"/>
      <c r="C142" s="215"/>
      <c r="D142" s="57"/>
      <c r="E142" s="213"/>
      <c r="F142" s="214"/>
      <c r="G142" s="215"/>
      <c r="H142" s="213"/>
      <c r="I142" s="214"/>
      <c r="J142" s="214"/>
      <c r="K142" s="214"/>
      <c r="L142" s="215"/>
      <c r="M142" s="210"/>
      <c r="N142" s="212"/>
      <c r="O142" s="21" t="s">
        <v>10</v>
      </c>
      <c r="P142" s="22"/>
      <c r="Q142" s="21" t="s">
        <v>11</v>
      </c>
      <c r="R142" s="22"/>
      <c r="S142" s="21" t="s">
        <v>12</v>
      </c>
      <c r="T142" s="26"/>
      <c r="U142" s="21" t="s">
        <v>12</v>
      </c>
      <c r="V142" s="25" t="s">
        <v>62</v>
      </c>
      <c r="W142" s="22"/>
      <c r="X142" s="24" t="s">
        <v>12</v>
      </c>
      <c r="Y142" s="210"/>
      <c r="Z142" s="212"/>
      <c r="AA142" s="21" t="s">
        <v>62</v>
      </c>
      <c r="AB142" s="212"/>
      <c r="AC142" s="206"/>
      <c r="AD142" s="209"/>
      <c r="AE142" s="211"/>
      <c r="AF142" s="211"/>
      <c r="AG142" s="23" t="s">
        <v>13</v>
      </c>
      <c r="AH142" s="210"/>
      <c r="AI142" s="206"/>
      <c r="AJ142" s="209"/>
      <c r="AK142" s="211"/>
      <c r="AL142" s="211"/>
      <c r="AM142" s="211"/>
      <c r="AN142" s="21" t="s">
        <v>13</v>
      </c>
      <c r="AO142" s="210"/>
      <c r="AP142" s="212"/>
      <c r="AQ142" s="24" t="s">
        <v>14</v>
      </c>
      <c r="AR142" s="203">
        <f t="shared" si="15"/>
        <v>0</v>
      </c>
      <c r="AS142" s="204"/>
      <c r="AT142" s="204"/>
      <c r="AU142" s="204"/>
      <c r="AV142" s="40" t="s">
        <v>13</v>
      </c>
      <c r="AW142" s="203">
        <f t="shared" si="16"/>
        <v>0</v>
      </c>
      <c r="AX142" s="204"/>
      <c r="AY142" s="204"/>
      <c r="AZ142" s="204"/>
      <c r="BA142" s="41" t="s">
        <v>13</v>
      </c>
      <c r="BB142" s="203">
        <v>25700</v>
      </c>
      <c r="BC142" s="204"/>
      <c r="BD142" s="204"/>
      <c r="BE142" s="204"/>
      <c r="BF142" s="40" t="s">
        <v>13</v>
      </c>
      <c r="BG142" s="203">
        <f t="shared" si="17"/>
        <v>0</v>
      </c>
      <c r="BH142" s="204"/>
      <c r="BI142" s="204"/>
      <c r="BJ142" s="204"/>
      <c r="BK142" s="204"/>
      <c r="BL142" s="41" t="s">
        <v>13</v>
      </c>
      <c r="BM142" s="34">
        <v>102</v>
      </c>
    </row>
    <row r="143" spans="1:65">
      <c r="A143" s="34">
        <v>103</v>
      </c>
      <c r="B143" s="213"/>
      <c r="C143" s="215"/>
      <c r="D143" s="57"/>
      <c r="E143" s="213"/>
      <c r="F143" s="214"/>
      <c r="G143" s="215"/>
      <c r="H143" s="213"/>
      <c r="I143" s="214"/>
      <c r="J143" s="214"/>
      <c r="K143" s="214"/>
      <c r="L143" s="215"/>
      <c r="M143" s="210"/>
      <c r="N143" s="212"/>
      <c r="O143" s="21" t="s">
        <v>10</v>
      </c>
      <c r="P143" s="22"/>
      <c r="Q143" s="21" t="s">
        <v>11</v>
      </c>
      <c r="R143" s="22"/>
      <c r="S143" s="21" t="s">
        <v>12</v>
      </c>
      <c r="T143" s="26"/>
      <c r="U143" s="21" t="s">
        <v>12</v>
      </c>
      <c r="V143" s="25" t="s">
        <v>62</v>
      </c>
      <c r="W143" s="22"/>
      <c r="X143" s="24" t="s">
        <v>12</v>
      </c>
      <c r="Y143" s="210"/>
      <c r="Z143" s="212"/>
      <c r="AA143" s="21" t="s">
        <v>62</v>
      </c>
      <c r="AB143" s="212"/>
      <c r="AC143" s="206"/>
      <c r="AD143" s="209"/>
      <c r="AE143" s="211"/>
      <c r="AF143" s="211"/>
      <c r="AG143" s="23" t="s">
        <v>13</v>
      </c>
      <c r="AH143" s="210"/>
      <c r="AI143" s="206"/>
      <c r="AJ143" s="209"/>
      <c r="AK143" s="211"/>
      <c r="AL143" s="211"/>
      <c r="AM143" s="211"/>
      <c r="AN143" s="21" t="s">
        <v>13</v>
      </c>
      <c r="AO143" s="210"/>
      <c r="AP143" s="212"/>
      <c r="AQ143" s="24" t="s">
        <v>14</v>
      </c>
      <c r="AR143" s="203">
        <f t="shared" si="15"/>
        <v>0</v>
      </c>
      <c r="AS143" s="204"/>
      <c r="AT143" s="204"/>
      <c r="AU143" s="204"/>
      <c r="AV143" s="40" t="s">
        <v>13</v>
      </c>
      <c r="AW143" s="203">
        <f t="shared" si="16"/>
        <v>0</v>
      </c>
      <c r="AX143" s="204"/>
      <c r="AY143" s="204"/>
      <c r="AZ143" s="204"/>
      <c r="BA143" s="41" t="s">
        <v>13</v>
      </c>
      <c r="BB143" s="203">
        <v>25700</v>
      </c>
      <c r="BC143" s="204"/>
      <c r="BD143" s="204"/>
      <c r="BE143" s="204"/>
      <c r="BF143" s="40" t="s">
        <v>13</v>
      </c>
      <c r="BG143" s="203">
        <f t="shared" si="17"/>
        <v>0</v>
      </c>
      <c r="BH143" s="204"/>
      <c r="BI143" s="204"/>
      <c r="BJ143" s="204"/>
      <c r="BK143" s="204"/>
      <c r="BL143" s="41" t="s">
        <v>13</v>
      </c>
      <c r="BM143" s="34">
        <v>103</v>
      </c>
    </row>
    <row r="144" spans="1:65">
      <c r="A144" s="34">
        <v>104</v>
      </c>
      <c r="B144" s="213"/>
      <c r="C144" s="215"/>
      <c r="D144" s="57"/>
      <c r="E144" s="213"/>
      <c r="F144" s="214"/>
      <c r="G144" s="215"/>
      <c r="H144" s="213"/>
      <c r="I144" s="214"/>
      <c r="J144" s="214"/>
      <c r="K144" s="214"/>
      <c r="L144" s="215"/>
      <c r="M144" s="210"/>
      <c r="N144" s="212"/>
      <c r="O144" s="21" t="s">
        <v>10</v>
      </c>
      <c r="P144" s="22"/>
      <c r="Q144" s="21" t="s">
        <v>11</v>
      </c>
      <c r="R144" s="22"/>
      <c r="S144" s="21" t="s">
        <v>12</v>
      </c>
      <c r="T144" s="26"/>
      <c r="U144" s="21" t="s">
        <v>12</v>
      </c>
      <c r="V144" s="25" t="s">
        <v>62</v>
      </c>
      <c r="W144" s="22"/>
      <c r="X144" s="24" t="s">
        <v>12</v>
      </c>
      <c r="Y144" s="210"/>
      <c r="Z144" s="212"/>
      <c r="AA144" s="21" t="s">
        <v>62</v>
      </c>
      <c r="AB144" s="212"/>
      <c r="AC144" s="206"/>
      <c r="AD144" s="209"/>
      <c r="AE144" s="211"/>
      <c r="AF144" s="211"/>
      <c r="AG144" s="23" t="s">
        <v>13</v>
      </c>
      <c r="AH144" s="210"/>
      <c r="AI144" s="206"/>
      <c r="AJ144" s="209"/>
      <c r="AK144" s="211"/>
      <c r="AL144" s="211"/>
      <c r="AM144" s="211"/>
      <c r="AN144" s="21" t="s">
        <v>13</v>
      </c>
      <c r="AO144" s="210"/>
      <c r="AP144" s="212"/>
      <c r="AQ144" s="24" t="s">
        <v>14</v>
      </c>
      <c r="AR144" s="203">
        <f t="shared" si="15"/>
        <v>0</v>
      </c>
      <c r="AS144" s="204"/>
      <c r="AT144" s="204"/>
      <c r="AU144" s="204"/>
      <c r="AV144" s="40" t="s">
        <v>13</v>
      </c>
      <c r="AW144" s="203">
        <f t="shared" si="16"/>
        <v>0</v>
      </c>
      <c r="AX144" s="204"/>
      <c r="AY144" s="204"/>
      <c r="AZ144" s="204"/>
      <c r="BA144" s="41" t="s">
        <v>13</v>
      </c>
      <c r="BB144" s="203">
        <v>25700</v>
      </c>
      <c r="BC144" s="204"/>
      <c r="BD144" s="204"/>
      <c r="BE144" s="204"/>
      <c r="BF144" s="40" t="s">
        <v>13</v>
      </c>
      <c r="BG144" s="203">
        <f t="shared" si="17"/>
        <v>0</v>
      </c>
      <c r="BH144" s="204"/>
      <c r="BI144" s="204"/>
      <c r="BJ144" s="204"/>
      <c r="BK144" s="204"/>
      <c r="BL144" s="41" t="s">
        <v>13</v>
      </c>
      <c r="BM144" s="34">
        <v>104</v>
      </c>
    </row>
    <row r="145" spans="1:65">
      <c r="A145" s="34">
        <v>105</v>
      </c>
      <c r="B145" s="213"/>
      <c r="C145" s="215"/>
      <c r="D145" s="57"/>
      <c r="E145" s="213"/>
      <c r="F145" s="214"/>
      <c r="G145" s="215"/>
      <c r="H145" s="213"/>
      <c r="I145" s="214"/>
      <c r="J145" s="214"/>
      <c r="K145" s="214"/>
      <c r="L145" s="215"/>
      <c r="M145" s="210"/>
      <c r="N145" s="212"/>
      <c r="O145" s="21" t="s">
        <v>10</v>
      </c>
      <c r="P145" s="22"/>
      <c r="Q145" s="21" t="s">
        <v>11</v>
      </c>
      <c r="R145" s="22"/>
      <c r="S145" s="21" t="s">
        <v>12</v>
      </c>
      <c r="T145" s="26"/>
      <c r="U145" s="21" t="s">
        <v>12</v>
      </c>
      <c r="V145" s="25" t="s">
        <v>62</v>
      </c>
      <c r="W145" s="22"/>
      <c r="X145" s="24" t="s">
        <v>12</v>
      </c>
      <c r="Y145" s="327"/>
      <c r="Z145" s="217"/>
      <c r="AA145" s="21" t="s">
        <v>62</v>
      </c>
      <c r="AB145" s="217"/>
      <c r="AC145" s="328"/>
      <c r="AD145" s="209"/>
      <c r="AE145" s="211"/>
      <c r="AF145" s="211"/>
      <c r="AG145" s="23" t="s">
        <v>13</v>
      </c>
      <c r="AH145" s="210"/>
      <c r="AI145" s="206"/>
      <c r="AJ145" s="209"/>
      <c r="AK145" s="211"/>
      <c r="AL145" s="211"/>
      <c r="AM145" s="211"/>
      <c r="AN145" s="21" t="s">
        <v>13</v>
      </c>
      <c r="AO145" s="210"/>
      <c r="AP145" s="212"/>
      <c r="AQ145" s="24" t="s">
        <v>14</v>
      </c>
      <c r="AR145" s="203">
        <f t="shared" si="15"/>
        <v>0</v>
      </c>
      <c r="AS145" s="204"/>
      <c r="AT145" s="204"/>
      <c r="AU145" s="204"/>
      <c r="AV145" s="40" t="s">
        <v>13</v>
      </c>
      <c r="AW145" s="203">
        <f t="shared" si="16"/>
        <v>0</v>
      </c>
      <c r="AX145" s="204"/>
      <c r="AY145" s="204"/>
      <c r="AZ145" s="204"/>
      <c r="BA145" s="41" t="s">
        <v>13</v>
      </c>
      <c r="BB145" s="203">
        <v>25700</v>
      </c>
      <c r="BC145" s="204"/>
      <c r="BD145" s="204"/>
      <c r="BE145" s="204"/>
      <c r="BF145" s="40" t="s">
        <v>13</v>
      </c>
      <c r="BG145" s="203">
        <f t="shared" si="17"/>
        <v>0</v>
      </c>
      <c r="BH145" s="204"/>
      <c r="BI145" s="204"/>
      <c r="BJ145" s="204"/>
      <c r="BK145" s="204"/>
      <c r="BL145" s="41" t="s">
        <v>13</v>
      </c>
      <c r="BM145" s="34">
        <v>105</v>
      </c>
    </row>
    <row r="146" spans="1:65">
      <c r="A146" s="34">
        <v>106</v>
      </c>
      <c r="B146" s="213"/>
      <c r="C146" s="215"/>
      <c r="D146" s="57"/>
      <c r="E146" s="213"/>
      <c r="F146" s="214"/>
      <c r="G146" s="215"/>
      <c r="H146" s="213"/>
      <c r="I146" s="214"/>
      <c r="J146" s="214"/>
      <c r="K146" s="214"/>
      <c r="L146" s="215"/>
      <c r="M146" s="210"/>
      <c r="N146" s="212"/>
      <c r="O146" s="21" t="s">
        <v>10</v>
      </c>
      <c r="P146" s="22"/>
      <c r="Q146" s="21" t="s">
        <v>11</v>
      </c>
      <c r="R146" s="22"/>
      <c r="S146" s="21" t="s">
        <v>12</v>
      </c>
      <c r="T146" s="26"/>
      <c r="U146" s="21" t="s">
        <v>12</v>
      </c>
      <c r="V146" s="25" t="s">
        <v>62</v>
      </c>
      <c r="W146" s="22"/>
      <c r="X146" s="24" t="s">
        <v>12</v>
      </c>
      <c r="Y146" s="210"/>
      <c r="Z146" s="212"/>
      <c r="AA146" s="21" t="s">
        <v>62</v>
      </c>
      <c r="AB146" s="212"/>
      <c r="AC146" s="206"/>
      <c r="AD146" s="209"/>
      <c r="AE146" s="211"/>
      <c r="AF146" s="211"/>
      <c r="AG146" s="23" t="s">
        <v>13</v>
      </c>
      <c r="AH146" s="210"/>
      <c r="AI146" s="206"/>
      <c r="AJ146" s="209"/>
      <c r="AK146" s="211"/>
      <c r="AL146" s="211"/>
      <c r="AM146" s="211"/>
      <c r="AN146" s="21" t="s">
        <v>13</v>
      </c>
      <c r="AO146" s="210"/>
      <c r="AP146" s="212"/>
      <c r="AQ146" s="24" t="s">
        <v>14</v>
      </c>
      <c r="AR146" s="203">
        <f t="shared" si="15"/>
        <v>0</v>
      </c>
      <c r="AS146" s="204"/>
      <c r="AT146" s="204"/>
      <c r="AU146" s="204"/>
      <c r="AV146" s="40" t="s">
        <v>13</v>
      </c>
      <c r="AW146" s="203">
        <f t="shared" si="16"/>
        <v>0</v>
      </c>
      <c r="AX146" s="204"/>
      <c r="AY146" s="204"/>
      <c r="AZ146" s="204"/>
      <c r="BA146" s="41" t="s">
        <v>13</v>
      </c>
      <c r="BB146" s="203">
        <v>25700</v>
      </c>
      <c r="BC146" s="204"/>
      <c r="BD146" s="204"/>
      <c r="BE146" s="204"/>
      <c r="BF146" s="40" t="s">
        <v>13</v>
      </c>
      <c r="BG146" s="203">
        <f t="shared" si="17"/>
        <v>0</v>
      </c>
      <c r="BH146" s="204"/>
      <c r="BI146" s="204"/>
      <c r="BJ146" s="204"/>
      <c r="BK146" s="204"/>
      <c r="BL146" s="41" t="s">
        <v>13</v>
      </c>
      <c r="BM146" s="34">
        <v>106</v>
      </c>
    </row>
    <row r="147" spans="1:65">
      <c r="A147" s="34">
        <v>107</v>
      </c>
      <c r="B147" s="213"/>
      <c r="C147" s="215"/>
      <c r="D147" s="57"/>
      <c r="E147" s="213"/>
      <c r="F147" s="214"/>
      <c r="G147" s="215"/>
      <c r="H147" s="213"/>
      <c r="I147" s="214"/>
      <c r="J147" s="214"/>
      <c r="K147" s="214"/>
      <c r="L147" s="215"/>
      <c r="M147" s="210"/>
      <c r="N147" s="212"/>
      <c r="O147" s="21" t="s">
        <v>10</v>
      </c>
      <c r="P147" s="22"/>
      <c r="Q147" s="21" t="s">
        <v>11</v>
      </c>
      <c r="R147" s="22"/>
      <c r="S147" s="21" t="s">
        <v>12</v>
      </c>
      <c r="T147" s="26"/>
      <c r="U147" s="21" t="s">
        <v>12</v>
      </c>
      <c r="V147" s="25" t="s">
        <v>62</v>
      </c>
      <c r="W147" s="22"/>
      <c r="X147" s="24" t="s">
        <v>12</v>
      </c>
      <c r="Y147" s="210"/>
      <c r="Z147" s="212"/>
      <c r="AA147" s="21" t="s">
        <v>62</v>
      </c>
      <c r="AB147" s="212"/>
      <c r="AC147" s="206"/>
      <c r="AD147" s="209"/>
      <c r="AE147" s="211"/>
      <c r="AF147" s="211"/>
      <c r="AG147" s="23" t="s">
        <v>13</v>
      </c>
      <c r="AH147" s="210"/>
      <c r="AI147" s="206"/>
      <c r="AJ147" s="209"/>
      <c r="AK147" s="211"/>
      <c r="AL147" s="211"/>
      <c r="AM147" s="211"/>
      <c r="AN147" s="21" t="s">
        <v>13</v>
      </c>
      <c r="AO147" s="210"/>
      <c r="AP147" s="212"/>
      <c r="AQ147" s="24" t="s">
        <v>14</v>
      </c>
      <c r="AR147" s="203">
        <f t="shared" si="15"/>
        <v>0</v>
      </c>
      <c r="AS147" s="204"/>
      <c r="AT147" s="204"/>
      <c r="AU147" s="204"/>
      <c r="AV147" s="40" t="s">
        <v>13</v>
      </c>
      <c r="AW147" s="203">
        <f t="shared" si="16"/>
        <v>0</v>
      </c>
      <c r="AX147" s="204"/>
      <c r="AY147" s="204"/>
      <c r="AZ147" s="204"/>
      <c r="BA147" s="41" t="s">
        <v>13</v>
      </c>
      <c r="BB147" s="203">
        <v>25700</v>
      </c>
      <c r="BC147" s="204"/>
      <c r="BD147" s="204"/>
      <c r="BE147" s="204"/>
      <c r="BF147" s="40" t="s">
        <v>13</v>
      </c>
      <c r="BG147" s="203">
        <f t="shared" si="17"/>
        <v>0</v>
      </c>
      <c r="BH147" s="204"/>
      <c r="BI147" s="204"/>
      <c r="BJ147" s="204"/>
      <c r="BK147" s="204"/>
      <c r="BL147" s="41" t="s">
        <v>13</v>
      </c>
      <c r="BM147" s="34">
        <v>107</v>
      </c>
    </row>
    <row r="148" spans="1:65">
      <c r="A148" s="34">
        <v>108</v>
      </c>
      <c r="B148" s="213"/>
      <c r="C148" s="215"/>
      <c r="D148" s="57"/>
      <c r="E148" s="213"/>
      <c r="F148" s="214"/>
      <c r="G148" s="215"/>
      <c r="H148" s="213"/>
      <c r="I148" s="214"/>
      <c r="J148" s="214"/>
      <c r="K148" s="214"/>
      <c r="L148" s="215"/>
      <c r="M148" s="210"/>
      <c r="N148" s="212"/>
      <c r="O148" s="21" t="s">
        <v>10</v>
      </c>
      <c r="P148" s="22"/>
      <c r="Q148" s="21" t="s">
        <v>11</v>
      </c>
      <c r="R148" s="22"/>
      <c r="S148" s="21" t="s">
        <v>12</v>
      </c>
      <c r="T148" s="26"/>
      <c r="U148" s="21" t="s">
        <v>12</v>
      </c>
      <c r="V148" s="25" t="s">
        <v>62</v>
      </c>
      <c r="W148" s="22"/>
      <c r="X148" s="24" t="s">
        <v>12</v>
      </c>
      <c r="Y148" s="210"/>
      <c r="Z148" s="212"/>
      <c r="AA148" s="21" t="s">
        <v>62</v>
      </c>
      <c r="AB148" s="212"/>
      <c r="AC148" s="206"/>
      <c r="AD148" s="209"/>
      <c r="AE148" s="211"/>
      <c r="AF148" s="211"/>
      <c r="AG148" s="23" t="s">
        <v>13</v>
      </c>
      <c r="AH148" s="210"/>
      <c r="AI148" s="206"/>
      <c r="AJ148" s="209"/>
      <c r="AK148" s="211"/>
      <c r="AL148" s="211"/>
      <c r="AM148" s="211"/>
      <c r="AN148" s="21" t="s">
        <v>13</v>
      </c>
      <c r="AO148" s="210"/>
      <c r="AP148" s="212"/>
      <c r="AQ148" s="24" t="s">
        <v>14</v>
      </c>
      <c r="AR148" s="203">
        <f t="shared" si="15"/>
        <v>0</v>
      </c>
      <c r="AS148" s="204"/>
      <c r="AT148" s="204"/>
      <c r="AU148" s="204"/>
      <c r="AV148" s="40" t="s">
        <v>13</v>
      </c>
      <c r="AW148" s="203">
        <f t="shared" si="16"/>
        <v>0</v>
      </c>
      <c r="AX148" s="204"/>
      <c r="AY148" s="204"/>
      <c r="AZ148" s="204"/>
      <c r="BA148" s="41" t="s">
        <v>13</v>
      </c>
      <c r="BB148" s="203">
        <v>25700</v>
      </c>
      <c r="BC148" s="204"/>
      <c r="BD148" s="204"/>
      <c r="BE148" s="204"/>
      <c r="BF148" s="40" t="s">
        <v>13</v>
      </c>
      <c r="BG148" s="203">
        <f t="shared" si="17"/>
        <v>0</v>
      </c>
      <c r="BH148" s="204"/>
      <c r="BI148" s="204"/>
      <c r="BJ148" s="204"/>
      <c r="BK148" s="204"/>
      <c r="BL148" s="41" t="s">
        <v>13</v>
      </c>
      <c r="BM148" s="34">
        <v>108</v>
      </c>
    </row>
    <row r="149" spans="1:65">
      <c r="A149" s="34">
        <v>109</v>
      </c>
      <c r="B149" s="213"/>
      <c r="C149" s="215"/>
      <c r="D149" s="57"/>
      <c r="E149" s="213"/>
      <c r="F149" s="214"/>
      <c r="G149" s="215"/>
      <c r="H149" s="213"/>
      <c r="I149" s="214"/>
      <c r="J149" s="214"/>
      <c r="K149" s="214"/>
      <c r="L149" s="215"/>
      <c r="M149" s="210"/>
      <c r="N149" s="212"/>
      <c r="O149" s="21" t="s">
        <v>10</v>
      </c>
      <c r="P149" s="22"/>
      <c r="Q149" s="21" t="s">
        <v>11</v>
      </c>
      <c r="R149" s="22"/>
      <c r="S149" s="21" t="s">
        <v>12</v>
      </c>
      <c r="T149" s="26"/>
      <c r="U149" s="21" t="s">
        <v>12</v>
      </c>
      <c r="V149" s="25" t="s">
        <v>62</v>
      </c>
      <c r="W149" s="22"/>
      <c r="X149" s="24" t="s">
        <v>12</v>
      </c>
      <c r="Y149" s="210"/>
      <c r="Z149" s="212"/>
      <c r="AA149" s="21" t="s">
        <v>62</v>
      </c>
      <c r="AB149" s="212"/>
      <c r="AC149" s="206"/>
      <c r="AD149" s="209"/>
      <c r="AE149" s="211"/>
      <c r="AF149" s="211"/>
      <c r="AG149" s="23" t="s">
        <v>13</v>
      </c>
      <c r="AH149" s="210"/>
      <c r="AI149" s="206"/>
      <c r="AJ149" s="209"/>
      <c r="AK149" s="211"/>
      <c r="AL149" s="211"/>
      <c r="AM149" s="211"/>
      <c r="AN149" s="21" t="s">
        <v>13</v>
      </c>
      <c r="AO149" s="210"/>
      <c r="AP149" s="212"/>
      <c r="AQ149" s="24" t="s">
        <v>14</v>
      </c>
      <c r="AR149" s="203">
        <f t="shared" si="15"/>
        <v>0</v>
      </c>
      <c r="AS149" s="204"/>
      <c r="AT149" s="204"/>
      <c r="AU149" s="204"/>
      <c r="AV149" s="40" t="s">
        <v>13</v>
      </c>
      <c r="AW149" s="203">
        <f t="shared" si="16"/>
        <v>0</v>
      </c>
      <c r="AX149" s="204"/>
      <c r="AY149" s="204"/>
      <c r="AZ149" s="204"/>
      <c r="BA149" s="41" t="s">
        <v>13</v>
      </c>
      <c r="BB149" s="203">
        <v>25700</v>
      </c>
      <c r="BC149" s="204"/>
      <c r="BD149" s="204"/>
      <c r="BE149" s="204"/>
      <c r="BF149" s="40" t="s">
        <v>13</v>
      </c>
      <c r="BG149" s="203">
        <f t="shared" si="17"/>
        <v>0</v>
      </c>
      <c r="BH149" s="204"/>
      <c r="BI149" s="204"/>
      <c r="BJ149" s="204"/>
      <c r="BK149" s="204"/>
      <c r="BL149" s="41" t="s">
        <v>13</v>
      </c>
      <c r="BM149" s="34">
        <v>109</v>
      </c>
    </row>
    <row r="150" spans="1:65">
      <c r="A150" s="34">
        <v>110</v>
      </c>
      <c r="B150" s="213"/>
      <c r="C150" s="215"/>
      <c r="D150" s="57"/>
      <c r="E150" s="213"/>
      <c r="F150" s="214"/>
      <c r="G150" s="215"/>
      <c r="H150" s="213"/>
      <c r="I150" s="214"/>
      <c r="J150" s="214"/>
      <c r="K150" s="214"/>
      <c r="L150" s="215"/>
      <c r="M150" s="210"/>
      <c r="N150" s="212"/>
      <c r="O150" s="21" t="s">
        <v>10</v>
      </c>
      <c r="P150" s="22"/>
      <c r="Q150" s="21" t="s">
        <v>11</v>
      </c>
      <c r="R150" s="22"/>
      <c r="S150" s="21" t="s">
        <v>12</v>
      </c>
      <c r="T150" s="26"/>
      <c r="U150" s="21" t="s">
        <v>12</v>
      </c>
      <c r="V150" s="25" t="s">
        <v>62</v>
      </c>
      <c r="W150" s="22"/>
      <c r="X150" s="24" t="s">
        <v>12</v>
      </c>
      <c r="Y150" s="210"/>
      <c r="Z150" s="212"/>
      <c r="AA150" s="21" t="s">
        <v>62</v>
      </c>
      <c r="AB150" s="212"/>
      <c r="AC150" s="206"/>
      <c r="AD150" s="209"/>
      <c r="AE150" s="211"/>
      <c r="AF150" s="211"/>
      <c r="AG150" s="23" t="s">
        <v>13</v>
      </c>
      <c r="AH150" s="210"/>
      <c r="AI150" s="206"/>
      <c r="AJ150" s="209"/>
      <c r="AK150" s="211"/>
      <c r="AL150" s="211"/>
      <c r="AM150" s="211"/>
      <c r="AN150" s="21" t="s">
        <v>13</v>
      </c>
      <c r="AO150" s="210"/>
      <c r="AP150" s="212"/>
      <c r="AQ150" s="24" t="s">
        <v>14</v>
      </c>
      <c r="AR150" s="203">
        <f t="shared" si="15"/>
        <v>0</v>
      </c>
      <c r="AS150" s="204"/>
      <c r="AT150" s="204"/>
      <c r="AU150" s="204"/>
      <c r="AV150" s="40" t="s">
        <v>13</v>
      </c>
      <c r="AW150" s="203">
        <f t="shared" si="16"/>
        <v>0</v>
      </c>
      <c r="AX150" s="204"/>
      <c r="AY150" s="204"/>
      <c r="AZ150" s="204"/>
      <c r="BA150" s="41" t="s">
        <v>13</v>
      </c>
      <c r="BB150" s="203">
        <v>25700</v>
      </c>
      <c r="BC150" s="204"/>
      <c r="BD150" s="204"/>
      <c r="BE150" s="204"/>
      <c r="BF150" s="40" t="s">
        <v>13</v>
      </c>
      <c r="BG150" s="203">
        <f t="shared" si="17"/>
        <v>0</v>
      </c>
      <c r="BH150" s="204"/>
      <c r="BI150" s="204"/>
      <c r="BJ150" s="204"/>
      <c r="BK150" s="204"/>
      <c r="BL150" s="41" t="s">
        <v>13</v>
      </c>
      <c r="BM150" s="34">
        <v>110</v>
      </c>
    </row>
    <row r="151" spans="1:65">
      <c r="A151" s="34">
        <v>111</v>
      </c>
      <c r="B151" s="213"/>
      <c r="C151" s="215"/>
      <c r="D151" s="57"/>
      <c r="E151" s="213"/>
      <c r="F151" s="214"/>
      <c r="G151" s="215"/>
      <c r="H151" s="213"/>
      <c r="I151" s="214"/>
      <c r="J151" s="214"/>
      <c r="K151" s="214"/>
      <c r="L151" s="215"/>
      <c r="M151" s="210"/>
      <c r="N151" s="212"/>
      <c r="O151" s="21" t="s">
        <v>10</v>
      </c>
      <c r="P151" s="22"/>
      <c r="Q151" s="21" t="s">
        <v>11</v>
      </c>
      <c r="R151" s="22"/>
      <c r="S151" s="21" t="s">
        <v>12</v>
      </c>
      <c r="T151" s="26"/>
      <c r="U151" s="21" t="s">
        <v>12</v>
      </c>
      <c r="V151" s="25" t="s">
        <v>62</v>
      </c>
      <c r="W151" s="22"/>
      <c r="X151" s="24" t="s">
        <v>12</v>
      </c>
      <c r="Y151" s="210"/>
      <c r="Z151" s="212"/>
      <c r="AA151" s="21" t="s">
        <v>62</v>
      </c>
      <c r="AB151" s="212"/>
      <c r="AC151" s="206"/>
      <c r="AD151" s="209"/>
      <c r="AE151" s="211"/>
      <c r="AF151" s="211"/>
      <c r="AG151" s="23" t="s">
        <v>13</v>
      </c>
      <c r="AH151" s="210"/>
      <c r="AI151" s="206"/>
      <c r="AJ151" s="209"/>
      <c r="AK151" s="211"/>
      <c r="AL151" s="211"/>
      <c r="AM151" s="211"/>
      <c r="AN151" s="21" t="s">
        <v>13</v>
      </c>
      <c r="AO151" s="210"/>
      <c r="AP151" s="212"/>
      <c r="AQ151" s="24" t="s">
        <v>14</v>
      </c>
      <c r="AR151" s="203">
        <f t="shared" si="15"/>
        <v>0</v>
      </c>
      <c r="AS151" s="204"/>
      <c r="AT151" s="204"/>
      <c r="AU151" s="204"/>
      <c r="AV151" s="40" t="s">
        <v>13</v>
      </c>
      <c r="AW151" s="203">
        <f t="shared" si="16"/>
        <v>0</v>
      </c>
      <c r="AX151" s="204"/>
      <c r="AY151" s="204"/>
      <c r="AZ151" s="204"/>
      <c r="BA151" s="41" t="s">
        <v>13</v>
      </c>
      <c r="BB151" s="203">
        <v>25700</v>
      </c>
      <c r="BC151" s="204"/>
      <c r="BD151" s="204"/>
      <c r="BE151" s="204"/>
      <c r="BF151" s="40" t="s">
        <v>13</v>
      </c>
      <c r="BG151" s="203">
        <f t="shared" si="17"/>
        <v>0</v>
      </c>
      <c r="BH151" s="204"/>
      <c r="BI151" s="204"/>
      <c r="BJ151" s="204"/>
      <c r="BK151" s="204"/>
      <c r="BL151" s="41" t="s">
        <v>13</v>
      </c>
      <c r="BM151" s="34">
        <v>111</v>
      </c>
    </row>
    <row r="152" spans="1:65">
      <c r="A152" s="34">
        <v>112</v>
      </c>
      <c r="B152" s="213"/>
      <c r="C152" s="215"/>
      <c r="D152" s="57"/>
      <c r="E152" s="213"/>
      <c r="F152" s="214"/>
      <c r="G152" s="215"/>
      <c r="H152" s="213"/>
      <c r="I152" s="214"/>
      <c r="J152" s="214"/>
      <c r="K152" s="214"/>
      <c r="L152" s="215"/>
      <c r="M152" s="210"/>
      <c r="N152" s="212"/>
      <c r="O152" s="21" t="s">
        <v>10</v>
      </c>
      <c r="P152" s="22"/>
      <c r="Q152" s="21" t="s">
        <v>11</v>
      </c>
      <c r="R152" s="22"/>
      <c r="S152" s="21" t="s">
        <v>12</v>
      </c>
      <c r="T152" s="26"/>
      <c r="U152" s="21" t="s">
        <v>12</v>
      </c>
      <c r="V152" s="25" t="s">
        <v>62</v>
      </c>
      <c r="W152" s="22"/>
      <c r="X152" s="24" t="s">
        <v>12</v>
      </c>
      <c r="Y152" s="210"/>
      <c r="Z152" s="212"/>
      <c r="AA152" s="21" t="s">
        <v>62</v>
      </c>
      <c r="AB152" s="212"/>
      <c r="AC152" s="206"/>
      <c r="AD152" s="209"/>
      <c r="AE152" s="211"/>
      <c r="AF152" s="211"/>
      <c r="AG152" s="23" t="s">
        <v>13</v>
      </c>
      <c r="AH152" s="210"/>
      <c r="AI152" s="206"/>
      <c r="AJ152" s="209"/>
      <c r="AK152" s="211"/>
      <c r="AL152" s="211"/>
      <c r="AM152" s="211"/>
      <c r="AN152" s="21" t="s">
        <v>13</v>
      </c>
      <c r="AO152" s="210"/>
      <c r="AP152" s="212"/>
      <c r="AQ152" s="24" t="s">
        <v>14</v>
      </c>
      <c r="AR152" s="203">
        <f t="shared" si="15"/>
        <v>0</v>
      </c>
      <c r="AS152" s="204"/>
      <c r="AT152" s="204"/>
      <c r="AU152" s="204"/>
      <c r="AV152" s="40" t="s">
        <v>13</v>
      </c>
      <c r="AW152" s="203">
        <f t="shared" si="16"/>
        <v>0</v>
      </c>
      <c r="AX152" s="204"/>
      <c r="AY152" s="204"/>
      <c r="AZ152" s="204"/>
      <c r="BA152" s="41" t="s">
        <v>13</v>
      </c>
      <c r="BB152" s="203">
        <v>25700</v>
      </c>
      <c r="BC152" s="204"/>
      <c r="BD152" s="204"/>
      <c r="BE152" s="204"/>
      <c r="BF152" s="40" t="s">
        <v>13</v>
      </c>
      <c r="BG152" s="203">
        <f t="shared" si="17"/>
        <v>0</v>
      </c>
      <c r="BH152" s="204"/>
      <c r="BI152" s="204"/>
      <c r="BJ152" s="204"/>
      <c r="BK152" s="204"/>
      <c r="BL152" s="41" t="s">
        <v>13</v>
      </c>
      <c r="BM152" s="34">
        <v>112</v>
      </c>
    </row>
    <row r="153" spans="1:65">
      <c r="A153" s="34">
        <v>113</v>
      </c>
      <c r="B153" s="213"/>
      <c r="C153" s="215"/>
      <c r="D153" s="57"/>
      <c r="E153" s="213"/>
      <c r="F153" s="214"/>
      <c r="G153" s="215"/>
      <c r="H153" s="213"/>
      <c r="I153" s="214"/>
      <c r="J153" s="214"/>
      <c r="K153" s="214"/>
      <c r="L153" s="215"/>
      <c r="M153" s="210"/>
      <c r="N153" s="212"/>
      <c r="O153" s="21" t="s">
        <v>10</v>
      </c>
      <c r="P153" s="22"/>
      <c r="Q153" s="21" t="s">
        <v>11</v>
      </c>
      <c r="R153" s="22"/>
      <c r="S153" s="21" t="s">
        <v>12</v>
      </c>
      <c r="T153" s="26"/>
      <c r="U153" s="21" t="s">
        <v>12</v>
      </c>
      <c r="V153" s="25" t="s">
        <v>62</v>
      </c>
      <c r="W153" s="22"/>
      <c r="X153" s="24" t="s">
        <v>12</v>
      </c>
      <c r="Y153" s="210"/>
      <c r="Z153" s="212"/>
      <c r="AA153" s="21" t="s">
        <v>62</v>
      </c>
      <c r="AB153" s="212"/>
      <c r="AC153" s="206"/>
      <c r="AD153" s="209"/>
      <c r="AE153" s="211"/>
      <c r="AF153" s="211"/>
      <c r="AG153" s="23" t="s">
        <v>13</v>
      </c>
      <c r="AH153" s="210"/>
      <c r="AI153" s="206"/>
      <c r="AJ153" s="209"/>
      <c r="AK153" s="211"/>
      <c r="AL153" s="211"/>
      <c r="AM153" s="211"/>
      <c r="AN153" s="21" t="s">
        <v>13</v>
      </c>
      <c r="AO153" s="210"/>
      <c r="AP153" s="212"/>
      <c r="AQ153" s="24" t="s">
        <v>14</v>
      </c>
      <c r="AR153" s="203">
        <f t="shared" si="15"/>
        <v>0</v>
      </c>
      <c r="AS153" s="204"/>
      <c r="AT153" s="204"/>
      <c r="AU153" s="204"/>
      <c r="AV153" s="40" t="s">
        <v>13</v>
      </c>
      <c r="AW153" s="203">
        <f t="shared" si="16"/>
        <v>0</v>
      </c>
      <c r="AX153" s="204"/>
      <c r="AY153" s="204"/>
      <c r="AZ153" s="204"/>
      <c r="BA153" s="41" t="s">
        <v>13</v>
      </c>
      <c r="BB153" s="203">
        <v>25700</v>
      </c>
      <c r="BC153" s="204"/>
      <c r="BD153" s="204"/>
      <c r="BE153" s="204"/>
      <c r="BF153" s="40" t="s">
        <v>13</v>
      </c>
      <c r="BG153" s="203">
        <f t="shared" si="17"/>
        <v>0</v>
      </c>
      <c r="BH153" s="204"/>
      <c r="BI153" s="204"/>
      <c r="BJ153" s="204"/>
      <c r="BK153" s="204"/>
      <c r="BL153" s="41" t="s">
        <v>13</v>
      </c>
      <c r="BM153" s="34">
        <v>113</v>
      </c>
    </row>
    <row r="154" spans="1:65">
      <c r="A154" s="34">
        <v>114</v>
      </c>
      <c r="B154" s="213"/>
      <c r="C154" s="215"/>
      <c r="D154" s="57"/>
      <c r="E154" s="213"/>
      <c r="F154" s="214"/>
      <c r="G154" s="215"/>
      <c r="H154" s="213"/>
      <c r="I154" s="214"/>
      <c r="J154" s="214"/>
      <c r="K154" s="214"/>
      <c r="L154" s="215"/>
      <c r="M154" s="210"/>
      <c r="N154" s="212"/>
      <c r="O154" s="21" t="s">
        <v>10</v>
      </c>
      <c r="P154" s="22"/>
      <c r="Q154" s="21" t="s">
        <v>11</v>
      </c>
      <c r="R154" s="22"/>
      <c r="S154" s="21" t="s">
        <v>12</v>
      </c>
      <c r="T154" s="26"/>
      <c r="U154" s="21" t="s">
        <v>12</v>
      </c>
      <c r="V154" s="25" t="s">
        <v>62</v>
      </c>
      <c r="W154" s="22"/>
      <c r="X154" s="24" t="s">
        <v>12</v>
      </c>
      <c r="Y154" s="210"/>
      <c r="Z154" s="212"/>
      <c r="AA154" s="21" t="s">
        <v>62</v>
      </c>
      <c r="AB154" s="212"/>
      <c r="AC154" s="206"/>
      <c r="AD154" s="209"/>
      <c r="AE154" s="211"/>
      <c r="AF154" s="211"/>
      <c r="AG154" s="23" t="s">
        <v>13</v>
      </c>
      <c r="AH154" s="210"/>
      <c r="AI154" s="206"/>
      <c r="AJ154" s="209"/>
      <c r="AK154" s="211"/>
      <c r="AL154" s="211"/>
      <c r="AM154" s="211"/>
      <c r="AN154" s="21" t="s">
        <v>13</v>
      </c>
      <c r="AO154" s="210"/>
      <c r="AP154" s="212"/>
      <c r="AQ154" s="24" t="s">
        <v>14</v>
      </c>
      <c r="AR154" s="203">
        <f t="shared" si="15"/>
        <v>0</v>
      </c>
      <c r="AS154" s="204"/>
      <c r="AT154" s="204"/>
      <c r="AU154" s="204"/>
      <c r="AV154" s="40" t="s">
        <v>13</v>
      </c>
      <c r="AW154" s="203">
        <f t="shared" si="16"/>
        <v>0</v>
      </c>
      <c r="AX154" s="204"/>
      <c r="AY154" s="204"/>
      <c r="AZ154" s="204"/>
      <c r="BA154" s="41" t="s">
        <v>13</v>
      </c>
      <c r="BB154" s="203">
        <v>25700</v>
      </c>
      <c r="BC154" s="204"/>
      <c r="BD154" s="204"/>
      <c r="BE154" s="204"/>
      <c r="BF154" s="40" t="s">
        <v>13</v>
      </c>
      <c r="BG154" s="203">
        <f t="shared" si="17"/>
        <v>0</v>
      </c>
      <c r="BH154" s="204"/>
      <c r="BI154" s="204"/>
      <c r="BJ154" s="204"/>
      <c r="BK154" s="204"/>
      <c r="BL154" s="41" t="s">
        <v>13</v>
      </c>
      <c r="BM154" s="34">
        <v>114</v>
      </c>
    </row>
    <row r="155" spans="1:65">
      <c r="A155" s="34">
        <v>115</v>
      </c>
      <c r="B155" s="213"/>
      <c r="C155" s="215"/>
      <c r="D155" s="57"/>
      <c r="E155" s="213"/>
      <c r="F155" s="214"/>
      <c r="G155" s="215"/>
      <c r="H155" s="213"/>
      <c r="I155" s="214"/>
      <c r="J155" s="214"/>
      <c r="K155" s="214"/>
      <c r="L155" s="215"/>
      <c r="M155" s="210"/>
      <c r="N155" s="212"/>
      <c r="O155" s="21" t="s">
        <v>10</v>
      </c>
      <c r="P155" s="22"/>
      <c r="Q155" s="21" t="s">
        <v>11</v>
      </c>
      <c r="R155" s="22"/>
      <c r="S155" s="21" t="s">
        <v>12</v>
      </c>
      <c r="T155" s="26"/>
      <c r="U155" s="21" t="s">
        <v>12</v>
      </c>
      <c r="V155" s="25" t="s">
        <v>62</v>
      </c>
      <c r="W155" s="22"/>
      <c r="X155" s="24" t="s">
        <v>12</v>
      </c>
      <c r="Y155" s="210"/>
      <c r="Z155" s="212"/>
      <c r="AA155" s="21" t="s">
        <v>62</v>
      </c>
      <c r="AB155" s="212"/>
      <c r="AC155" s="206"/>
      <c r="AD155" s="209"/>
      <c r="AE155" s="211"/>
      <c r="AF155" s="211"/>
      <c r="AG155" s="23" t="s">
        <v>13</v>
      </c>
      <c r="AH155" s="210"/>
      <c r="AI155" s="206"/>
      <c r="AJ155" s="209"/>
      <c r="AK155" s="211"/>
      <c r="AL155" s="211"/>
      <c r="AM155" s="211"/>
      <c r="AN155" s="21" t="s">
        <v>13</v>
      </c>
      <c r="AO155" s="210"/>
      <c r="AP155" s="212"/>
      <c r="AQ155" s="24" t="s">
        <v>14</v>
      </c>
      <c r="AR155" s="203">
        <f t="shared" si="15"/>
        <v>0</v>
      </c>
      <c r="AS155" s="204"/>
      <c r="AT155" s="204"/>
      <c r="AU155" s="204"/>
      <c r="AV155" s="40" t="s">
        <v>13</v>
      </c>
      <c r="AW155" s="203">
        <f t="shared" si="16"/>
        <v>0</v>
      </c>
      <c r="AX155" s="204"/>
      <c r="AY155" s="204"/>
      <c r="AZ155" s="204"/>
      <c r="BA155" s="41" t="s">
        <v>13</v>
      </c>
      <c r="BB155" s="203">
        <v>25700</v>
      </c>
      <c r="BC155" s="204"/>
      <c r="BD155" s="204"/>
      <c r="BE155" s="204"/>
      <c r="BF155" s="40" t="s">
        <v>13</v>
      </c>
      <c r="BG155" s="203">
        <f t="shared" si="17"/>
        <v>0</v>
      </c>
      <c r="BH155" s="204"/>
      <c r="BI155" s="204"/>
      <c r="BJ155" s="204"/>
      <c r="BK155" s="204"/>
      <c r="BL155" s="41" t="s">
        <v>13</v>
      </c>
      <c r="BM155" s="34">
        <v>115</v>
      </c>
    </row>
    <row r="156" spans="1:65">
      <c r="A156" s="34">
        <v>116</v>
      </c>
      <c r="B156" s="213"/>
      <c r="C156" s="215"/>
      <c r="D156" s="57"/>
      <c r="E156" s="213"/>
      <c r="F156" s="214"/>
      <c r="G156" s="215"/>
      <c r="H156" s="213"/>
      <c r="I156" s="214"/>
      <c r="J156" s="214"/>
      <c r="K156" s="214"/>
      <c r="L156" s="215"/>
      <c r="M156" s="210"/>
      <c r="N156" s="212"/>
      <c r="O156" s="21" t="s">
        <v>10</v>
      </c>
      <c r="P156" s="22"/>
      <c r="Q156" s="21" t="s">
        <v>11</v>
      </c>
      <c r="R156" s="22"/>
      <c r="S156" s="21" t="s">
        <v>12</v>
      </c>
      <c r="T156" s="26"/>
      <c r="U156" s="21" t="s">
        <v>12</v>
      </c>
      <c r="V156" s="25" t="s">
        <v>62</v>
      </c>
      <c r="W156" s="22"/>
      <c r="X156" s="24" t="s">
        <v>12</v>
      </c>
      <c r="Y156" s="210"/>
      <c r="Z156" s="212"/>
      <c r="AA156" s="21" t="s">
        <v>62</v>
      </c>
      <c r="AB156" s="212"/>
      <c r="AC156" s="206"/>
      <c r="AD156" s="209"/>
      <c r="AE156" s="211"/>
      <c r="AF156" s="211"/>
      <c r="AG156" s="23" t="s">
        <v>13</v>
      </c>
      <c r="AH156" s="210"/>
      <c r="AI156" s="206"/>
      <c r="AJ156" s="209"/>
      <c r="AK156" s="211"/>
      <c r="AL156" s="211"/>
      <c r="AM156" s="211"/>
      <c r="AN156" s="21" t="s">
        <v>13</v>
      </c>
      <c r="AO156" s="210"/>
      <c r="AP156" s="212"/>
      <c r="AQ156" s="24" t="s">
        <v>14</v>
      </c>
      <c r="AR156" s="203">
        <f t="shared" si="15"/>
        <v>0</v>
      </c>
      <c r="AS156" s="204"/>
      <c r="AT156" s="204"/>
      <c r="AU156" s="204"/>
      <c r="AV156" s="40" t="s">
        <v>13</v>
      </c>
      <c r="AW156" s="203">
        <f t="shared" si="16"/>
        <v>0</v>
      </c>
      <c r="AX156" s="204"/>
      <c r="AY156" s="204"/>
      <c r="AZ156" s="204"/>
      <c r="BA156" s="41" t="s">
        <v>13</v>
      </c>
      <c r="BB156" s="203">
        <v>25700</v>
      </c>
      <c r="BC156" s="204"/>
      <c r="BD156" s="204"/>
      <c r="BE156" s="204"/>
      <c r="BF156" s="40" t="s">
        <v>13</v>
      </c>
      <c r="BG156" s="203">
        <f t="shared" si="17"/>
        <v>0</v>
      </c>
      <c r="BH156" s="204"/>
      <c r="BI156" s="204"/>
      <c r="BJ156" s="204"/>
      <c r="BK156" s="204"/>
      <c r="BL156" s="41" t="s">
        <v>13</v>
      </c>
      <c r="BM156" s="34">
        <v>116</v>
      </c>
    </row>
    <row r="157" spans="1:65">
      <c r="A157" s="34">
        <v>117</v>
      </c>
      <c r="B157" s="213"/>
      <c r="C157" s="215"/>
      <c r="D157" s="57"/>
      <c r="E157" s="213"/>
      <c r="F157" s="214"/>
      <c r="G157" s="215"/>
      <c r="H157" s="213"/>
      <c r="I157" s="214"/>
      <c r="J157" s="214"/>
      <c r="K157" s="214"/>
      <c r="L157" s="215"/>
      <c r="M157" s="210"/>
      <c r="N157" s="212"/>
      <c r="O157" s="21" t="s">
        <v>10</v>
      </c>
      <c r="P157" s="22"/>
      <c r="Q157" s="21" t="s">
        <v>11</v>
      </c>
      <c r="R157" s="22"/>
      <c r="S157" s="21" t="s">
        <v>12</v>
      </c>
      <c r="T157" s="26"/>
      <c r="U157" s="21" t="s">
        <v>12</v>
      </c>
      <c r="V157" s="25" t="s">
        <v>62</v>
      </c>
      <c r="W157" s="22"/>
      <c r="X157" s="24" t="s">
        <v>12</v>
      </c>
      <c r="Y157" s="210"/>
      <c r="Z157" s="212"/>
      <c r="AA157" s="21" t="s">
        <v>62</v>
      </c>
      <c r="AB157" s="212"/>
      <c r="AC157" s="206"/>
      <c r="AD157" s="209"/>
      <c r="AE157" s="211"/>
      <c r="AF157" s="211"/>
      <c r="AG157" s="23" t="s">
        <v>13</v>
      </c>
      <c r="AH157" s="210"/>
      <c r="AI157" s="206"/>
      <c r="AJ157" s="209"/>
      <c r="AK157" s="211"/>
      <c r="AL157" s="211"/>
      <c r="AM157" s="211"/>
      <c r="AN157" s="21" t="s">
        <v>13</v>
      </c>
      <c r="AO157" s="210"/>
      <c r="AP157" s="212"/>
      <c r="AQ157" s="24" t="s">
        <v>14</v>
      </c>
      <c r="AR157" s="203">
        <f t="shared" si="15"/>
        <v>0</v>
      </c>
      <c r="AS157" s="204"/>
      <c r="AT157" s="204"/>
      <c r="AU157" s="204"/>
      <c r="AV157" s="40" t="s">
        <v>13</v>
      </c>
      <c r="AW157" s="203">
        <f t="shared" si="16"/>
        <v>0</v>
      </c>
      <c r="AX157" s="204"/>
      <c r="AY157" s="204"/>
      <c r="AZ157" s="204"/>
      <c r="BA157" s="41" t="s">
        <v>13</v>
      </c>
      <c r="BB157" s="203">
        <v>25700</v>
      </c>
      <c r="BC157" s="204"/>
      <c r="BD157" s="204"/>
      <c r="BE157" s="204"/>
      <c r="BF157" s="40" t="s">
        <v>13</v>
      </c>
      <c r="BG157" s="203">
        <f t="shared" si="17"/>
        <v>0</v>
      </c>
      <c r="BH157" s="204"/>
      <c r="BI157" s="204"/>
      <c r="BJ157" s="204"/>
      <c r="BK157" s="204"/>
      <c r="BL157" s="41" t="s">
        <v>13</v>
      </c>
      <c r="BM157" s="34">
        <v>117</v>
      </c>
    </row>
    <row r="158" spans="1:65">
      <c r="A158" s="34">
        <v>118</v>
      </c>
      <c r="B158" s="213"/>
      <c r="C158" s="215"/>
      <c r="D158" s="57"/>
      <c r="E158" s="213"/>
      <c r="F158" s="214"/>
      <c r="G158" s="215"/>
      <c r="H158" s="213"/>
      <c r="I158" s="214"/>
      <c r="J158" s="214"/>
      <c r="K158" s="214"/>
      <c r="L158" s="215"/>
      <c r="M158" s="210"/>
      <c r="N158" s="212"/>
      <c r="O158" s="21" t="s">
        <v>10</v>
      </c>
      <c r="P158" s="22"/>
      <c r="Q158" s="21" t="s">
        <v>11</v>
      </c>
      <c r="R158" s="22"/>
      <c r="S158" s="21" t="s">
        <v>12</v>
      </c>
      <c r="T158" s="26"/>
      <c r="U158" s="21" t="s">
        <v>12</v>
      </c>
      <c r="V158" s="25" t="s">
        <v>62</v>
      </c>
      <c r="W158" s="22"/>
      <c r="X158" s="24" t="s">
        <v>12</v>
      </c>
      <c r="Y158" s="210"/>
      <c r="Z158" s="212"/>
      <c r="AA158" s="21" t="s">
        <v>62</v>
      </c>
      <c r="AB158" s="212"/>
      <c r="AC158" s="206"/>
      <c r="AD158" s="209"/>
      <c r="AE158" s="211"/>
      <c r="AF158" s="211"/>
      <c r="AG158" s="23" t="s">
        <v>13</v>
      </c>
      <c r="AH158" s="210"/>
      <c r="AI158" s="206"/>
      <c r="AJ158" s="209"/>
      <c r="AK158" s="211"/>
      <c r="AL158" s="211"/>
      <c r="AM158" s="211"/>
      <c r="AN158" s="21" t="s">
        <v>13</v>
      </c>
      <c r="AO158" s="210"/>
      <c r="AP158" s="212"/>
      <c r="AQ158" s="24" t="s">
        <v>14</v>
      </c>
      <c r="AR158" s="203">
        <f t="shared" si="15"/>
        <v>0</v>
      </c>
      <c r="AS158" s="204"/>
      <c r="AT158" s="204"/>
      <c r="AU158" s="204"/>
      <c r="AV158" s="40" t="s">
        <v>13</v>
      </c>
      <c r="AW158" s="203">
        <f t="shared" si="16"/>
        <v>0</v>
      </c>
      <c r="AX158" s="204"/>
      <c r="AY158" s="204"/>
      <c r="AZ158" s="204"/>
      <c r="BA158" s="41" t="s">
        <v>13</v>
      </c>
      <c r="BB158" s="203">
        <v>25700</v>
      </c>
      <c r="BC158" s="204"/>
      <c r="BD158" s="204"/>
      <c r="BE158" s="204"/>
      <c r="BF158" s="40" t="s">
        <v>13</v>
      </c>
      <c r="BG158" s="203">
        <f t="shared" si="17"/>
        <v>0</v>
      </c>
      <c r="BH158" s="204"/>
      <c r="BI158" s="204"/>
      <c r="BJ158" s="204"/>
      <c r="BK158" s="204"/>
      <c r="BL158" s="41" t="s">
        <v>13</v>
      </c>
      <c r="BM158" s="34">
        <v>118</v>
      </c>
    </row>
    <row r="159" spans="1:65">
      <c r="A159" s="34">
        <v>119</v>
      </c>
      <c r="B159" s="213"/>
      <c r="C159" s="215"/>
      <c r="D159" s="57"/>
      <c r="E159" s="213"/>
      <c r="F159" s="214"/>
      <c r="G159" s="215"/>
      <c r="H159" s="213"/>
      <c r="I159" s="214"/>
      <c r="J159" s="214"/>
      <c r="K159" s="214"/>
      <c r="L159" s="215"/>
      <c r="M159" s="210"/>
      <c r="N159" s="212"/>
      <c r="O159" s="21" t="s">
        <v>10</v>
      </c>
      <c r="P159" s="22"/>
      <c r="Q159" s="21" t="s">
        <v>11</v>
      </c>
      <c r="R159" s="22"/>
      <c r="S159" s="21" t="s">
        <v>12</v>
      </c>
      <c r="T159" s="26"/>
      <c r="U159" s="21" t="s">
        <v>12</v>
      </c>
      <c r="V159" s="25" t="s">
        <v>62</v>
      </c>
      <c r="W159" s="22"/>
      <c r="X159" s="24" t="s">
        <v>12</v>
      </c>
      <c r="Y159" s="210"/>
      <c r="Z159" s="212"/>
      <c r="AA159" s="21" t="s">
        <v>62</v>
      </c>
      <c r="AB159" s="212"/>
      <c r="AC159" s="206"/>
      <c r="AD159" s="209"/>
      <c r="AE159" s="211"/>
      <c r="AF159" s="211"/>
      <c r="AG159" s="23" t="s">
        <v>13</v>
      </c>
      <c r="AH159" s="210"/>
      <c r="AI159" s="206"/>
      <c r="AJ159" s="209"/>
      <c r="AK159" s="211"/>
      <c r="AL159" s="211"/>
      <c r="AM159" s="211"/>
      <c r="AN159" s="21" t="s">
        <v>13</v>
      </c>
      <c r="AO159" s="210"/>
      <c r="AP159" s="212"/>
      <c r="AQ159" s="24" t="s">
        <v>14</v>
      </c>
      <c r="AR159" s="203">
        <f t="shared" si="15"/>
        <v>0</v>
      </c>
      <c r="AS159" s="204"/>
      <c r="AT159" s="204"/>
      <c r="AU159" s="204"/>
      <c r="AV159" s="40" t="s">
        <v>13</v>
      </c>
      <c r="AW159" s="203">
        <f t="shared" si="16"/>
        <v>0</v>
      </c>
      <c r="AX159" s="204"/>
      <c r="AY159" s="204"/>
      <c r="AZ159" s="204"/>
      <c r="BA159" s="41" t="s">
        <v>13</v>
      </c>
      <c r="BB159" s="203">
        <v>25700</v>
      </c>
      <c r="BC159" s="204"/>
      <c r="BD159" s="204"/>
      <c r="BE159" s="204"/>
      <c r="BF159" s="40" t="s">
        <v>13</v>
      </c>
      <c r="BG159" s="203">
        <f t="shared" si="17"/>
        <v>0</v>
      </c>
      <c r="BH159" s="204"/>
      <c r="BI159" s="204"/>
      <c r="BJ159" s="204"/>
      <c r="BK159" s="204"/>
      <c r="BL159" s="41" t="s">
        <v>13</v>
      </c>
      <c r="BM159" s="34">
        <v>119</v>
      </c>
    </row>
    <row r="160" spans="1:65" ht="18.600000000000001" thickBot="1">
      <c r="A160" s="34">
        <v>120</v>
      </c>
      <c r="B160" s="213"/>
      <c r="C160" s="215"/>
      <c r="D160" s="57"/>
      <c r="E160" s="213"/>
      <c r="F160" s="214"/>
      <c r="G160" s="215"/>
      <c r="H160" s="213"/>
      <c r="I160" s="214"/>
      <c r="J160" s="214"/>
      <c r="K160" s="214"/>
      <c r="L160" s="215"/>
      <c r="M160" s="210"/>
      <c r="N160" s="212"/>
      <c r="O160" s="21" t="s">
        <v>10</v>
      </c>
      <c r="P160" s="22"/>
      <c r="Q160" s="21" t="s">
        <v>11</v>
      </c>
      <c r="R160" s="22"/>
      <c r="S160" s="24" t="s">
        <v>12</v>
      </c>
      <c r="T160" s="26"/>
      <c r="U160" s="21" t="s">
        <v>12</v>
      </c>
      <c r="V160" s="25" t="s">
        <v>62</v>
      </c>
      <c r="W160" s="22"/>
      <c r="X160" s="24" t="s">
        <v>12</v>
      </c>
      <c r="Y160" s="210"/>
      <c r="Z160" s="212"/>
      <c r="AA160" s="21" t="s">
        <v>62</v>
      </c>
      <c r="AB160" s="212"/>
      <c r="AC160" s="206"/>
      <c r="AD160" s="209"/>
      <c r="AE160" s="211"/>
      <c r="AF160" s="211"/>
      <c r="AG160" s="23" t="s">
        <v>13</v>
      </c>
      <c r="AH160" s="210"/>
      <c r="AI160" s="206"/>
      <c r="AJ160" s="209"/>
      <c r="AK160" s="211"/>
      <c r="AL160" s="211"/>
      <c r="AM160" s="211"/>
      <c r="AN160" s="21" t="s">
        <v>119</v>
      </c>
      <c r="AO160" s="210"/>
      <c r="AP160" s="212"/>
      <c r="AQ160" s="24" t="s">
        <v>14</v>
      </c>
      <c r="AR160" s="203">
        <f t="shared" si="15"/>
        <v>0</v>
      </c>
      <c r="AS160" s="204"/>
      <c r="AT160" s="204"/>
      <c r="AU160" s="204"/>
      <c r="AV160" s="40" t="s">
        <v>13</v>
      </c>
      <c r="AW160" s="203">
        <f t="shared" si="16"/>
        <v>0</v>
      </c>
      <c r="AX160" s="204"/>
      <c r="AY160" s="204"/>
      <c r="AZ160" s="204"/>
      <c r="BA160" s="41" t="s">
        <v>13</v>
      </c>
      <c r="BB160" s="203">
        <v>25700</v>
      </c>
      <c r="BC160" s="204"/>
      <c r="BD160" s="204"/>
      <c r="BE160" s="204"/>
      <c r="BF160" s="41" t="s">
        <v>13</v>
      </c>
      <c r="BG160" s="320">
        <f t="shared" si="17"/>
        <v>0</v>
      </c>
      <c r="BH160" s="321"/>
      <c r="BI160" s="321"/>
      <c r="BJ160" s="321"/>
      <c r="BK160" s="321"/>
      <c r="BL160" s="41" t="s">
        <v>13</v>
      </c>
      <c r="BM160" s="34">
        <v>120</v>
      </c>
    </row>
    <row r="161" spans="1:65" ht="18.600000000000001" thickBot="1">
      <c r="BD161" s="322" t="s">
        <v>15</v>
      </c>
      <c r="BE161" s="322"/>
      <c r="BF161" s="323"/>
      <c r="BG161" s="324">
        <f>SUM(BG141:BK160)</f>
        <v>0</v>
      </c>
      <c r="BH161" s="325"/>
      <c r="BI161" s="325"/>
      <c r="BJ161" s="325"/>
      <c r="BK161" s="325"/>
      <c r="BL161" s="326"/>
    </row>
    <row r="162" spans="1:65" ht="22.2">
      <c r="A162" s="1" t="s">
        <v>61</v>
      </c>
      <c r="BC162" s="196" t="s">
        <v>24</v>
      </c>
      <c r="BD162" s="197"/>
      <c r="BE162" s="275"/>
      <c r="BF162" s="276"/>
      <c r="BG162" s="2" t="s">
        <v>10</v>
      </c>
      <c r="BI162" s="344"/>
      <c r="BJ162" s="345"/>
      <c r="BK162" s="346" t="s">
        <v>25</v>
      </c>
      <c r="BL162" s="347"/>
    </row>
    <row r="163" spans="1:65">
      <c r="X163" s="2" t="s">
        <v>85</v>
      </c>
      <c r="AU163" s="2" t="s">
        <v>103</v>
      </c>
      <c r="AX163" s="275"/>
      <c r="AY163" s="164"/>
      <c r="AZ163" s="164"/>
      <c r="BA163" s="164"/>
      <c r="BB163" s="164"/>
      <c r="BC163" s="164"/>
      <c r="BD163" s="164"/>
      <c r="BE163" s="164"/>
      <c r="BF163" s="164"/>
      <c r="BG163" s="164"/>
      <c r="BH163" s="164"/>
      <c r="BI163" s="164"/>
      <c r="BJ163" s="164"/>
      <c r="BK163" s="164"/>
      <c r="BL163" s="276"/>
    </row>
    <row r="164" spans="1:65" ht="18" customHeight="1">
      <c r="A164" s="4"/>
      <c r="B164" s="246" t="s">
        <v>94</v>
      </c>
      <c r="C164" s="248"/>
      <c r="D164" s="340" t="s">
        <v>120</v>
      </c>
      <c r="E164" s="246" t="s">
        <v>95</v>
      </c>
      <c r="F164" s="247"/>
      <c r="G164" s="248"/>
      <c r="H164" s="252" t="s">
        <v>3</v>
      </c>
      <c r="I164" s="253"/>
      <c r="J164" s="253"/>
      <c r="K164" s="253"/>
      <c r="L164" s="254"/>
      <c r="M164" s="274" t="s">
        <v>93</v>
      </c>
      <c r="N164" s="258"/>
      <c r="O164" s="258"/>
      <c r="P164" s="258"/>
      <c r="Q164" s="258"/>
      <c r="R164" s="258"/>
      <c r="S164" s="329"/>
      <c r="T164" s="274" t="s">
        <v>63</v>
      </c>
      <c r="U164" s="258"/>
      <c r="V164" s="258"/>
      <c r="W164" s="258"/>
      <c r="X164" s="329"/>
      <c r="Y164" s="262" t="s">
        <v>64</v>
      </c>
      <c r="Z164" s="263"/>
      <c r="AA164" s="263"/>
      <c r="AB164" s="263"/>
      <c r="AC164" s="264"/>
      <c r="AD164" s="274" t="s">
        <v>6</v>
      </c>
      <c r="AE164" s="258"/>
      <c r="AF164" s="258"/>
      <c r="AG164" s="329"/>
      <c r="AH164" s="271" t="s">
        <v>84</v>
      </c>
      <c r="AI164" s="272"/>
      <c r="AJ164" s="272"/>
      <c r="AK164" s="272"/>
      <c r="AL164" s="272"/>
      <c r="AM164" s="272"/>
      <c r="AN164" s="273"/>
      <c r="AO164" s="274" t="s">
        <v>7</v>
      </c>
      <c r="AP164" s="258"/>
      <c r="AQ164" s="329"/>
      <c r="AR164" s="224" t="s">
        <v>26</v>
      </c>
      <c r="AS164" s="332"/>
      <c r="AT164" s="332"/>
      <c r="AU164" s="332"/>
      <c r="AV164" s="333"/>
      <c r="AW164" s="230" t="s">
        <v>8</v>
      </c>
      <c r="AX164" s="231"/>
      <c r="AY164" s="231"/>
      <c r="AZ164" s="231"/>
      <c r="BA164" s="232"/>
      <c r="BB164" s="236" t="s">
        <v>27</v>
      </c>
      <c r="BC164" s="335"/>
      <c r="BD164" s="335"/>
      <c r="BE164" s="335"/>
      <c r="BF164" s="336"/>
      <c r="BG164" s="230" t="s">
        <v>9</v>
      </c>
      <c r="BH164" s="231"/>
      <c r="BI164" s="231"/>
      <c r="BJ164" s="231"/>
      <c r="BK164" s="231"/>
      <c r="BL164" s="232"/>
    </row>
    <row r="165" spans="1:65" ht="18" customHeight="1">
      <c r="A165" s="4"/>
      <c r="B165" s="249"/>
      <c r="C165" s="251"/>
      <c r="D165" s="341"/>
      <c r="E165" s="249"/>
      <c r="F165" s="250"/>
      <c r="G165" s="251"/>
      <c r="H165" s="255"/>
      <c r="I165" s="256"/>
      <c r="J165" s="256"/>
      <c r="K165" s="256"/>
      <c r="L165" s="257"/>
      <c r="M165" s="342"/>
      <c r="N165" s="259"/>
      <c r="O165" s="259"/>
      <c r="P165" s="259"/>
      <c r="Q165" s="259"/>
      <c r="R165" s="259"/>
      <c r="S165" s="343"/>
      <c r="T165" s="342"/>
      <c r="U165" s="259"/>
      <c r="V165" s="259"/>
      <c r="W165" s="259"/>
      <c r="X165" s="343"/>
      <c r="Y165" s="224" t="s">
        <v>91</v>
      </c>
      <c r="Z165" s="332"/>
      <c r="AA165" s="332"/>
      <c r="AB165" s="332"/>
      <c r="AC165" s="333"/>
      <c r="AD165" s="330"/>
      <c r="AE165" s="260"/>
      <c r="AF165" s="260"/>
      <c r="AG165" s="331"/>
      <c r="AH165" s="218" t="s">
        <v>4</v>
      </c>
      <c r="AI165" s="220"/>
      <c r="AJ165" s="218" t="s">
        <v>5</v>
      </c>
      <c r="AK165" s="219"/>
      <c r="AL165" s="219"/>
      <c r="AM165" s="219"/>
      <c r="AN165" s="220"/>
      <c r="AO165" s="330"/>
      <c r="AP165" s="260"/>
      <c r="AQ165" s="331"/>
      <c r="AR165" s="334"/>
      <c r="AS165" s="244"/>
      <c r="AT165" s="244"/>
      <c r="AU165" s="244"/>
      <c r="AV165" s="245"/>
      <c r="AW165" s="233"/>
      <c r="AX165" s="234"/>
      <c r="AY165" s="234"/>
      <c r="AZ165" s="234"/>
      <c r="BA165" s="235"/>
      <c r="BB165" s="337"/>
      <c r="BC165" s="338"/>
      <c r="BD165" s="338"/>
      <c r="BE165" s="338"/>
      <c r="BF165" s="339"/>
      <c r="BG165" s="233"/>
      <c r="BH165" s="234"/>
      <c r="BI165" s="234"/>
      <c r="BJ165" s="234"/>
      <c r="BK165" s="234"/>
      <c r="BL165" s="235"/>
    </row>
    <row r="166" spans="1:65">
      <c r="A166" s="4"/>
      <c r="B166" s="218" t="s">
        <v>2</v>
      </c>
      <c r="C166" s="220"/>
      <c r="D166" s="54" t="s">
        <v>2</v>
      </c>
      <c r="E166" s="218" t="s">
        <v>96</v>
      </c>
      <c r="F166" s="219"/>
      <c r="G166" s="220"/>
      <c r="H166" s="221"/>
      <c r="I166" s="222"/>
      <c r="J166" s="222"/>
      <c r="K166" s="222"/>
      <c r="L166" s="223"/>
      <c r="M166" s="330"/>
      <c r="N166" s="260"/>
      <c r="O166" s="260"/>
      <c r="P166" s="260"/>
      <c r="Q166" s="260"/>
      <c r="R166" s="260"/>
      <c r="S166" s="331"/>
      <c r="T166" s="330"/>
      <c r="U166" s="260"/>
      <c r="V166" s="260"/>
      <c r="W166" s="260"/>
      <c r="X166" s="331"/>
      <c r="Y166" s="334"/>
      <c r="Z166" s="244"/>
      <c r="AA166" s="244"/>
      <c r="AB166" s="244"/>
      <c r="AC166" s="245"/>
      <c r="AD166" s="218" t="s">
        <v>77</v>
      </c>
      <c r="AE166" s="219"/>
      <c r="AF166" s="219"/>
      <c r="AG166" s="220"/>
      <c r="AH166" s="218" t="s">
        <v>2</v>
      </c>
      <c r="AI166" s="220"/>
      <c r="AJ166" s="218" t="s">
        <v>78</v>
      </c>
      <c r="AK166" s="219"/>
      <c r="AL166" s="219"/>
      <c r="AM166" s="219"/>
      <c r="AN166" s="220"/>
      <c r="AO166" s="218" t="s">
        <v>79</v>
      </c>
      <c r="AP166" s="219"/>
      <c r="AQ166" s="220"/>
      <c r="AR166" s="218" t="s">
        <v>80</v>
      </c>
      <c r="AS166" s="219"/>
      <c r="AT166" s="219"/>
      <c r="AU166" s="219"/>
      <c r="AV166" s="220"/>
      <c r="AW166" s="218" t="s">
        <v>81</v>
      </c>
      <c r="AX166" s="219"/>
      <c r="AY166" s="219"/>
      <c r="AZ166" s="219"/>
      <c r="BA166" s="220"/>
      <c r="BB166" s="271" t="s">
        <v>82</v>
      </c>
      <c r="BC166" s="272"/>
      <c r="BD166" s="272"/>
      <c r="BE166" s="272"/>
      <c r="BF166" s="273"/>
      <c r="BG166" s="271" t="s">
        <v>83</v>
      </c>
      <c r="BH166" s="272"/>
      <c r="BI166" s="272"/>
      <c r="BJ166" s="272"/>
      <c r="BK166" s="272"/>
      <c r="BL166" s="273"/>
    </row>
    <row r="167" spans="1:65">
      <c r="A167" s="34">
        <v>121</v>
      </c>
      <c r="B167" s="213"/>
      <c r="C167" s="215"/>
      <c r="D167" s="57"/>
      <c r="E167" s="213"/>
      <c r="F167" s="214"/>
      <c r="G167" s="215"/>
      <c r="H167" s="213"/>
      <c r="I167" s="214"/>
      <c r="J167" s="214"/>
      <c r="K167" s="214"/>
      <c r="L167" s="215"/>
      <c r="M167" s="210"/>
      <c r="N167" s="212"/>
      <c r="O167" s="21" t="s">
        <v>10</v>
      </c>
      <c r="P167" s="22"/>
      <c r="Q167" s="21" t="s">
        <v>11</v>
      </c>
      <c r="R167" s="22"/>
      <c r="S167" s="21" t="s">
        <v>12</v>
      </c>
      <c r="T167" s="26"/>
      <c r="U167" s="21" t="s">
        <v>12</v>
      </c>
      <c r="V167" s="25" t="s">
        <v>62</v>
      </c>
      <c r="W167" s="22"/>
      <c r="X167" s="24" t="s">
        <v>12</v>
      </c>
      <c r="Y167" s="327"/>
      <c r="Z167" s="217"/>
      <c r="AA167" s="21" t="s">
        <v>62</v>
      </c>
      <c r="AB167" s="217"/>
      <c r="AC167" s="328"/>
      <c r="AD167" s="209"/>
      <c r="AE167" s="211"/>
      <c r="AF167" s="211"/>
      <c r="AG167" s="23" t="s">
        <v>13</v>
      </c>
      <c r="AH167" s="210"/>
      <c r="AI167" s="206"/>
      <c r="AJ167" s="209"/>
      <c r="AK167" s="211"/>
      <c r="AL167" s="211"/>
      <c r="AM167" s="211"/>
      <c r="AN167" s="21" t="s">
        <v>13</v>
      </c>
      <c r="AO167" s="210"/>
      <c r="AP167" s="212"/>
      <c r="AQ167" s="24" t="s">
        <v>14</v>
      </c>
      <c r="AR167" s="203">
        <f t="shared" ref="AR167:AR186" si="18">IFERROR(ROUNDDOWN(AJ167/AO167,0),0)</f>
        <v>0</v>
      </c>
      <c r="AS167" s="204"/>
      <c r="AT167" s="204"/>
      <c r="AU167" s="204"/>
      <c r="AV167" s="40" t="s">
        <v>13</v>
      </c>
      <c r="AW167" s="203">
        <f t="shared" ref="AW167:AW186" si="19">IFERROR(AD167+AR167,0)</f>
        <v>0</v>
      </c>
      <c r="AX167" s="204"/>
      <c r="AY167" s="204"/>
      <c r="AZ167" s="204"/>
      <c r="BA167" s="41" t="s">
        <v>13</v>
      </c>
      <c r="BB167" s="203">
        <v>25700</v>
      </c>
      <c r="BC167" s="204"/>
      <c r="BD167" s="204"/>
      <c r="BE167" s="204"/>
      <c r="BF167" s="40" t="s">
        <v>13</v>
      </c>
      <c r="BG167" s="203">
        <f t="shared" ref="BG167:BG186" si="20">IF(AW167&lt;BB167,AW167,25700)</f>
        <v>0</v>
      </c>
      <c r="BH167" s="204"/>
      <c r="BI167" s="204"/>
      <c r="BJ167" s="204"/>
      <c r="BK167" s="204"/>
      <c r="BL167" s="41" t="s">
        <v>13</v>
      </c>
      <c r="BM167" s="34">
        <v>121</v>
      </c>
    </row>
    <row r="168" spans="1:65">
      <c r="A168" s="34">
        <v>122</v>
      </c>
      <c r="B168" s="213"/>
      <c r="C168" s="215"/>
      <c r="D168" s="57"/>
      <c r="E168" s="213"/>
      <c r="F168" s="214"/>
      <c r="G168" s="215"/>
      <c r="H168" s="213"/>
      <c r="I168" s="214"/>
      <c r="J168" s="214"/>
      <c r="K168" s="214"/>
      <c r="L168" s="215"/>
      <c r="M168" s="210"/>
      <c r="N168" s="212"/>
      <c r="O168" s="21" t="s">
        <v>10</v>
      </c>
      <c r="P168" s="22"/>
      <c r="Q168" s="21" t="s">
        <v>11</v>
      </c>
      <c r="R168" s="22"/>
      <c r="S168" s="21" t="s">
        <v>12</v>
      </c>
      <c r="T168" s="26"/>
      <c r="U168" s="21" t="s">
        <v>12</v>
      </c>
      <c r="V168" s="25" t="s">
        <v>62</v>
      </c>
      <c r="W168" s="22"/>
      <c r="X168" s="24" t="s">
        <v>12</v>
      </c>
      <c r="Y168" s="210"/>
      <c r="Z168" s="212"/>
      <c r="AA168" s="21" t="s">
        <v>62</v>
      </c>
      <c r="AB168" s="212"/>
      <c r="AC168" s="206"/>
      <c r="AD168" s="209"/>
      <c r="AE168" s="211"/>
      <c r="AF168" s="211"/>
      <c r="AG168" s="23" t="s">
        <v>13</v>
      </c>
      <c r="AH168" s="210"/>
      <c r="AI168" s="206"/>
      <c r="AJ168" s="209"/>
      <c r="AK168" s="211"/>
      <c r="AL168" s="211"/>
      <c r="AM168" s="211"/>
      <c r="AN168" s="21" t="s">
        <v>13</v>
      </c>
      <c r="AO168" s="210"/>
      <c r="AP168" s="212"/>
      <c r="AQ168" s="24" t="s">
        <v>14</v>
      </c>
      <c r="AR168" s="203">
        <f t="shared" si="18"/>
        <v>0</v>
      </c>
      <c r="AS168" s="204"/>
      <c r="AT168" s="204"/>
      <c r="AU168" s="204"/>
      <c r="AV168" s="40" t="s">
        <v>13</v>
      </c>
      <c r="AW168" s="203">
        <f t="shared" si="19"/>
        <v>0</v>
      </c>
      <c r="AX168" s="204"/>
      <c r="AY168" s="204"/>
      <c r="AZ168" s="204"/>
      <c r="BA168" s="41" t="s">
        <v>13</v>
      </c>
      <c r="BB168" s="203">
        <v>25700</v>
      </c>
      <c r="BC168" s="204"/>
      <c r="BD168" s="204"/>
      <c r="BE168" s="204"/>
      <c r="BF168" s="40" t="s">
        <v>13</v>
      </c>
      <c r="BG168" s="203">
        <f t="shared" si="20"/>
        <v>0</v>
      </c>
      <c r="BH168" s="204"/>
      <c r="BI168" s="204"/>
      <c r="BJ168" s="204"/>
      <c r="BK168" s="204"/>
      <c r="BL168" s="41" t="s">
        <v>13</v>
      </c>
      <c r="BM168" s="34">
        <v>122</v>
      </c>
    </row>
    <row r="169" spans="1:65">
      <c r="A169" s="34">
        <v>123</v>
      </c>
      <c r="B169" s="213"/>
      <c r="C169" s="215"/>
      <c r="D169" s="57"/>
      <c r="E169" s="213"/>
      <c r="F169" s="214"/>
      <c r="G169" s="215"/>
      <c r="H169" s="213"/>
      <c r="I169" s="214"/>
      <c r="J169" s="214"/>
      <c r="K169" s="214"/>
      <c r="L169" s="215"/>
      <c r="M169" s="210"/>
      <c r="N169" s="212"/>
      <c r="O169" s="21" t="s">
        <v>10</v>
      </c>
      <c r="P169" s="22"/>
      <c r="Q169" s="21" t="s">
        <v>11</v>
      </c>
      <c r="R169" s="22"/>
      <c r="S169" s="21" t="s">
        <v>12</v>
      </c>
      <c r="T169" s="26"/>
      <c r="U169" s="21" t="s">
        <v>12</v>
      </c>
      <c r="V169" s="25" t="s">
        <v>62</v>
      </c>
      <c r="W169" s="22"/>
      <c r="X169" s="24" t="s">
        <v>12</v>
      </c>
      <c r="Y169" s="210"/>
      <c r="Z169" s="212"/>
      <c r="AA169" s="21" t="s">
        <v>62</v>
      </c>
      <c r="AB169" s="212"/>
      <c r="AC169" s="206"/>
      <c r="AD169" s="209"/>
      <c r="AE169" s="211"/>
      <c r="AF169" s="211"/>
      <c r="AG169" s="23" t="s">
        <v>13</v>
      </c>
      <c r="AH169" s="210"/>
      <c r="AI169" s="206"/>
      <c r="AJ169" s="209"/>
      <c r="AK169" s="211"/>
      <c r="AL169" s="211"/>
      <c r="AM169" s="211"/>
      <c r="AN169" s="21" t="s">
        <v>13</v>
      </c>
      <c r="AO169" s="210"/>
      <c r="AP169" s="212"/>
      <c r="AQ169" s="24" t="s">
        <v>14</v>
      </c>
      <c r="AR169" s="203">
        <f t="shared" si="18"/>
        <v>0</v>
      </c>
      <c r="AS169" s="204"/>
      <c r="AT169" s="204"/>
      <c r="AU169" s="204"/>
      <c r="AV169" s="40" t="s">
        <v>13</v>
      </c>
      <c r="AW169" s="203">
        <f t="shared" si="19"/>
        <v>0</v>
      </c>
      <c r="AX169" s="204"/>
      <c r="AY169" s="204"/>
      <c r="AZ169" s="204"/>
      <c r="BA169" s="41" t="s">
        <v>13</v>
      </c>
      <c r="BB169" s="203">
        <v>25700</v>
      </c>
      <c r="BC169" s="204"/>
      <c r="BD169" s="204"/>
      <c r="BE169" s="204"/>
      <c r="BF169" s="40" t="s">
        <v>13</v>
      </c>
      <c r="BG169" s="203">
        <f t="shared" si="20"/>
        <v>0</v>
      </c>
      <c r="BH169" s="204"/>
      <c r="BI169" s="204"/>
      <c r="BJ169" s="204"/>
      <c r="BK169" s="204"/>
      <c r="BL169" s="41" t="s">
        <v>13</v>
      </c>
      <c r="BM169" s="34">
        <v>123</v>
      </c>
    </row>
    <row r="170" spans="1:65">
      <c r="A170" s="34">
        <v>124</v>
      </c>
      <c r="B170" s="213"/>
      <c r="C170" s="215"/>
      <c r="D170" s="57"/>
      <c r="E170" s="213"/>
      <c r="F170" s="214"/>
      <c r="G170" s="215"/>
      <c r="H170" s="213"/>
      <c r="I170" s="214"/>
      <c r="J170" s="214"/>
      <c r="K170" s="214"/>
      <c r="L170" s="215"/>
      <c r="M170" s="210"/>
      <c r="N170" s="212"/>
      <c r="O170" s="21" t="s">
        <v>10</v>
      </c>
      <c r="P170" s="22"/>
      <c r="Q170" s="21" t="s">
        <v>11</v>
      </c>
      <c r="R170" s="22"/>
      <c r="S170" s="21" t="s">
        <v>12</v>
      </c>
      <c r="T170" s="26"/>
      <c r="U170" s="21" t="s">
        <v>12</v>
      </c>
      <c r="V170" s="25" t="s">
        <v>62</v>
      </c>
      <c r="W170" s="22"/>
      <c r="X170" s="24" t="s">
        <v>12</v>
      </c>
      <c r="Y170" s="210"/>
      <c r="Z170" s="212"/>
      <c r="AA170" s="21" t="s">
        <v>62</v>
      </c>
      <c r="AB170" s="212"/>
      <c r="AC170" s="206"/>
      <c r="AD170" s="209"/>
      <c r="AE170" s="211"/>
      <c r="AF170" s="211"/>
      <c r="AG170" s="23" t="s">
        <v>13</v>
      </c>
      <c r="AH170" s="210"/>
      <c r="AI170" s="206"/>
      <c r="AJ170" s="209"/>
      <c r="AK170" s="211"/>
      <c r="AL170" s="211"/>
      <c r="AM170" s="211"/>
      <c r="AN170" s="21" t="s">
        <v>13</v>
      </c>
      <c r="AO170" s="210"/>
      <c r="AP170" s="212"/>
      <c r="AQ170" s="24" t="s">
        <v>14</v>
      </c>
      <c r="AR170" s="203">
        <f t="shared" si="18"/>
        <v>0</v>
      </c>
      <c r="AS170" s="204"/>
      <c r="AT170" s="204"/>
      <c r="AU170" s="204"/>
      <c r="AV170" s="40" t="s">
        <v>13</v>
      </c>
      <c r="AW170" s="203">
        <f t="shared" si="19"/>
        <v>0</v>
      </c>
      <c r="AX170" s="204"/>
      <c r="AY170" s="204"/>
      <c r="AZ170" s="204"/>
      <c r="BA170" s="41" t="s">
        <v>13</v>
      </c>
      <c r="BB170" s="203">
        <v>25700</v>
      </c>
      <c r="BC170" s="204"/>
      <c r="BD170" s="204"/>
      <c r="BE170" s="204"/>
      <c r="BF170" s="40" t="s">
        <v>13</v>
      </c>
      <c r="BG170" s="203">
        <f t="shared" si="20"/>
        <v>0</v>
      </c>
      <c r="BH170" s="204"/>
      <c r="BI170" s="204"/>
      <c r="BJ170" s="204"/>
      <c r="BK170" s="204"/>
      <c r="BL170" s="41" t="s">
        <v>13</v>
      </c>
      <c r="BM170" s="34">
        <v>124</v>
      </c>
    </row>
    <row r="171" spans="1:65">
      <c r="A171" s="34">
        <v>125</v>
      </c>
      <c r="B171" s="213"/>
      <c r="C171" s="215"/>
      <c r="D171" s="57"/>
      <c r="E171" s="213"/>
      <c r="F171" s="214"/>
      <c r="G171" s="215"/>
      <c r="H171" s="213"/>
      <c r="I171" s="214"/>
      <c r="J171" s="214"/>
      <c r="K171" s="214"/>
      <c r="L171" s="215"/>
      <c r="M171" s="210"/>
      <c r="N171" s="212"/>
      <c r="O171" s="21" t="s">
        <v>10</v>
      </c>
      <c r="P171" s="22"/>
      <c r="Q171" s="21" t="s">
        <v>11</v>
      </c>
      <c r="R171" s="22"/>
      <c r="S171" s="21" t="s">
        <v>12</v>
      </c>
      <c r="T171" s="26"/>
      <c r="U171" s="21" t="s">
        <v>12</v>
      </c>
      <c r="V171" s="25" t="s">
        <v>62</v>
      </c>
      <c r="W171" s="22"/>
      <c r="X171" s="24" t="s">
        <v>12</v>
      </c>
      <c r="Y171" s="327"/>
      <c r="Z171" s="217"/>
      <c r="AA171" s="21" t="s">
        <v>62</v>
      </c>
      <c r="AB171" s="217"/>
      <c r="AC171" s="328"/>
      <c r="AD171" s="209"/>
      <c r="AE171" s="211"/>
      <c r="AF171" s="211"/>
      <c r="AG171" s="23" t="s">
        <v>13</v>
      </c>
      <c r="AH171" s="210"/>
      <c r="AI171" s="206"/>
      <c r="AJ171" s="209"/>
      <c r="AK171" s="211"/>
      <c r="AL171" s="211"/>
      <c r="AM171" s="211"/>
      <c r="AN171" s="21" t="s">
        <v>13</v>
      </c>
      <c r="AO171" s="210"/>
      <c r="AP171" s="212"/>
      <c r="AQ171" s="24" t="s">
        <v>14</v>
      </c>
      <c r="AR171" s="203">
        <f t="shared" si="18"/>
        <v>0</v>
      </c>
      <c r="AS171" s="204"/>
      <c r="AT171" s="204"/>
      <c r="AU171" s="204"/>
      <c r="AV171" s="40" t="s">
        <v>13</v>
      </c>
      <c r="AW171" s="203">
        <f t="shared" si="19"/>
        <v>0</v>
      </c>
      <c r="AX171" s="204"/>
      <c r="AY171" s="204"/>
      <c r="AZ171" s="204"/>
      <c r="BA171" s="41" t="s">
        <v>13</v>
      </c>
      <c r="BB171" s="203">
        <v>25700</v>
      </c>
      <c r="BC171" s="204"/>
      <c r="BD171" s="204"/>
      <c r="BE171" s="204"/>
      <c r="BF171" s="40" t="s">
        <v>13</v>
      </c>
      <c r="BG171" s="203">
        <f t="shared" si="20"/>
        <v>0</v>
      </c>
      <c r="BH171" s="204"/>
      <c r="BI171" s="204"/>
      <c r="BJ171" s="204"/>
      <c r="BK171" s="204"/>
      <c r="BL171" s="41" t="s">
        <v>13</v>
      </c>
      <c r="BM171" s="34">
        <v>125</v>
      </c>
    </row>
    <row r="172" spans="1:65">
      <c r="A172" s="34">
        <v>126</v>
      </c>
      <c r="B172" s="213"/>
      <c r="C172" s="215"/>
      <c r="D172" s="57"/>
      <c r="E172" s="213"/>
      <c r="F172" s="214"/>
      <c r="G172" s="215"/>
      <c r="H172" s="213"/>
      <c r="I172" s="214"/>
      <c r="J172" s="214"/>
      <c r="K172" s="214"/>
      <c r="L172" s="215"/>
      <c r="M172" s="210"/>
      <c r="N172" s="212"/>
      <c r="O172" s="21" t="s">
        <v>10</v>
      </c>
      <c r="P172" s="22"/>
      <c r="Q172" s="21" t="s">
        <v>11</v>
      </c>
      <c r="R172" s="22"/>
      <c r="S172" s="21" t="s">
        <v>12</v>
      </c>
      <c r="T172" s="26"/>
      <c r="U172" s="21" t="s">
        <v>12</v>
      </c>
      <c r="V172" s="25" t="s">
        <v>62</v>
      </c>
      <c r="W172" s="22"/>
      <c r="X172" s="24" t="s">
        <v>12</v>
      </c>
      <c r="Y172" s="210"/>
      <c r="Z172" s="212"/>
      <c r="AA172" s="21" t="s">
        <v>62</v>
      </c>
      <c r="AB172" s="212"/>
      <c r="AC172" s="206"/>
      <c r="AD172" s="209"/>
      <c r="AE172" s="211"/>
      <c r="AF172" s="211"/>
      <c r="AG172" s="23" t="s">
        <v>13</v>
      </c>
      <c r="AH172" s="210"/>
      <c r="AI172" s="206"/>
      <c r="AJ172" s="209"/>
      <c r="AK172" s="211"/>
      <c r="AL172" s="211"/>
      <c r="AM172" s="211"/>
      <c r="AN172" s="21" t="s">
        <v>13</v>
      </c>
      <c r="AO172" s="210"/>
      <c r="AP172" s="212"/>
      <c r="AQ172" s="24" t="s">
        <v>14</v>
      </c>
      <c r="AR172" s="203">
        <f t="shared" si="18"/>
        <v>0</v>
      </c>
      <c r="AS172" s="204"/>
      <c r="AT172" s="204"/>
      <c r="AU172" s="204"/>
      <c r="AV172" s="40" t="s">
        <v>13</v>
      </c>
      <c r="AW172" s="203">
        <f t="shared" si="19"/>
        <v>0</v>
      </c>
      <c r="AX172" s="204"/>
      <c r="AY172" s="204"/>
      <c r="AZ172" s="204"/>
      <c r="BA172" s="41" t="s">
        <v>13</v>
      </c>
      <c r="BB172" s="203">
        <v>25700</v>
      </c>
      <c r="BC172" s="204"/>
      <c r="BD172" s="204"/>
      <c r="BE172" s="204"/>
      <c r="BF172" s="40" t="s">
        <v>13</v>
      </c>
      <c r="BG172" s="203">
        <f t="shared" si="20"/>
        <v>0</v>
      </c>
      <c r="BH172" s="204"/>
      <c r="BI172" s="204"/>
      <c r="BJ172" s="204"/>
      <c r="BK172" s="204"/>
      <c r="BL172" s="41" t="s">
        <v>13</v>
      </c>
      <c r="BM172" s="34">
        <v>126</v>
      </c>
    </row>
    <row r="173" spans="1:65">
      <c r="A173" s="34">
        <v>127</v>
      </c>
      <c r="B173" s="213"/>
      <c r="C173" s="215"/>
      <c r="D173" s="57"/>
      <c r="E173" s="213"/>
      <c r="F173" s="214"/>
      <c r="G173" s="215"/>
      <c r="H173" s="213"/>
      <c r="I173" s="214"/>
      <c r="J173" s="214"/>
      <c r="K173" s="214"/>
      <c r="L173" s="215"/>
      <c r="M173" s="210"/>
      <c r="N173" s="212"/>
      <c r="O173" s="21" t="s">
        <v>10</v>
      </c>
      <c r="P173" s="22"/>
      <c r="Q173" s="21" t="s">
        <v>11</v>
      </c>
      <c r="R173" s="22"/>
      <c r="S173" s="21" t="s">
        <v>12</v>
      </c>
      <c r="T173" s="26"/>
      <c r="U173" s="21" t="s">
        <v>12</v>
      </c>
      <c r="V173" s="25" t="s">
        <v>62</v>
      </c>
      <c r="W173" s="22"/>
      <c r="X173" s="24" t="s">
        <v>12</v>
      </c>
      <c r="Y173" s="210"/>
      <c r="Z173" s="212"/>
      <c r="AA173" s="21" t="s">
        <v>62</v>
      </c>
      <c r="AB173" s="212"/>
      <c r="AC173" s="206"/>
      <c r="AD173" s="209"/>
      <c r="AE173" s="211"/>
      <c r="AF173" s="211"/>
      <c r="AG173" s="23" t="s">
        <v>13</v>
      </c>
      <c r="AH173" s="210"/>
      <c r="AI173" s="206"/>
      <c r="AJ173" s="209"/>
      <c r="AK173" s="211"/>
      <c r="AL173" s="211"/>
      <c r="AM173" s="211"/>
      <c r="AN173" s="21" t="s">
        <v>13</v>
      </c>
      <c r="AO173" s="210"/>
      <c r="AP173" s="212"/>
      <c r="AQ173" s="24" t="s">
        <v>14</v>
      </c>
      <c r="AR173" s="203">
        <f t="shared" si="18"/>
        <v>0</v>
      </c>
      <c r="AS173" s="204"/>
      <c r="AT173" s="204"/>
      <c r="AU173" s="204"/>
      <c r="AV173" s="40" t="s">
        <v>13</v>
      </c>
      <c r="AW173" s="203">
        <f t="shared" si="19"/>
        <v>0</v>
      </c>
      <c r="AX173" s="204"/>
      <c r="AY173" s="204"/>
      <c r="AZ173" s="204"/>
      <c r="BA173" s="41" t="s">
        <v>13</v>
      </c>
      <c r="BB173" s="203">
        <v>25700</v>
      </c>
      <c r="BC173" s="204"/>
      <c r="BD173" s="204"/>
      <c r="BE173" s="204"/>
      <c r="BF173" s="40" t="s">
        <v>13</v>
      </c>
      <c r="BG173" s="203">
        <f t="shared" si="20"/>
        <v>0</v>
      </c>
      <c r="BH173" s="204"/>
      <c r="BI173" s="204"/>
      <c r="BJ173" s="204"/>
      <c r="BK173" s="204"/>
      <c r="BL173" s="41" t="s">
        <v>13</v>
      </c>
      <c r="BM173" s="34">
        <v>127</v>
      </c>
    </row>
    <row r="174" spans="1:65">
      <c r="A174" s="34">
        <v>128</v>
      </c>
      <c r="B174" s="213"/>
      <c r="C174" s="215"/>
      <c r="D174" s="57"/>
      <c r="E174" s="213"/>
      <c r="F174" s="214"/>
      <c r="G174" s="215"/>
      <c r="H174" s="213"/>
      <c r="I174" s="214"/>
      <c r="J174" s="214"/>
      <c r="K174" s="214"/>
      <c r="L174" s="215"/>
      <c r="M174" s="210"/>
      <c r="N174" s="212"/>
      <c r="O174" s="21" t="s">
        <v>10</v>
      </c>
      <c r="P174" s="22"/>
      <c r="Q174" s="21" t="s">
        <v>11</v>
      </c>
      <c r="R174" s="22"/>
      <c r="S174" s="21" t="s">
        <v>12</v>
      </c>
      <c r="T174" s="26"/>
      <c r="U174" s="21" t="s">
        <v>12</v>
      </c>
      <c r="V174" s="25" t="s">
        <v>62</v>
      </c>
      <c r="W174" s="22"/>
      <c r="X174" s="24" t="s">
        <v>12</v>
      </c>
      <c r="Y174" s="210"/>
      <c r="Z174" s="212"/>
      <c r="AA174" s="21" t="s">
        <v>62</v>
      </c>
      <c r="AB174" s="212"/>
      <c r="AC174" s="206"/>
      <c r="AD174" s="209"/>
      <c r="AE174" s="211"/>
      <c r="AF174" s="211"/>
      <c r="AG174" s="23" t="s">
        <v>13</v>
      </c>
      <c r="AH174" s="210"/>
      <c r="AI174" s="206"/>
      <c r="AJ174" s="209"/>
      <c r="AK174" s="211"/>
      <c r="AL174" s="211"/>
      <c r="AM174" s="211"/>
      <c r="AN174" s="21" t="s">
        <v>13</v>
      </c>
      <c r="AO174" s="210"/>
      <c r="AP174" s="212"/>
      <c r="AQ174" s="24" t="s">
        <v>14</v>
      </c>
      <c r="AR174" s="203">
        <f t="shared" si="18"/>
        <v>0</v>
      </c>
      <c r="AS174" s="204"/>
      <c r="AT174" s="204"/>
      <c r="AU174" s="204"/>
      <c r="AV174" s="40" t="s">
        <v>13</v>
      </c>
      <c r="AW174" s="203">
        <f t="shared" si="19"/>
        <v>0</v>
      </c>
      <c r="AX174" s="204"/>
      <c r="AY174" s="204"/>
      <c r="AZ174" s="204"/>
      <c r="BA174" s="41" t="s">
        <v>13</v>
      </c>
      <c r="BB174" s="203">
        <v>25700</v>
      </c>
      <c r="BC174" s="204"/>
      <c r="BD174" s="204"/>
      <c r="BE174" s="204"/>
      <c r="BF174" s="40" t="s">
        <v>13</v>
      </c>
      <c r="BG174" s="203">
        <f t="shared" si="20"/>
        <v>0</v>
      </c>
      <c r="BH174" s="204"/>
      <c r="BI174" s="204"/>
      <c r="BJ174" s="204"/>
      <c r="BK174" s="204"/>
      <c r="BL174" s="41" t="s">
        <v>13</v>
      </c>
      <c r="BM174" s="34">
        <v>128</v>
      </c>
    </row>
    <row r="175" spans="1:65">
      <c r="A175" s="34">
        <v>129</v>
      </c>
      <c r="B175" s="213"/>
      <c r="C175" s="215"/>
      <c r="D175" s="57"/>
      <c r="E175" s="213"/>
      <c r="F175" s="214"/>
      <c r="G175" s="215"/>
      <c r="H175" s="213"/>
      <c r="I175" s="214"/>
      <c r="J175" s="214"/>
      <c r="K175" s="214"/>
      <c r="L175" s="215"/>
      <c r="M175" s="210"/>
      <c r="N175" s="212"/>
      <c r="O175" s="21" t="s">
        <v>10</v>
      </c>
      <c r="P175" s="22"/>
      <c r="Q175" s="21" t="s">
        <v>11</v>
      </c>
      <c r="R175" s="22"/>
      <c r="S175" s="21" t="s">
        <v>12</v>
      </c>
      <c r="T175" s="26"/>
      <c r="U175" s="21" t="s">
        <v>12</v>
      </c>
      <c r="V175" s="25" t="s">
        <v>62</v>
      </c>
      <c r="W175" s="22"/>
      <c r="X175" s="24" t="s">
        <v>12</v>
      </c>
      <c r="Y175" s="210"/>
      <c r="Z175" s="212"/>
      <c r="AA175" s="21" t="s">
        <v>62</v>
      </c>
      <c r="AB175" s="212"/>
      <c r="AC175" s="206"/>
      <c r="AD175" s="209"/>
      <c r="AE175" s="211"/>
      <c r="AF175" s="211"/>
      <c r="AG175" s="23" t="s">
        <v>13</v>
      </c>
      <c r="AH175" s="210"/>
      <c r="AI175" s="206"/>
      <c r="AJ175" s="209"/>
      <c r="AK175" s="211"/>
      <c r="AL175" s="211"/>
      <c r="AM175" s="211"/>
      <c r="AN175" s="21" t="s">
        <v>13</v>
      </c>
      <c r="AO175" s="210"/>
      <c r="AP175" s="212"/>
      <c r="AQ175" s="24" t="s">
        <v>14</v>
      </c>
      <c r="AR175" s="203">
        <f t="shared" si="18"/>
        <v>0</v>
      </c>
      <c r="AS175" s="204"/>
      <c r="AT175" s="204"/>
      <c r="AU175" s="204"/>
      <c r="AV175" s="40" t="s">
        <v>13</v>
      </c>
      <c r="AW175" s="203">
        <f t="shared" si="19"/>
        <v>0</v>
      </c>
      <c r="AX175" s="204"/>
      <c r="AY175" s="204"/>
      <c r="AZ175" s="204"/>
      <c r="BA175" s="41" t="s">
        <v>13</v>
      </c>
      <c r="BB175" s="203">
        <v>25700</v>
      </c>
      <c r="BC175" s="204"/>
      <c r="BD175" s="204"/>
      <c r="BE175" s="204"/>
      <c r="BF175" s="40" t="s">
        <v>13</v>
      </c>
      <c r="BG175" s="203">
        <f t="shared" si="20"/>
        <v>0</v>
      </c>
      <c r="BH175" s="204"/>
      <c r="BI175" s="204"/>
      <c r="BJ175" s="204"/>
      <c r="BK175" s="204"/>
      <c r="BL175" s="41" t="s">
        <v>13</v>
      </c>
      <c r="BM175" s="34">
        <v>129</v>
      </c>
    </row>
    <row r="176" spans="1:65">
      <c r="A176" s="34">
        <v>130</v>
      </c>
      <c r="B176" s="213"/>
      <c r="C176" s="215"/>
      <c r="D176" s="57"/>
      <c r="E176" s="213"/>
      <c r="F176" s="214"/>
      <c r="G176" s="215"/>
      <c r="H176" s="213"/>
      <c r="I176" s="214"/>
      <c r="J176" s="214"/>
      <c r="K176" s="214"/>
      <c r="L176" s="215"/>
      <c r="M176" s="210"/>
      <c r="N176" s="212"/>
      <c r="O176" s="21" t="s">
        <v>10</v>
      </c>
      <c r="P176" s="22"/>
      <c r="Q176" s="21" t="s">
        <v>11</v>
      </c>
      <c r="R176" s="22"/>
      <c r="S176" s="21" t="s">
        <v>12</v>
      </c>
      <c r="T176" s="26"/>
      <c r="U176" s="21" t="s">
        <v>12</v>
      </c>
      <c r="V176" s="25" t="s">
        <v>62</v>
      </c>
      <c r="W176" s="22"/>
      <c r="X176" s="24" t="s">
        <v>12</v>
      </c>
      <c r="Y176" s="210"/>
      <c r="Z176" s="212"/>
      <c r="AA176" s="21" t="s">
        <v>62</v>
      </c>
      <c r="AB176" s="212"/>
      <c r="AC176" s="206"/>
      <c r="AD176" s="209"/>
      <c r="AE176" s="211"/>
      <c r="AF176" s="211"/>
      <c r="AG176" s="23" t="s">
        <v>13</v>
      </c>
      <c r="AH176" s="210"/>
      <c r="AI176" s="206"/>
      <c r="AJ176" s="209"/>
      <c r="AK176" s="211"/>
      <c r="AL176" s="211"/>
      <c r="AM176" s="211"/>
      <c r="AN176" s="21" t="s">
        <v>13</v>
      </c>
      <c r="AO176" s="210"/>
      <c r="AP176" s="212"/>
      <c r="AQ176" s="24" t="s">
        <v>14</v>
      </c>
      <c r="AR176" s="203">
        <f t="shared" si="18"/>
        <v>0</v>
      </c>
      <c r="AS176" s="204"/>
      <c r="AT176" s="204"/>
      <c r="AU176" s="204"/>
      <c r="AV176" s="40" t="s">
        <v>13</v>
      </c>
      <c r="AW176" s="203">
        <f t="shared" si="19"/>
        <v>0</v>
      </c>
      <c r="AX176" s="204"/>
      <c r="AY176" s="204"/>
      <c r="AZ176" s="204"/>
      <c r="BA176" s="41" t="s">
        <v>13</v>
      </c>
      <c r="BB176" s="203">
        <v>25700</v>
      </c>
      <c r="BC176" s="204"/>
      <c r="BD176" s="204"/>
      <c r="BE176" s="204"/>
      <c r="BF176" s="40" t="s">
        <v>13</v>
      </c>
      <c r="BG176" s="203">
        <f t="shared" si="20"/>
        <v>0</v>
      </c>
      <c r="BH176" s="204"/>
      <c r="BI176" s="204"/>
      <c r="BJ176" s="204"/>
      <c r="BK176" s="204"/>
      <c r="BL176" s="41" t="s">
        <v>13</v>
      </c>
      <c r="BM176" s="34">
        <v>130</v>
      </c>
    </row>
    <row r="177" spans="1:65">
      <c r="A177" s="34">
        <v>131</v>
      </c>
      <c r="B177" s="213"/>
      <c r="C177" s="215"/>
      <c r="D177" s="57"/>
      <c r="E177" s="213"/>
      <c r="F177" s="214"/>
      <c r="G177" s="215"/>
      <c r="H177" s="213"/>
      <c r="I177" s="214"/>
      <c r="J177" s="214"/>
      <c r="K177" s="214"/>
      <c r="L177" s="215"/>
      <c r="M177" s="210"/>
      <c r="N177" s="212"/>
      <c r="O177" s="21" t="s">
        <v>10</v>
      </c>
      <c r="P177" s="22"/>
      <c r="Q177" s="21" t="s">
        <v>11</v>
      </c>
      <c r="R177" s="22"/>
      <c r="S177" s="21" t="s">
        <v>12</v>
      </c>
      <c r="T177" s="26"/>
      <c r="U177" s="21" t="s">
        <v>12</v>
      </c>
      <c r="V177" s="25" t="s">
        <v>62</v>
      </c>
      <c r="W177" s="22"/>
      <c r="X177" s="24" t="s">
        <v>12</v>
      </c>
      <c r="Y177" s="210"/>
      <c r="Z177" s="212"/>
      <c r="AA177" s="21" t="s">
        <v>62</v>
      </c>
      <c r="AB177" s="212"/>
      <c r="AC177" s="206"/>
      <c r="AD177" s="209"/>
      <c r="AE177" s="211"/>
      <c r="AF177" s="211"/>
      <c r="AG177" s="23" t="s">
        <v>13</v>
      </c>
      <c r="AH177" s="210"/>
      <c r="AI177" s="206"/>
      <c r="AJ177" s="209"/>
      <c r="AK177" s="211"/>
      <c r="AL177" s="211"/>
      <c r="AM177" s="211"/>
      <c r="AN177" s="21" t="s">
        <v>13</v>
      </c>
      <c r="AO177" s="210"/>
      <c r="AP177" s="212"/>
      <c r="AQ177" s="24" t="s">
        <v>14</v>
      </c>
      <c r="AR177" s="203">
        <f t="shared" si="18"/>
        <v>0</v>
      </c>
      <c r="AS177" s="204"/>
      <c r="AT177" s="204"/>
      <c r="AU177" s="204"/>
      <c r="AV177" s="40" t="s">
        <v>13</v>
      </c>
      <c r="AW177" s="203">
        <f t="shared" si="19"/>
        <v>0</v>
      </c>
      <c r="AX177" s="204"/>
      <c r="AY177" s="204"/>
      <c r="AZ177" s="204"/>
      <c r="BA177" s="41" t="s">
        <v>13</v>
      </c>
      <c r="BB177" s="203">
        <v>25700</v>
      </c>
      <c r="BC177" s="204"/>
      <c r="BD177" s="204"/>
      <c r="BE177" s="204"/>
      <c r="BF177" s="40" t="s">
        <v>13</v>
      </c>
      <c r="BG177" s="203">
        <f t="shared" si="20"/>
        <v>0</v>
      </c>
      <c r="BH177" s="204"/>
      <c r="BI177" s="204"/>
      <c r="BJ177" s="204"/>
      <c r="BK177" s="204"/>
      <c r="BL177" s="41" t="s">
        <v>13</v>
      </c>
      <c r="BM177" s="34">
        <v>131</v>
      </c>
    </row>
    <row r="178" spans="1:65">
      <c r="A178" s="34">
        <v>132</v>
      </c>
      <c r="B178" s="213"/>
      <c r="C178" s="215"/>
      <c r="D178" s="57"/>
      <c r="E178" s="213"/>
      <c r="F178" s="214"/>
      <c r="G178" s="215"/>
      <c r="H178" s="213"/>
      <c r="I178" s="214"/>
      <c r="J178" s="214"/>
      <c r="K178" s="214"/>
      <c r="L178" s="215"/>
      <c r="M178" s="210"/>
      <c r="N178" s="212"/>
      <c r="O178" s="21" t="s">
        <v>10</v>
      </c>
      <c r="P178" s="22"/>
      <c r="Q178" s="21" t="s">
        <v>11</v>
      </c>
      <c r="R178" s="22"/>
      <c r="S178" s="21" t="s">
        <v>12</v>
      </c>
      <c r="T178" s="26"/>
      <c r="U178" s="21" t="s">
        <v>12</v>
      </c>
      <c r="V178" s="25" t="s">
        <v>62</v>
      </c>
      <c r="W178" s="22"/>
      <c r="X178" s="24" t="s">
        <v>12</v>
      </c>
      <c r="Y178" s="210"/>
      <c r="Z178" s="212"/>
      <c r="AA178" s="21" t="s">
        <v>62</v>
      </c>
      <c r="AB178" s="212"/>
      <c r="AC178" s="206"/>
      <c r="AD178" s="209"/>
      <c r="AE178" s="211"/>
      <c r="AF178" s="211"/>
      <c r="AG178" s="23" t="s">
        <v>13</v>
      </c>
      <c r="AH178" s="210"/>
      <c r="AI178" s="206"/>
      <c r="AJ178" s="209"/>
      <c r="AK178" s="211"/>
      <c r="AL178" s="211"/>
      <c r="AM178" s="211"/>
      <c r="AN178" s="21" t="s">
        <v>13</v>
      </c>
      <c r="AO178" s="210"/>
      <c r="AP178" s="212"/>
      <c r="AQ178" s="24" t="s">
        <v>14</v>
      </c>
      <c r="AR178" s="203">
        <f t="shared" si="18"/>
        <v>0</v>
      </c>
      <c r="AS178" s="204"/>
      <c r="AT178" s="204"/>
      <c r="AU178" s="204"/>
      <c r="AV178" s="40" t="s">
        <v>13</v>
      </c>
      <c r="AW178" s="203">
        <f t="shared" si="19"/>
        <v>0</v>
      </c>
      <c r="AX178" s="204"/>
      <c r="AY178" s="204"/>
      <c r="AZ178" s="204"/>
      <c r="BA178" s="41" t="s">
        <v>13</v>
      </c>
      <c r="BB178" s="203">
        <v>25700</v>
      </c>
      <c r="BC178" s="204"/>
      <c r="BD178" s="204"/>
      <c r="BE178" s="204"/>
      <c r="BF178" s="40" t="s">
        <v>13</v>
      </c>
      <c r="BG178" s="203">
        <f t="shared" si="20"/>
        <v>0</v>
      </c>
      <c r="BH178" s="204"/>
      <c r="BI178" s="204"/>
      <c r="BJ178" s="204"/>
      <c r="BK178" s="204"/>
      <c r="BL178" s="41" t="s">
        <v>13</v>
      </c>
      <c r="BM178" s="34">
        <v>132</v>
      </c>
    </row>
    <row r="179" spans="1:65">
      <c r="A179" s="34">
        <v>133</v>
      </c>
      <c r="B179" s="213"/>
      <c r="C179" s="215"/>
      <c r="D179" s="57"/>
      <c r="E179" s="213"/>
      <c r="F179" s="214"/>
      <c r="G179" s="215"/>
      <c r="H179" s="213"/>
      <c r="I179" s="214"/>
      <c r="J179" s="214"/>
      <c r="K179" s="214"/>
      <c r="L179" s="215"/>
      <c r="M179" s="210"/>
      <c r="N179" s="212"/>
      <c r="O179" s="21" t="s">
        <v>10</v>
      </c>
      <c r="P179" s="22"/>
      <c r="Q179" s="21" t="s">
        <v>11</v>
      </c>
      <c r="R179" s="22"/>
      <c r="S179" s="21" t="s">
        <v>12</v>
      </c>
      <c r="T179" s="26"/>
      <c r="U179" s="21" t="s">
        <v>12</v>
      </c>
      <c r="V179" s="25" t="s">
        <v>62</v>
      </c>
      <c r="W179" s="22"/>
      <c r="X179" s="24" t="s">
        <v>12</v>
      </c>
      <c r="Y179" s="210"/>
      <c r="Z179" s="212"/>
      <c r="AA179" s="21" t="s">
        <v>62</v>
      </c>
      <c r="AB179" s="212"/>
      <c r="AC179" s="206"/>
      <c r="AD179" s="209"/>
      <c r="AE179" s="211"/>
      <c r="AF179" s="211"/>
      <c r="AG179" s="23" t="s">
        <v>13</v>
      </c>
      <c r="AH179" s="210"/>
      <c r="AI179" s="206"/>
      <c r="AJ179" s="209"/>
      <c r="AK179" s="211"/>
      <c r="AL179" s="211"/>
      <c r="AM179" s="211"/>
      <c r="AN179" s="21" t="s">
        <v>13</v>
      </c>
      <c r="AO179" s="210"/>
      <c r="AP179" s="212"/>
      <c r="AQ179" s="24" t="s">
        <v>14</v>
      </c>
      <c r="AR179" s="203">
        <f t="shared" si="18"/>
        <v>0</v>
      </c>
      <c r="AS179" s="204"/>
      <c r="AT179" s="204"/>
      <c r="AU179" s="204"/>
      <c r="AV179" s="40" t="s">
        <v>13</v>
      </c>
      <c r="AW179" s="203">
        <f t="shared" si="19"/>
        <v>0</v>
      </c>
      <c r="AX179" s="204"/>
      <c r="AY179" s="204"/>
      <c r="AZ179" s="204"/>
      <c r="BA179" s="41" t="s">
        <v>13</v>
      </c>
      <c r="BB179" s="203">
        <v>25700</v>
      </c>
      <c r="BC179" s="204"/>
      <c r="BD179" s="204"/>
      <c r="BE179" s="204"/>
      <c r="BF179" s="40" t="s">
        <v>13</v>
      </c>
      <c r="BG179" s="203">
        <f t="shared" si="20"/>
        <v>0</v>
      </c>
      <c r="BH179" s="204"/>
      <c r="BI179" s="204"/>
      <c r="BJ179" s="204"/>
      <c r="BK179" s="204"/>
      <c r="BL179" s="41" t="s">
        <v>13</v>
      </c>
      <c r="BM179" s="34">
        <v>133</v>
      </c>
    </row>
    <row r="180" spans="1:65">
      <c r="A180" s="34">
        <v>134</v>
      </c>
      <c r="B180" s="213"/>
      <c r="C180" s="215"/>
      <c r="D180" s="57"/>
      <c r="E180" s="213"/>
      <c r="F180" s="214"/>
      <c r="G180" s="215"/>
      <c r="H180" s="213"/>
      <c r="I180" s="214"/>
      <c r="J180" s="214"/>
      <c r="K180" s="214"/>
      <c r="L180" s="215"/>
      <c r="M180" s="210"/>
      <c r="N180" s="212"/>
      <c r="O180" s="21" t="s">
        <v>10</v>
      </c>
      <c r="P180" s="22"/>
      <c r="Q180" s="21" t="s">
        <v>11</v>
      </c>
      <c r="R180" s="22"/>
      <c r="S180" s="21" t="s">
        <v>12</v>
      </c>
      <c r="T180" s="26"/>
      <c r="U180" s="21" t="s">
        <v>12</v>
      </c>
      <c r="V180" s="25" t="s">
        <v>62</v>
      </c>
      <c r="W180" s="22"/>
      <c r="X180" s="24" t="s">
        <v>12</v>
      </c>
      <c r="Y180" s="210"/>
      <c r="Z180" s="212"/>
      <c r="AA180" s="21" t="s">
        <v>62</v>
      </c>
      <c r="AB180" s="212"/>
      <c r="AC180" s="206"/>
      <c r="AD180" s="209"/>
      <c r="AE180" s="211"/>
      <c r="AF180" s="211"/>
      <c r="AG180" s="23" t="s">
        <v>13</v>
      </c>
      <c r="AH180" s="210"/>
      <c r="AI180" s="206"/>
      <c r="AJ180" s="209"/>
      <c r="AK180" s="211"/>
      <c r="AL180" s="211"/>
      <c r="AM180" s="211"/>
      <c r="AN180" s="21" t="s">
        <v>13</v>
      </c>
      <c r="AO180" s="210"/>
      <c r="AP180" s="212"/>
      <c r="AQ180" s="24" t="s">
        <v>14</v>
      </c>
      <c r="AR180" s="203">
        <f t="shared" si="18"/>
        <v>0</v>
      </c>
      <c r="AS180" s="204"/>
      <c r="AT180" s="204"/>
      <c r="AU180" s="204"/>
      <c r="AV180" s="40" t="s">
        <v>13</v>
      </c>
      <c r="AW180" s="203">
        <f t="shared" si="19"/>
        <v>0</v>
      </c>
      <c r="AX180" s="204"/>
      <c r="AY180" s="204"/>
      <c r="AZ180" s="204"/>
      <c r="BA180" s="41" t="s">
        <v>13</v>
      </c>
      <c r="BB180" s="203">
        <v>25700</v>
      </c>
      <c r="BC180" s="204"/>
      <c r="BD180" s="204"/>
      <c r="BE180" s="204"/>
      <c r="BF180" s="40" t="s">
        <v>13</v>
      </c>
      <c r="BG180" s="203">
        <f t="shared" si="20"/>
        <v>0</v>
      </c>
      <c r="BH180" s="204"/>
      <c r="BI180" s="204"/>
      <c r="BJ180" s="204"/>
      <c r="BK180" s="204"/>
      <c r="BL180" s="41" t="s">
        <v>13</v>
      </c>
      <c r="BM180" s="34">
        <v>134</v>
      </c>
    </row>
    <row r="181" spans="1:65">
      <c r="A181" s="34">
        <v>135</v>
      </c>
      <c r="B181" s="213"/>
      <c r="C181" s="215"/>
      <c r="D181" s="57"/>
      <c r="E181" s="213"/>
      <c r="F181" s="214"/>
      <c r="G181" s="215"/>
      <c r="H181" s="213"/>
      <c r="I181" s="214"/>
      <c r="J181" s="214"/>
      <c r="K181" s="214"/>
      <c r="L181" s="215"/>
      <c r="M181" s="210"/>
      <c r="N181" s="212"/>
      <c r="O181" s="21" t="s">
        <v>10</v>
      </c>
      <c r="P181" s="22"/>
      <c r="Q181" s="21" t="s">
        <v>11</v>
      </c>
      <c r="R181" s="22"/>
      <c r="S181" s="21" t="s">
        <v>12</v>
      </c>
      <c r="T181" s="26"/>
      <c r="U181" s="21" t="s">
        <v>12</v>
      </c>
      <c r="V181" s="25" t="s">
        <v>62</v>
      </c>
      <c r="W181" s="22"/>
      <c r="X181" s="24" t="s">
        <v>12</v>
      </c>
      <c r="Y181" s="210"/>
      <c r="Z181" s="212"/>
      <c r="AA181" s="21" t="s">
        <v>62</v>
      </c>
      <c r="AB181" s="212"/>
      <c r="AC181" s="206"/>
      <c r="AD181" s="209"/>
      <c r="AE181" s="211"/>
      <c r="AF181" s="211"/>
      <c r="AG181" s="23" t="s">
        <v>13</v>
      </c>
      <c r="AH181" s="210"/>
      <c r="AI181" s="206"/>
      <c r="AJ181" s="209"/>
      <c r="AK181" s="211"/>
      <c r="AL181" s="211"/>
      <c r="AM181" s="211"/>
      <c r="AN181" s="21" t="s">
        <v>13</v>
      </c>
      <c r="AO181" s="210"/>
      <c r="AP181" s="212"/>
      <c r="AQ181" s="24" t="s">
        <v>14</v>
      </c>
      <c r="AR181" s="203">
        <f t="shared" si="18"/>
        <v>0</v>
      </c>
      <c r="AS181" s="204"/>
      <c r="AT181" s="204"/>
      <c r="AU181" s="204"/>
      <c r="AV181" s="40" t="s">
        <v>13</v>
      </c>
      <c r="AW181" s="203">
        <f t="shared" si="19"/>
        <v>0</v>
      </c>
      <c r="AX181" s="204"/>
      <c r="AY181" s="204"/>
      <c r="AZ181" s="204"/>
      <c r="BA181" s="41" t="s">
        <v>13</v>
      </c>
      <c r="BB181" s="203">
        <v>25700</v>
      </c>
      <c r="BC181" s="204"/>
      <c r="BD181" s="204"/>
      <c r="BE181" s="204"/>
      <c r="BF181" s="40" t="s">
        <v>13</v>
      </c>
      <c r="BG181" s="203">
        <f t="shared" si="20"/>
        <v>0</v>
      </c>
      <c r="BH181" s="204"/>
      <c r="BI181" s="204"/>
      <c r="BJ181" s="204"/>
      <c r="BK181" s="204"/>
      <c r="BL181" s="41" t="s">
        <v>13</v>
      </c>
      <c r="BM181" s="34">
        <v>135</v>
      </c>
    </row>
    <row r="182" spans="1:65">
      <c r="A182" s="34">
        <v>136</v>
      </c>
      <c r="B182" s="213"/>
      <c r="C182" s="215"/>
      <c r="D182" s="57"/>
      <c r="E182" s="213"/>
      <c r="F182" s="214"/>
      <c r="G182" s="215"/>
      <c r="H182" s="213"/>
      <c r="I182" s="214"/>
      <c r="J182" s="214"/>
      <c r="K182" s="214"/>
      <c r="L182" s="215"/>
      <c r="M182" s="210"/>
      <c r="N182" s="212"/>
      <c r="O182" s="21" t="s">
        <v>10</v>
      </c>
      <c r="P182" s="22"/>
      <c r="Q182" s="21" t="s">
        <v>11</v>
      </c>
      <c r="R182" s="22"/>
      <c r="S182" s="21" t="s">
        <v>12</v>
      </c>
      <c r="T182" s="26"/>
      <c r="U182" s="21" t="s">
        <v>12</v>
      </c>
      <c r="V182" s="25" t="s">
        <v>62</v>
      </c>
      <c r="W182" s="22"/>
      <c r="X182" s="24" t="s">
        <v>12</v>
      </c>
      <c r="Y182" s="210"/>
      <c r="Z182" s="212"/>
      <c r="AA182" s="21" t="s">
        <v>62</v>
      </c>
      <c r="AB182" s="212"/>
      <c r="AC182" s="206"/>
      <c r="AD182" s="209"/>
      <c r="AE182" s="211"/>
      <c r="AF182" s="211"/>
      <c r="AG182" s="23" t="s">
        <v>13</v>
      </c>
      <c r="AH182" s="210"/>
      <c r="AI182" s="206"/>
      <c r="AJ182" s="209"/>
      <c r="AK182" s="211"/>
      <c r="AL182" s="211"/>
      <c r="AM182" s="211"/>
      <c r="AN182" s="21" t="s">
        <v>13</v>
      </c>
      <c r="AO182" s="210"/>
      <c r="AP182" s="212"/>
      <c r="AQ182" s="24" t="s">
        <v>14</v>
      </c>
      <c r="AR182" s="203">
        <f t="shared" si="18"/>
        <v>0</v>
      </c>
      <c r="AS182" s="204"/>
      <c r="AT182" s="204"/>
      <c r="AU182" s="204"/>
      <c r="AV182" s="40" t="s">
        <v>13</v>
      </c>
      <c r="AW182" s="203">
        <f t="shared" si="19"/>
        <v>0</v>
      </c>
      <c r="AX182" s="204"/>
      <c r="AY182" s="204"/>
      <c r="AZ182" s="204"/>
      <c r="BA182" s="41" t="s">
        <v>13</v>
      </c>
      <c r="BB182" s="203">
        <v>25700</v>
      </c>
      <c r="BC182" s="204"/>
      <c r="BD182" s="204"/>
      <c r="BE182" s="204"/>
      <c r="BF182" s="40" t="s">
        <v>13</v>
      </c>
      <c r="BG182" s="203">
        <f t="shared" si="20"/>
        <v>0</v>
      </c>
      <c r="BH182" s="204"/>
      <c r="BI182" s="204"/>
      <c r="BJ182" s="204"/>
      <c r="BK182" s="204"/>
      <c r="BL182" s="41" t="s">
        <v>13</v>
      </c>
      <c r="BM182" s="34">
        <v>136</v>
      </c>
    </row>
    <row r="183" spans="1:65">
      <c r="A183" s="34">
        <v>137</v>
      </c>
      <c r="B183" s="213"/>
      <c r="C183" s="215"/>
      <c r="D183" s="57"/>
      <c r="E183" s="213"/>
      <c r="F183" s="214"/>
      <c r="G183" s="215"/>
      <c r="H183" s="213"/>
      <c r="I183" s="214"/>
      <c r="J183" s="214"/>
      <c r="K183" s="214"/>
      <c r="L183" s="215"/>
      <c r="M183" s="210"/>
      <c r="N183" s="212"/>
      <c r="O183" s="21" t="s">
        <v>10</v>
      </c>
      <c r="P183" s="22"/>
      <c r="Q183" s="21" t="s">
        <v>11</v>
      </c>
      <c r="R183" s="22"/>
      <c r="S183" s="21" t="s">
        <v>12</v>
      </c>
      <c r="T183" s="26"/>
      <c r="U183" s="21" t="s">
        <v>12</v>
      </c>
      <c r="V183" s="25" t="s">
        <v>62</v>
      </c>
      <c r="W183" s="22"/>
      <c r="X183" s="24" t="s">
        <v>12</v>
      </c>
      <c r="Y183" s="210"/>
      <c r="Z183" s="212"/>
      <c r="AA183" s="21" t="s">
        <v>62</v>
      </c>
      <c r="AB183" s="212"/>
      <c r="AC183" s="206"/>
      <c r="AD183" s="209"/>
      <c r="AE183" s="211"/>
      <c r="AF183" s="211"/>
      <c r="AG183" s="23" t="s">
        <v>13</v>
      </c>
      <c r="AH183" s="210"/>
      <c r="AI183" s="206"/>
      <c r="AJ183" s="209"/>
      <c r="AK183" s="211"/>
      <c r="AL183" s="211"/>
      <c r="AM183" s="211"/>
      <c r="AN183" s="21" t="s">
        <v>13</v>
      </c>
      <c r="AO183" s="210"/>
      <c r="AP183" s="212"/>
      <c r="AQ183" s="24" t="s">
        <v>14</v>
      </c>
      <c r="AR183" s="203">
        <f t="shared" si="18"/>
        <v>0</v>
      </c>
      <c r="AS183" s="204"/>
      <c r="AT183" s="204"/>
      <c r="AU183" s="204"/>
      <c r="AV183" s="40" t="s">
        <v>13</v>
      </c>
      <c r="AW183" s="203">
        <f t="shared" si="19"/>
        <v>0</v>
      </c>
      <c r="AX183" s="204"/>
      <c r="AY183" s="204"/>
      <c r="AZ183" s="204"/>
      <c r="BA183" s="41" t="s">
        <v>13</v>
      </c>
      <c r="BB183" s="203">
        <v>25700</v>
      </c>
      <c r="BC183" s="204"/>
      <c r="BD183" s="204"/>
      <c r="BE183" s="204"/>
      <c r="BF183" s="40" t="s">
        <v>13</v>
      </c>
      <c r="BG183" s="203">
        <f t="shared" si="20"/>
        <v>0</v>
      </c>
      <c r="BH183" s="204"/>
      <c r="BI183" s="204"/>
      <c r="BJ183" s="204"/>
      <c r="BK183" s="204"/>
      <c r="BL183" s="41" t="s">
        <v>13</v>
      </c>
      <c r="BM183" s="34">
        <v>137</v>
      </c>
    </row>
    <row r="184" spans="1:65">
      <c r="A184" s="34">
        <v>138</v>
      </c>
      <c r="B184" s="213"/>
      <c r="C184" s="215"/>
      <c r="D184" s="57"/>
      <c r="E184" s="213"/>
      <c r="F184" s="214"/>
      <c r="G184" s="215"/>
      <c r="H184" s="213"/>
      <c r="I184" s="214"/>
      <c r="J184" s="214"/>
      <c r="K184" s="214"/>
      <c r="L184" s="215"/>
      <c r="M184" s="210"/>
      <c r="N184" s="212"/>
      <c r="O184" s="21" t="s">
        <v>10</v>
      </c>
      <c r="P184" s="22"/>
      <c r="Q184" s="21" t="s">
        <v>11</v>
      </c>
      <c r="R184" s="22"/>
      <c r="S184" s="21" t="s">
        <v>12</v>
      </c>
      <c r="T184" s="26"/>
      <c r="U184" s="21" t="s">
        <v>12</v>
      </c>
      <c r="V184" s="25" t="s">
        <v>62</v>
      </c>
      <c r="W184" s="22"/>
      <c r="X184" s="24" t="s">
        <v>12</v>
      </c>
      <c r="Y184" s="210"/>
      <c r="Z184" s="212"/>
      <c r="AA184" s="21" t="s">
        <v>62</v>
      </c>
      <c r="AB184" s="212"/>
      <c r="AC184" s="206"/>
      <c r="AD184" s="209"/>
      <c r="AE184" s="211"/>
      <c r="AF184" s="211"/>
      <c r="AG184" s="23" t="s">
        <v>13</v>
      </c>
      <c r="AH184" s="210"/>
      <c r="AI184" s="206"/>
      <c r="AJ184" s="209"/>
      <c r="AK184" s="211"/>
      <c r="AL184" s="211"/>
      <c r="AM184" s="211"/>
      <c r="AN184" s="21" t="s">
        <v>13</v>
      </c>
      <c r="AO184" s="210"/>
      <c r="AP184" s="212"/>
      <c r="AQ184" s="24" t="s">
        <v>14</v>
      </c>
      <c r="AR184" s="203">
        <f t="shared" si="18"/>
        <v>0</v>
      </c>
      <c r="AS184" s="204"/>
      <c r="AT184" s="204"/>
      <c r="AU184" s="204"/>
      <c r="AV184" s="40" t="s">
        <v>13</v>
      </c>
      <c r="AW184" s="203">
        <f t="shared" si="19"/>
        <v>0</v>
      </c>
      <c r="AX184" s="204"/>
      <c r="AY184" s="204"/>
      <c r="AZ184" s="204"/>
      <c r="BA184" s="41" t="s">
        <v>13</v>
      </c>
      <c r="BB184" s="203">
        <v>25700</v>
      </c>
      <c r="BC184" s="204"/>
      <c r="BD184" s="204"/>
      <c r="BE184" s="204"/>
      <c r="BF184" s="40" t="s">
        <v>13</v>
      </c>
      <c r="BG184" s="203">
        <f t="shared" si="20"/>
        <v>0</v>
      </c>
      <c r="BH184" s="204"/>
      <c r="BI184" s="204"/>
      <c r="BJ184" s="204"/>
      <c r="BK184" s="204"/>
      <c r="BL184" s="41" t="s">
        <v>13</v>
      </c>
      <c r="BM184" s="34">
        <v>138</v>
      </c>
    </row>
    <row r="185" spans="1:65">
      <c r="A185" s="34">
        <v>139</v>
      </c>
      <c r="B185" s="213"/>
      <c r="C185" s="215"/>
      <c r="D185" s="57"/>
      <c r="E185" s="213"/>
      <c r="F185" s="214"/>
      <c r="G185" s="215"/>
      <c r="H185" s="213"/>
      <c r="I185" s="214"/>
      <c r="J185" s="214"/>
      <c r="K185" s="214"/>
      <c r="L185" s="215"/>
      <c r="M185" s="210"/>
      <c r="N185" s="212"/>
      <c r="O185" s="21" t="s">
        <v>10</v>
      </c>
      <c r="P185" s="22"/>
      <c r="Q185" s="21" t="s">
        <v>11</v>
      </c>
      <c r="R185" s="22"/>
      <c r="S185" s="21" t="s">
        <v>12</v>
      </c>
      <c r="T185" s="26"/>
      <c r="U185" s="21" t="s">
        <v>12</v>
      </c>
      <c r="V185" s="25" t="s">
        <v>62</v>
      </c>
      <c r="W185" s="22"/>
      <c r="X185" s="24" t="s">
        <v>12</v>
      </c>
      <c r="Y185" s="210"/>
      <c r="Z185" s="212"/>
      <c r="AA185" s="21" t="s">
        <v>62</v>
      </c>
      <c r="AB185" s="212"/>
      <c r="AC185" s="206"/>
      <c r="AD185" s="209"/>
      <c r="AE185" s="211"/>
      <c r="AF185" s="211"/>
      <c r="AG185" s="23" t="s">
        <v>13</v>
      </c>
      <c r="AH185" s="210"/>
      <c r="AI185" s="206"/>
      <c r="AJ185" s="209"/>
      <c r="AK185" s="211"/>
      <c r="AL185" s="211"/>
      <c r="AM185" s="211"/>
      <c r="AN185" s="21" t="s">
        <v>13</v>
      </c>
      <c r="AO185" s="210"/>
      <c r="AP185" s="212"/>
      <c r="AQ185" s="24" t="s">
        <v>14</v>
      </c>
      <c r="AR185" s="203">
        <f t="shared" si="18"/>
        <v>0</v>
      </c>
      <c r="AS185" s="204"/>
      <c r="AT185" s="204"/>
      <c r="AU185" s="204"/>
      <c r="AV185" s="40" t="s">
        <v>13</v>
      </c>
      <c r="AW185" s="203">
        <f t="shared" si="19"/>
        <v>0</v>
      </c>
      <c r="AX185" s="204"/>
      <c r="AY185" s="204"/>
      <c r="AZ185" s="204"/>
      <c r="BA185" s="41" t="s">
        <v>13</v>
      </c>
      <c r="BB185" s="203">
        <v>25700</v>
      </c>
      <c r="BC185" s="204"/>
      <c r="BD185" s="204"/>
      <c r="BE185" s="204"/>
      <c r="BF185" s="40" t="s">
        <v>13</v>
      </c>
      <c r="BG185" s="203">
        <f t="shared" si="20"/>
        <v>0</v>
      </c>
      <c r="BH185" s="204"/>
      <c r="BI185" s="204"/>
      <c r="BJ185" s="204"/>
      <c r="BK185" s="204"/>
      <c r="BL185" s="41" t="s">
        <v>13</v>
      </c>
      <c r="BM185" s="34">
        <v>139</v>
      </c>
    </row>
    <row r="186" spans="1:65" ht="18.600000000000001" thickBot="1">
      <c r="A186" s="34">
        <v>140</v>
      </c>
      <c r="B186" s="213"/>
      <c r="C186" s="215"/>
      <c r="D186" s="57"/>
      <c r="E186" s="213"/>
      <c r="F186" s="214"/>
      <c r="G186" s="215"/>
      <c r="H186" s="213"/>
      <c r="I186" s="214"/>
      <c r="J186" s="214"/>
      <c r="K186" s="214"/>
      <c r="L186" s="215"/>
      <c r="M186" s="210"/>
      <c r="N186" s="212"/>
      <c r="O186" s="21" t="s">
        <v>10</v>
      </c>
      <c r="P186" s="22"/>
      <c r="Q186" s="21" t="s">
        <v>11</v>
      </c>
      <c r="R186" s="22"/>
      <c r="S186" s="24" t="s">
        <v>12</v>
      </c>
      <c r="T186" s="26"/>
      <c r="U186" s="21" t="s">
        <v>12</v>
      </c>
      <c r="V186" s="25" t="s">
        <v>62</v>
      </c>
      <c r="W186" s="22"/>
      <c r="X186" s="24" t="s">
        <v>12</v>
      </c>
      <c r="Y186" s="210"/>
      <c r="Z186" s="212"/>
      <c r="AA186" s="21" t="s">
        <v>62</v>
      </c>
      <c r="AB186" s="212"/>
      <c r="AC186" s="206"/>
      <c r="AD186" s="209"/>
      <c r="AE186" s="211"/>
      <c r="AF186" s="211"/>
      <c r="AG186" s="23" t="s">
        <v>13</v>
      </c>
      <c r="AH186" s="210"/>
      <c r="AI186" s="206"/>
      <c r="AJ186" s="209"/>
      <c r="AK186" s="211"/>
      <c r="AL186" s="211"/>
      <c r="AM186" s="211"/>
      <c r="AN186" s="21" t="s">
        <v>119</v>
      </c>
      <c r="AO186" s="210"/>
      <c r="AP186" s="212"/>
      <c r="AQ186" s="24" t="s">
        <v>14</v>
      </c>
      <c r="AR186" s="203">
        <f t="shared" si="18"/>
        <v>0</v>
      </c>
      <c r="AS186" s="204"/>
      <c r="AT186" s="204"/>
      <c r="AU186" s="204"/>
      <c r="AV186" s="40" t="s">
        <v>13</v>
      </c>
      <c r="AW186" s="203">
        <f t="shared" si="19"/>
        <v>0</v>
      </c>
      <c r="AX186" s="204"/>
      <c r="AY186" s="204"/>
      <c r="AZ186" s="204"/>
      <c r="BA186" s="41" t="s">
        <v>13</v>
      </c>
      <c r="BB186" s="203">
        <v>25700</v>
      </c>
      <c r="BC186" s="204"/>
      <c r="BD186" s="204"/>
      <c r="BE186" s="204"/>
      <c r="BF186" s="41" t="s">
        <v>13</v>
      </c>
      <c r="BG186" s="320">
        <f t="shared" si="20"/>
        <v>0</v>
      </c>
      <c r="BH186" s="321"/>
      <c r="BI186" s="321"/>
      <c r="BJ186" s="321"/>
      <c r="BK186" s="321"/>
      <c r="BL186" s="41" t="s">
        <v>13</v>
      </c>
      <c r="BM186" s="34">
        <v>140</v>
      </c>
    </row>
    <row r="187" spans="1:65" ht="18.600000000000001" thickBot="1">
      <c r="BD187" s="322" t="s">
        <v>15</v>
      </c>
      <c r="BE187" s="322"/>
      <c r="BF187" s="323"/>
      <c r="BG187" s="324">
        <f>SUM(BG167:BK186)</f>
        <v>0</v>
      </c>
      <c r="BH187" s="325"/>
      <c r="BI187" s="325"/>
      <c r="BJ187" s="325"/>
      <c r="BK187" s="325"/>
      <c r="BL187" s="326"/>
    </row>
    <row r="188" spans="1:65" ht="22.2">
      <c r="A188" s="1" t="s">
        <v>61</v>
      </c>
      <c r="BC188" s="196" t="s">
        <v>24</v>
      </c>
      <c r="BD188" s="197"/>
      <c r="BE188" s="275"/>
      <c r="BF188" s="276"/>
      <c r="BG188" s="2" t="s">
        <v>10</v>
      </c>
      <c r="BI188" s="344"/>
      <c r="BJ188" s="345"/>
      <c r="BK188" s="346" t="s">
        <v>25</v>
      </c>
      <c r="BL188" s="347"/>
    </row>
    <row r="189" spans="1:65">
      <c r="X189" s="2" t="s">
        <v>85</v>
      </c>
      <c r="AU189" s="2" t="s">
        <v>103</v>
      </c>
      <c r="AX189" s="275"/>
      <c r="AY189" s="164"/>
      <c r="AZ189" s="164"/>
      <c r="BA189" s="164"/>
      <c r="BB189" s="164"/>
      <c r="BC189" s="164"/>
      <c r="BD189" s="164"/>
      <c r="BE189" s="164"/>
      <c r="BF189" s="164"/>
      <c r="BG189" s="164"/>
      <c r="BH189" s="164"/>
      <c r="BI189" s="164"/>
      <c r="BJ189" s="164"/>
      <c r="BK189" s="164"/>
      <c r="BL189" s="276"/>
    </row>
    <row r="190" spans="1:65" ht="18" customHeight="1">
      <c r="A190" s="4"/>
      <c r="B190" s="246" t="s">
        <v>94</v>
      </c>
      <c r="C190" s="248"/>
      <c r="D190" s="340" t="s">
        <v>120</v>
      </c>
      <c r="E190" s="246" t="s">
        <v>95</v>
      </c>
      <c r="F190" s="247"/>
      <c r="G190" s="248"/>
      <c r="H190" s="252" t="s">
        <v>3</v>
      </c>
      <c r="I190" s="253"/>
      <c r="J190" s="253"/>
      <c r="K190" s="253"/>
      <c r="L190" s="254"/>
      <c r="M190" s="274" t="s">
        <v>93</v>
      </c>
      <c r="N190" s="258"/>
      <c r="O190" s="258"/>
      <c r="P190" s="258"/>
      <c r="Q190" s="258"/>
      <c r="R190" s="258"/>
      <c r="S190" s="329"/>
      <c r="T190" s="274" t="s">
        <v>63</v>
      </c>
      <c r="U190" s="258"/>
      <c r="V190" s="258"/>
      <c r="W190" s="258"/>
      <c r="X190" s="329"/>
      <c r="Y190" s="262" t="s">
        <v>64</v>
      </c>
      <c r="Z190" s="263"/>
      <c r="AA190" s="263"/>
      <c r="AB190" s="263"/>
      <c r="AC190" s="264"/>
      <c r="AD190" s="274" t="s">
        <v>6</v>
      </c>
      <c r="AE190" s="258"/>
      <c r="AF190" s="258"/>
      <c r="AG190" s="329"/>
      <c r="AH190" s="271" t="s">
        <v>84</v>
      </c>
      <c r="AI190" s="272"/>
      <c r="AJ190" s="272"/>
      <c r="AK190" s="272"/>
      <c r="AL190" s="272"/>
      <c r="AM190" s="272"/>
      <c r="AN190" s="273"/>
      <c r="AO190" s="274" t="s">
        <v>7</v>
      </c>
      <c r="AP190" s="258"/>
      <c r="AQ190" s="329"/>
      <c r="AR190" s="224" t="s">
        <v>26</v>
      </c>
      <c r="AS190" s="332"/>
      <c r="AT190" s="332"/>
      <c r="AU190" s="332"/>
      <c r="AV190" s="333"/>
      <c r="AW190" s="230" t="s">
        <v>8</v>
      </c>
      <c r="AX190" s="231"/>
      <c r="AY190" s="231"/>
      <c r="AZ190" s="231"/>
      <c r="BA190" s="232"/>
      <c r="BB190" s="236" t="s">
        <v>27</v>
      </c>
      <c r="BC190" s="335"/>
      <c r="BD190" s="335"/>
      <c r="BE190" s="335"/>
      <c r="BF190" s="336"/>
      <c r="BG190" s="230" t="s">
        <v>9</v>
      </c>
      <c r="BH190" s="231"/>
      <c r="BI190" s="231"/>
      <c r="BJ190" s="231"/>
      <c r="BK190" s="231"/>
      <c r="BL190" s="232"/>
    </row>
    <row r="191" spans="1:65" ht="18" customHeight="1">
      <c r="A191" s="4"/>
      <c r="B191" s="249"/>
      <c r="C191" s="251"/>
      <c r="D191" s="341"/>
      <c r="E191" s="249"/>
      <c r="F191" s="250"/>
      <c r="G191" s="251"/>
      <c r="H191" s="255"/>
      <c r="I191" s="256"/>
      <c r="J191" s="256"/>
      <c r="K191" s="256"/>
      <c r="L191" s="257"/>
      <c r="M191" s="342"/>
      <c r="N191" s="259"/>
      <c r="O191" s="259"/>
      <c r="P191" s="259"/>
      <c r="Q191" s="259"/>
      <c r="R191" s="259"/>
      <c r="S191" s="343"/>
      <c r="T191" s="342"/>
      <c r="U191" s="259"/>
      <c r="V191" s="259"/>
      <c r="W191" s="259"/>
      <c r="X191" s="343"/>
      <c r="Y191" s="224" t="s">
        <v>91</v>
      </c>
      <c r="Z191" s="332"/>
      <c r="AA191" s="332"/>
      <c r="AB191" s="332"/>
      <c r="AC191" s="333"/>
      <c r="AD191" s="330"/>
      <c r="AE191" s="260"/>
      <c r="AF191" s="260"/>
      <c r="AG191" s="331"/>
      <c r="AH191" s="218" t="s">
        <v>4</v>
      </c>
      <c r="AI191" s="220"/>
      <c r="AJ191" s="218" t="s">
        <v>5</v>
      </c>
      <c r="AK191" s="219"/>
      <c r="AL191" s="219"/>
      <c r="AM191" s="219"/>
      <c r="AN191" s="220"/>
      <c r="AO191" s="330"/>
      <c r="AP191" s="260"/>
      <c r="AQ191" s="331"/>
      <c r="AR191" s="334"/>
      <c r="AS191" s="244"/>
      <c r="AT191" s="244"/>
      <c r="AU191" s="244"/>
      <c r="AV191" s="245"/>
      <c r="AW191" s="233"/>
      <c r="AX191" s="234"/>
      <c r="AY191" s="234"/>
      <c r="AZ191" s="234"/>
      <c r="BA191" s="235"/>
      <c r="BB191" s="337"/>
      <c r="BC191" s="338"/>
      <c r="BD191" s="338"/>
      <c r="BE191" s="338"/>
      <c r="BF191" s="339"/>
      <c r="BG191" s="233"/>
      <c r="BH191" s="234"/>
      <c r="BI191" s="234"/>
      <c r="BJ191" s="234"/>
      <c r="BK191" s="234"/>
      <c r="BL191" s="235"/>
    </row>
    <row r="192" spans="1:65">
      <c r="A192" s="4"/>
      <c r="B192" s="218" t="s">
        <v>2</v>
      </c>
      <c r="C192" s="220"/>
      <c r="D192" s="54" t="s">
        <v>2</v>
      </c>
      <c r="E192" s="218" t="s">
        <v>96</v>
      </c>
      <c r="F192" s="219"/>
      <c r="G192" s="220"/>
      <c r="H192" s="221"/>
      <c r="I192" s="222"/>
      <c r="J192" s="222"/>
      <c r="K192" s="222"/>
      <c r="L192" s="223"/>
      <c r="M192" s="330"/>
      <c r="N192" s="260"/>
      <c r="O192" s="260"/>
      <c r="P192" s="260"/>
      <c r="Q192" s="260"/>
      <c r="R192" s="260"/>
      <c r="S192" s="331"/>
      <c r="T192" s="330"/>
      <c r="U192" s="260"/>
      <c r="V192" s="260"/>
      <c r="W192" s="260"/>
      <c r="X192" s="331"/>
      <c r="Y192" s="334"/>
      <c r="Z192" s="244"/>
      <c r="AA192" s="244"/>
      <c r="AB192" s="244"/>
      <c r="AC192" s="245"/>
      <c r="AD192" s="218" t="s">
        <v>77</v>
      </c>
      <c r="AE192" s="219"/>
      <c r="AF192" s="219"/>
      <c r="AG192" s="220"/>
      <c r="AH192" s="218" t="s">
        <v>2</v>
      </c>
      <c r="AI192" s="220"/>
      <c r="AJ192" s="218" t="s">
        <v>78</v>
      </c>
      <c r="AK192" s="219"/>
      <c r="AL192" s="219"/>
      <c r="AM192" s="219"/>
      <c r="AN192" s="220"/>
      <c r="AO192" s="218" t="s">
        <v>79</v>
      </c>
      <c r="AP192" s="219"/>
      <c r="AQ192" s="220"/>
      <c r="AR192" s="218" t="s">
        <v>80</v>
      </c>
      <c r="AS192" s="219"/>
      <c r="AT192" s="219"/>
      <c r="AU192" s="219"/>
      <c r="AV192" s="220"/>
      <c r="AW192" s="218" t="s">
        <v>81</v>
      </c>
      <c r="AX192" s="219"/>
      <c r="AY192" s="219"/>
      <c r="AZ192" s="219"/>
      <c r="BA192" s="220"/>
      <c r="BB192" s="271" t="s">
        <v>82</v>
      </c>
      <c r="BC192" s="272"/>
      <c r="BD192" s="272"/>
      <c r="BE192" s="272"/>
      <c r="BF192" s="273"/>
      <c r="BG192" s="271" t="s">
        <v>83</v>
      </c>
      <c r="BH192" s="272"/>
      <c r="BI192" s="272"/>
      <c r="BJ192" s="272"/>
      <c r="BK192" s="272"/>
      <c r="BL192" s="273"/>
    </row>
    <row r="193" spans="1:65">
      <c r="A193" s="34">
        <v>141</v>
      </c>
      <c r="B193" s="213"/>
      <c r="C193" s="215"/>
      <c r="D193" s="57"/>
      <c r="E193" s="213"/>
      <c r="F193" s="214"/>
      <c r="G193" s="215"/>
      <c r="H193" s="213"/>
      <c r="I193" s="214"/>
      <c r="J193" s="214"/>
      <c r="K193" s="214"/>
      <c r="L193" s="215"/>
      <c r="M193" s="210"/>
      <c r="N193" s="212"/>
      <c r="O193" s="21" t="s">
        <v>10</v>
      </c>
      <c r="P193" s="22"/>
      <c r="Q193" s="21" t="s">
        <v>11</v>
      </c>
      <c r="R193" s="22"/>
      <c r="S193" s="21" t="s">
        <v>12</v>
      </c>
      <c r="T193" s="26"/>
      <c r="U193" s="21" t="s">
        <v>12</v>
      </c>
      <c r="V193" s="25" t="s">
        <v>62</v>
      </c>
      <c r="W193" s="22"/>
      <c r="X193" s="24" t="s">
        <v>12</v>
      </c>
      <c r="Y193" s="327"/>
      <c r="Z193" s="217"/>
      <c r="AA193" s="21" t="s">
        <v>62</v>
      </c>
      <c r="AB193" s="217"/>
      <c r="AC193" s="328"/>
      <c r="AD193" s="209"/>
      <c r="AE193" s="211"/>
      <c r="AF193" s="211"/>
      <c r="AG193" s="23" t="s">
        <v>13</v>
      </c>
      <c r="AH193" s="210"/>
      <c r="AI193" s="206"/>
      <c r="AJ193" s="209"/>
      <c r="AK193" s="211"/>
      <c r="AL193" s="211"/>
      <c r="AM193" s="211"/>
      <c r="AN193" s="21" t="s">
        <v>13</v>
      </c>
      <c r="AO193" s="210"/>
      <c r="AP193" s="212"/>
      <c r="AQ193" s="24" t="s">
        <v>14</v>
      </c>
      <c r="AR193" s="203">
        <f t="shared" ref="AR193:AR212" si="21">IFERROR(ROUNDDOWN(AJ193/AO193,0),0)</f>
        <v>0</v>
      </c>
      <c r="AS193" s="204"/>
      <c r="AT193" s="204"/>
      <c r="AU193" s="204"/>
      <c r="AV193" s="40" t="s">
        <v>13</v>
      </c>
      <c r="AW193" s="203">
        <f t="shared" ref="AW193:AW212" si="22">IFERROR(AD193+AR193,0)</f>
        <v>0</v>
      </c>
      <c r="AX193" s="204"/>
      <c r="AY193" s="204"/>
      <c r="AZ193" s="204"/>
      <c r="BA193" s="41" t="s">
        <v>13</v>
      </c>
      <c r="BB193" s="203">
        <v>25700</v>
      </c>
      <c r="BC193" s="204"/>
      <c r="BD193" s="204"/>
      <c r="BE193" s="204"/>
      <c r="BF193" s="40" t="s">
        <v>13</v>
      </c>
      <c r="BG193" s="203">
        <f t="shared" ref="BG193:BG212" si="23">IF(AW193&lt;BB193,AW193,25700)</f>
        <v>0</v>
      </c>
      <c r="BH193" s="204"/>
      <c r="BI193" s="204"/>
      <c r="BJ193" s="204"/>
      <c r="BK193" s="204"/>
      <c r="BL193" s="41" t="s">
        <v>13</v>
      </c>
      <c r="BM193" s="34">
        <v>141</v>
      </c>
    </row>
    <row r="194" spans="1:65">
      <c r="A194" s="34">
        <v>142</v>
      </c>
      <c r="B194" s="213"/>
      <c r="C194" s="215"/>
      <c r="D194" s="57"/>
      <c r="E194" s="213"/>
      <c r="F194" s="214"/>
      <c r="G194" s="215"/>
      <c r="H194" s="213"/>
      <c r="I194" s="214"/>
      <c r="J194" s="214"/>
      <c r="K194" s="214"/>
      <c r="L194" s="215"/>
      <c r="M194" s="210"/>
      <c r="N194" s="212"/>
      <c r="O194" s="21" t="s">
        <v>10</v>
      </c>
      <c r="P194" s="22"/>
      <c r="Q194" s="21" t="s">
        <v>11</v>
      </c>
      <c r="R194" s="22"/>
      <c r="S194" s="21" t="s">
        <v>12</v>
      </c>
      <c r="T194" s="26"/>
      <c r="U194" s="21" t="s">
        <v>12</v>
      </c>
      <c r="V194" s="25" t="s">
        <v>62</v>
      </c>
      <c r="W194" s="22"/>
      <c r="X194" s="24" t="s">
        <v>12</v>
      </c>
      <c r="Y194" s="210"/>
      <c r="Z194" s="212"/>
      <c r="AA194" s="21" t="s">
        <v>62</v>
      </c>
      <c r="AB194" s="212"/>
      <c r="AC194" s="206"/>
      <c r="AD194" s="209"/>
      <c r="AE194" s="211"/>
      <c r="AF194" s="211"/>
      <c r="AG194" s="23" t="s">
        <v>13</v>
      </c>
      <c r="AH194" s="210"/>
      <c r="AI194" s="206"/>
      <c r="AJ194" s="209"/>
      <c r="AK194" s="211"/>
      <c r="AL194" s="211"/>
      <c r="AM194" s="211"/>
      <c r="AN194" s="21" t="s">
        <v>13</v>
      </c>
      <c r="AO194" s="210"/>
      <c r="AP194" s="212"/>
      <c r="AQ194" s="24" t="s">
        <v>14</v>
      </c>
      <c r="AR194" s="203">
        <f t="shared" si="21"/>
        <v>0</v>
      </c>
      <c r="AS194" s="204"/>
      <c r="AT194" s="204"/>
      <c r="AU194" s="204"/>
      <c r="AV194" s="40" t="s">
        <v>13</v>
      </c>
      <c r="AW194" s="203">
        <f t="shared" si="22"/>
        <v>0</v>
      </c>
      <c r="AX194" s="204"/>
      <c r="AY194" s="204"/>
      <c r="AZ194" s="204"/>
      <c r="BA194" s="41" t="s">
        <v>13</v>
      </c>
      <c r="BB194" s="203">
        <v>25700</v>
      </c>
      <c r="BC194" s="204"/>
      <c r="BD194" s="204"/>
      <c r="BE194" s="204"/>
      <c r="BF194" s="40" t="s">
        <v>13</v>
      </c>
      <c r="BG194" s="203">
        <f t="shared" si="23"/>
        <v>0</v>
      </c>
      <c r="BH194" s="204"/>
      <c r="BI194" s="204"/>
      <c r="BJ194" s="204"/>
      <c r="BK194" s="204"/>
      <c r="BL194" s="41" t="s">
        <v>13</v>
      </c>
      <c r="BM194" s="34">
        <v>142</v>
      </c>
    </row>
    <row r="195" spans="1:65">
      <c r="A195" s="34">
        <v>143</v>
      </c>
      <c r="B195" s="213"/>
      <c r="C195" s="215"/>
      <c r="D195" s="57"/>
      <c r="E195" s="213"/>
      <c r="F195" s="214"/>
      <c r="G195" s="215"/>
      <c r="H195" s="213"/>
      <c r="I195" s="214"/>
      <c r="J195" s="214"/>
      <c r="K195" s="214"/>
      <c r="L195" s="215"/>
      <c r="M195" s="210"/>
      <c r="N195" s="212"/>
      <c r="O195" s="21" t="s">
        <v>10</v>
      </c>
      <c r="P195" s="22"/>
      <c r="Q195" s="21" t="s">
        <v>11</v>
      </c>
      <c r="R195" s="22"/>
      <c r="S195" s="21" t="s">
        <v>12</v>
      </c>
      <c r="T195" s="26"/>
      <c r="U195" s="21" t="s">
        <v>12</v>
      </c>
      <c r="V195" s="25" t="s">
        <v>62</v>
      </c>
      <c r="W195" s="22"/>
      <c r="X195" s="24" t="s">
        <v>12</v>
      </c>
      <c r="Y195" s="210"/>
      <c r="Z195" s="212"/>
      <c r="AA195" s="21" t="s">
        <v>62</v>
      </c>
      <c r="AB195" s="212"/>
      <c r="AC195" s="206"/>
      <c r="AD195" s="209"/>
      <c r="AE195" s="211"/>
      <c r="AF195" s="211"/>
      <c r="AG195" s="23" t="s">
        <v>13</v>
      </c>
      <c r="AH195" s="210"/>
      <c r="AI195" s="206"/>
      <c r="AJ195" s="209"/>
      <c r="AK195" s="211"/>
      <c r="AL195" s="211"/>
      <c r="AM195" s="211"/>
      <c r="AN195" s="21" t="s">
        <v>13</v>
      </c>
      <c r="AO195" s="210"/>
      <c r="AP195" s="212"/>
      <c r="AQ195" s="24" t="s">
        <v>14</v>
      </c>
      <c r="AR195" s="203">
        <f t="shared" si="21"/>
        <v>0</v>
      </c>
      <c r="AS195" s="204"/>
      <c r="AT195" s="204"/>
      <c r="AU195" s="204"/>
      <c r="AV195" s="40" t="s">
        <v>13</v>
      </c>
      <c r="AW195" s="203">
        <f t="shared" si="22"/>
        <v>0</v>
      </c>
      <c r="AX195" s="204"/>
      <c r="AY195" s="204"/>
      <c r="AZ195" s="204"/>
      <c r="BA195" s="41" t="s">
        <v>13</v>
      </c>
      <c r="BB195" s="203">
        <v>25700</v>
      </c>
      <c r="BC195" s="204"/>
      <c r="BD195" s="204"/>
      <c r="BE195" s="204"/>
      <c r="BF195" s="40" t="s">
        <v>13</v>
      </c>
      <c r="BG195" s="203">
        <f t="shared" si="23"/>
        <v>0</v>
      </c>
      <c r="BH195" s="204"/>
      <c r="BI195" s="204"/>
      <c r="BJ195" s="204"/>
      <c r="BK195" s="204"/>
      <c r="BL195" s="41" t="s">
        <v>13</v>
      </c>
      <c r="BM195" s="34">
        <v>143</v>
      </c>
    </row>
    <row r="196" spans="1:65">
      <c r="A196" s="34">
        <v>144</v>
      </c>
      <c r="B196" s="213"/>
      <c r="C196" s="215"/>
      <c r="D196" s="57"/>
      <c r="E196" s="213"/>
      <c r="F196" s="214"/>
      <c r="G196" s="215"/>
      <c r="H196" s="213"/>
      <c r="I196" s="214"/>
      <c r="J196" s="214"/>
      <c r="K196" s="214"/>
      <c r="L196" s="215"/>
      <c r="M196" s="210"/>
      <c r="N196" s="212"/>
      <c r="O196" s="21" t="s">
        <v>10</v>
      </c>
      <c r="P196" s="22"/>
      <c r="Q196" s="21" t="s">
        <v>11</v>
      </c>
      <c r="R196" s="22"/>
      <c r="S196" s="21" t="s">
        <v>12</v>
      </c>
      <c r="T196" s="26"/>
      <c r="U196" s="21" t="s">
        <v>12</v>
      </c>
      <c r="V196" s="25" t="s">
        <v>62</v>
      </c>
      <c r="W196" s="22"/>
      <c r="X196" s="24" t="s">
        <v>12</v>
      </c>
      <c r="Y196" s="210"/>
      <c r="Z196" s="212"/>
      <c r="AA196" s="21" t="s">
        <v>62</v>
      </c>
      <c r="AB196" s="212"/>
      <c r="AC196" s="206"/>
      <c r="AD196" s="209"/>
      <c r="AE196" s="211"/>
      <c r="AF196" s="211"/>
      <c r="AG196" s="23" t="s">
        <v>13</v>
      </c>
      <c r="AH196" s="210"/>
      <c r="AI196" s="206"/>
      <c r="AJ196" s="209"/>
      <c r="AK196" s="211"/>
      <c r="AL196" s="211"/>
      <c r="AM196" s="211"/>
      <c r="AN196" s="21" t="s">
        <v>13</v>
      </c>
      <c r="AO196" s="210"/>
      <c r="AP196" s="212"/>
      <c r="AQ196" s="24" t="s">
        <v>14</v>
      </c>
      <c r="AR196" s="203">
        <f t="shared" si="21"/>
        <v>0</v>
      </c>
      <c r="AS196" s="204"/>
      <c r="AT196" s="204"/>
      <c r="AU196" s="204"/>
      <c r="AV196" s="40" t="s">
        <v>13</v>
      </c>
      <c r="AW196" s="203">
        <f t="shared" si="22"/>
        <v>0</v>
      </c>
      <c r="AX196" s="204"/>
      <c r="AY196" s="204"/>
      <c r="AZ196" s="204"/>
      <c r="BA196" s="41" t="s">
        <v>13</v>
      </c>
      <c r="BB196" s="203">
        <v>25700</v>
      </c>
      <c r="BC196" s="204"/>
      <c r="BD196" s="204"/>
      <c r="BE196" s="204"/>
      <c r="BF196" s="40" t="s">
        <v>13</v>
      </c>
      <c r="BG196" s="203">
        <f t="shared" si="23"/>
        <v>0</v>
      </c>
      <c r="BH196" s="204"/>
      <c r="BI196" s="204"/>
      <c r="BJ196" s="204"/>
      <c r="BK196" s="204"/>
      <c r="BL196" s="41" t="s">
        <v>13</v>
      </c>
      <c r="BM196" s="34">
        <v>144</v>
      </c>
    </row>
    <row r="197" spans="1:65">
      <c r="A197" s="34">
        <v>145</v>
      </c>
      <c r="B197" s="213"/>
      <c r="C197" s="215"/>
      <c r="D197" s="57"/>
      <c r="E197" s="213"/>
      <c r="F197" s="214"/>
      <c r="G197" s="215"/>
      <c r="H197" s="213"/>
      <c r="I197" s="214"/>
      <c r="J197" s="214"/>
      <c r="K197" s="214"/>
      <c r="L197" s="215"/>
      <c r="M197" s="210"/>
      <c r="N197" s="212"/>
      <c r="O197" s="21" t="s">
        <v>10</v>
      </c>
      <c r="P197" s="22"/>
      <c r="Q197" s="21" t="s">
        <v>11</v>
      </c>
      <c r="R197" s="22"/>
      <c r="S197" s="21" t="s">
        <v>12</v>
      </c>
      <c r="T197" s="26"/>
      <c r="U197" s="21" t="s">
        <v>12</v>
      </c>
      <c r="V197" s="25" t="s">
        <v>62</v>
      </c>
      <c r="W197" s="22"/>
      <c r="X197" s="24" t="s">
        <v>12</v>
      </c>
      <c r="Y197" s="327"/>
      <c r="Z197" s="217"/>
      <c r="AA197" s="21" t="s">
        <v>62</v>
      </c>
      <c r="AB197" s="217"/>
      <c r="AC197" s="328"/>
      <c r="AD197" s="209"/>
      <c r="AE197" s="211"/>
      <c r="AF197" s="211"/>
      <c r="AG197" s="23" t="s">
        <v>13</v>
      </c>
      <c r="AH197" s="210"/>
      <c r="AI197" s="206"/>
      <c r="AJ197" s="209"/>
      <c r="AK197" s="211"/>
      <c r="AL197" s="211"/>
      <c r="AM197" s="211"/>
      <c r="AN197" s="21" t="s">
        <v>13</v>
      </c>
      <c r="AO197" s="210"/>
      <c r="AP197" s="212"/>
      <c r="AQ197" s="24" t="s">
        <v>14</v>
      </c>
      <c r="AR197" s="203">
        <f t="shared" si="21"/>
        <v>0</v>
      </c>
      <c r="AS197" s="204"/>
      <c r="AT197" s="204"/>
      <c r="AU197" s="204"/>
      <c r="AV197" s="40" t="s">
        <v>13</v>
      </c>
      <c r="AW197" s="203">
        <f t="shared" si="22"/>
        <v>0</v>
      </c>
      <c r="AX197" s="204"/>
      <c r="AY197" s="204"/>
      <c r="AZ197" s="204"/>
      <c r="BA197" s="41" t="s">
        <v>13</v>
      </c>
      <c r="BB197" s="203">
        <v>25700</v>
      </c>
      <c r="BC197" s="204"/>
      <c r="BD197" s="204"/>
      <c r="BE197" s="204"/>
      <c r="BF197" s="40" t="s">
        <v>13</v>
      </c>
      <c r="BG197" s="203">
        <f t="shared" si="23"/>
        <v>0</v>
      </c>
      <c r="BH197" s="204"/>
      <c r="BI197" s="204"/>
      <c r="BJ197" s="204"/>
      <c r="BK197" s="204"/>
      <c r="BL197" s="41" t="s">
        <v>13</v>
      </c>
      <c r="BM197" s="34">
        <v>145</v>
      </c>
    </row>
    <row r="198" spans="1:65">
      <c r="A198" s="34">
        <v>146</v>
      </c>
      <c r="B198" s="213"/>
      <c r="C198" s="215"/>
      <c r="D198" s="57"/>
      <c r="E198" s="213"/>
      <c r="F198" s="214"/>
      <c r="G198" s="215"/>
      <c r="H198" s="213"/>
      <c r="I198" s="214"/>
      <c r="J198" s="214"/>
      <c r="K198" s="214"/>
      <c r="L198" s="215"/>
      <c r="M198" s="210"/>
      <c r="N198" s="212"/>
      <c r="O198" s="21" t="s">
        <v>10</v>
      </c>
      <c r="P198" s="22"/>
      <c r="Q198" s="21" t="s">
        <v>11</v>
      </c>
      <c r="R198" s="22"/>
      <c r="S198" s="21" t="s">
        <v>12</v>
      </c>
      <c r="T198" s="26"/>
      <c r="U198" s="21" t="s">
        <v>12</v>
      </c>
      <c r="V198" s="25" t="s">
        <v>62</v>
      </c>
      <c r="W198" s="22"/>
      <c r="X198" s="24" t="s">
        <v>12</v>
      </c>
      <c r="Y198" s="210"/>
      <c r="Z198" s="212"/>
      <c r="AA198" s="21" t="s">
        <v>62</v>
      </c>
      <c r="AB198" s="212"/>
      <c r="AC198" s="206"/>
      <c r="AD198" s="209"/>
      <c r="AE198" s="211"/>
      <c r="AF198" s="211"/>
      <c r="AG198" s="23" t="s">
        <v>13</v>
      </c>
      <c r="AH198" s="210"/>
      <c r="AI198" s="206"/>
      <c r="AJ198" s="209"/>
      <c r="AK198" s="211"/>
      <c r="AL198" s="211"/>
      <c r="AM198" s="211"/>
      <c r="AN198" s="21" t="s">
        <v>13</v>
      </c>
      <c r="AO198" s="210"/>
      <c r="AP198" s="212"/>
      <c r="AQ198" s="24" t="s">
        <v>14</v>
      </c>
      <c r="AR198" s="203">
        <f t="shared" si="21"/>
        <v>0</v>
      </c>
      <c r="AS198" s="204"/>
      <c r="AT198" s="204"/>
      <c r="AU198" s="204"/>
      <c r="AV198" s="40" t="s">
        <v>13</v>
      </c>
      <c r="AW198" s="203">
        <f t="shared" si="22"/>
        <v>0</v>
      </c>
      <c r="AX198" s="204"/>
      <c r="AY198" s="204"/>
      <c r="AZ198" s="204"/>
      <c r="BA198" s="41" t="s">
        <v>13</v>
      </c>
      <c r="BB198" s="203">
        <v>25700</v>
      </c>
      <c r="BC198" s="204"/>
      <c r="BD198" s="204"/>
      <c r="BE198" s="204"/>
      <c r="BF198" s="40" t="s">
        <v>13</v>
      </c>
      <c r="BG198" s="203">
        <f t="shared" si="23"/>
        <v>0</v>
      </c>
      <c r="BH198" s="204"/>
      <c r="BI198" s="204"/>
      <c r="BJ198" s="204"/>
      <c r="BK198" s="204"/>
      <c r="BL198" s="41" t="s">
        <v>13</v>
      </c>
      <c r="BM198" s="34">
        <v>146</v>
      </c>
    </row>
    <row r="199" spans="1:65">
      <c r="A199" s="34">
        <v>147</v>
      </c>
      <c r="B199" s="213"/>
      <c r="C199" s="215"/>
      <c r="D199" s="57"/>
      <c r="E199" s="213"/>
      <c r="F199" s="214"/>
      <c r="G199" s="215"/>
      <c r="H199" s="213"/>
      <c r="I199" s="214"/>
      <c r="J199" s="214"/>
      <c r="K199" s="214"/>
      <c r="L199" s="215"/>
      <c r="M199" s="210"/>
      <c r="N199" s="212"/>
      <c r="O199" s="21" t="s">
        <v>10</v>
      </c>
      <c r="P199" s="22"/>
      <c r="Q199" s="21" t="s">
        <v>11</v>
      </c>
      <c r="R199" s="22"/>
      <c r="S199" s="21" t="s">
        <v>12</v>
      </c>
      <c r="T199" s="26"/>
      <c r="U199" s="21" t="s">
        <v>12</v>
      </c>
      <c r="V199" s="25" t="s">
        <v>62</v>
      </c>
      <c r="W199" s="22"/>
      <c r="X199" s="24" t="s">
        <v>12</v>
      </c>
      <c r="Y199" s="210"/>
      <c r="Z199" s="212"/>
      <c r="AA199" s="21" t="s">
        <v>62</v>
      </c>
      <c r="AB199" s="212"/>
      <c r="AC199" s="206"/>
      <c r="AD199" s="209"/>
      <c r="AE199" s="211"/>
      <c r="AF199" s="211"/>
      <c r="AG199" s="23" t="s">
        <v>13</v>
      </c>
      <c r="AH199" s="210"/>
      <c r="AI199" s="206"/>
      <c r="AJ199" s="209"/>
      <c r="AK199" s="211"/>
      <c r="AL199" s="211"/>
      <c r="AM199" s="211"/>
      <c r="AN199" s="21" t="s">
        <v>13</v>
      </c>
      <c r="AO199" s="210"/>
      <c r="AP199" s="212"/>
      <c r="AQ199" s="24" t="s">
        <v>14</v>
      </c>
      <c r="AR199" s="203">
        <f t="shared" si="21"/>
        <v>0</v>
      </c>
      <c r="AS199" s="204"/>
      <c r="AT199" s="204"/>
      <c r="AU199" s="204"/>
      <c r="AV199" s="40" t="s">
        <v>13</v>
      </c>
      <c r="AW199" s="203">
        <f t="shared" si="22"/>
        <v>0</v>
      </c>
      <c r="AX199" s="204"/>
      <c r="AY199" s="204"/>
      <c r="AZ199" s="204"/>
      <c r="BA199" s="41" t="s">
        <v>13</v>
      </c>
      <c r="BB199" s="203">
        <v>25700</v>
      </c>
      <c r="BC199" s="204"/>
      <c r="BD199" s="204"/>
      <c r="BE199" s="204"/>
      <c r="BF199" s="40" t="s">
        <v>13</v>
      </c>
      <c r="BG199" s="203">
        <f t="shared" si="23"/>
        <v>0</v>
      </c>
      <c r="BH199" s="204"/>
      <c r="BI199" s="204"/>
      <c r="BJ199" s="204"/>
      <c r="BK199" s="204"/>
      <c r="BL199" s="41" t="s">
        <v>13</v>
      </c>
      <c r="BM199" s="34">
        <v>147</v>
      </c>
    </row>
    <row r="200" spans="1:65">
      <c r="A200" s="34">
        <v>148</v>
      </c>
      <c r="B200" s="213"/>
      <c r="C200" s="215"/>
      <c r="D200" s="57"/>
      <c r="E200" s="213"/>
      <c r="F200" s="214"/>
      <c r="G200" s="215"/>
      <c r="H200" s="213"/>
      <c r="I200" s="214"/>
      <c r="J200" s="214"/>
      <c r="K200" s="214"/>
      <c r="L200" s="215"/>
      <c r="M200" s="210"/>
      <c r="N200" s="212"/>
      <c r="O200" s="21" t="s">
        <v>10</v>
      </c>
      <c r="P200" s="22"/>
      <c r="Q200" s="21" t="s">
        <v>11</v>
      </c>
      <c r="R200" s="22"/>
      <c r="S200" s="21" t="s">
        <v>12</v>
      </c>
      <c r="T200" s="26"/>
      <c r="U200" s="21" t="s">
        <v>12</v>
      </c>
      <c r="V200" s="25" t="s">
        <v>62</v>
      </c>
      <c r="W200" s="22"/>
      <c r="X200" s="24" t="s">
        <v>12</v>
      </c>
      <c r="Y200" s="210"/>
      <c r="Z200" s="212"/>
      <c r="AA200" s="21" t="s">
        <v>62</v>
      </c>
      <c r="AB200" s="212"/>
      <c r="AC200" s="206"/>
      <c r="AD200" s="209"/>
      <c r="AE200" s="211"/>
      <c r="AF200" s="211"/>
      <c r="AG200" s="23" t="s">
        <v>13</v>
      </c>
      <c r="AH200" s="210"/>
      <c r="AI200" s="206"/>
      <c r="AJ200" s="209"/>
      <c r="AK200" s="211"/>
      <c r="AL200" s="211"/>
      <c r="AM200" s="211"/>
      <c r="AN200" s="21" t="s">
        <v>13</v>
      </c>
      <c r="AO200" s="210"/>
      <c r="AP200" s="212"/>
      <c r="AQ200" s="24" t="s">
        <v>14</v>
      </c>
      <c r="AR200" s="203">
        <f t="shared" si="21"/>
        <v>0</v>
      </c>
      <c r="AS200" s="204"/>
      <c r="AT200" s="204"/>
      <c r="AU200" s="204"/>
      <c r="AV200" s="40" t="s">
        <v>13</v>
      </c>
      <c r="AW200" s="203">
        <f t="shared" si="22"/>
        <v>0</v>
      </c>
      <c r="AX200" s="204"/>
      <c r="AY200" s="204"/>
      <c r="AZ200" s="204"/>
      <c r="BA200" s="41" t="s">
        <v>13</v>
      </c>
      <c r="BB200" s="203">
        <v>25700</v>
      </c>
      <c r="BC200" s="204"/>
      <c r="BD200" s="204"/>
      <c r="BE200" s="204"/>
      <c r="BF200" s="40" t="s">
        <v>13</v>
      </c>
      <c r="BG200" s="203">
        <f t="shared" si="23"/>
        <v>0</v>
      </c>
      <c r="BH200" s="204"/>
      <c r="BI200" s="204"/>
      <c r="BJ200" s="204"/>
      <c r="BK200" s="204"/>
      <c r="BL200" s="41" t="s">
        <v>13</v>
      </c>
      <c r="BM200" s="34">
        <v>148</v>
      </c>
    </row>
    <row r="201" spans="1:65">
      <c r="A201" s="34">
        <v>149</v>
      </c>
      <c r="B201" s="213"/>
      <c r="C201" s="215"/>
      <c r="D201" s="57"/>
      <c r="E201" s="213"/>
      <c r="F201" s="214"/>
      <c r="G201" s="215"/>
      <c r="H201" s="213"/>
      <c r="I201" s="214"/>
      <c r="J201" s="214"/>
      <c r="K201" s="214"/>
      <c r="L201" s="215"/>
      <c r="M201" s="210"/>
      <c r="N201" s="212"/>
      <c r="O201" s="21" t="s">
        <v>10</v>
      </c>
      <c r="P201" s="22"/>
      <c r="Q201" s="21" t="s">
        <v>11</v>
      </c>
      <c r="R201" s="22"/>
      <c r="S201" s="21" t="s">
        <v>12</v>
      </c>
      <c r="T201" s="26"/>
      <c r="U201" s="21" t="s">
        <v>12</v>
      </c>
      <c r="V201" s="25" t="s">
        <v>62</v>
      </c>
      <c r="W201" s="22"/>
      <c r="X201" s="24" t="s">
        <v>12</v>
      </c>
      <c r="Y201" s="210"/>
      <c r="Z201" s="212"/>
      <c r="AA201" s="21" t="s">
        <v>62</v>
      </c>
      <c r="AB201" s="212"/>
      <c r="AC201" s="206"/>
      <c r="AD201" s="209"/>
      <c r="AE201" s="211"/>
      <c r="AF201" s="211"/>
      <c r="AG201" s="23" t="s">
        <v>13</v>
      </c>
      <c r="AH201" s="210"/>
      <c r="AI201" s="206"/>
      <c r="AJ201" s="209"/>
      <c r="AK201" s="211"/>
      <c r="AL201" s="211"/>
      <c r="AM201" s="211"/>
      <c r="AN201" s="21" t="s">
        <v>13</v>
      </c>
      <c r="AO201" s="210"/>
      <c r="AP201" s="212"/>
      <c r="AQ201" s="24" t="s">
        <v>14</v>
      </c>
      <c r="AR201" s="203">
        <f t="shared" si="21"/>
        <v>0</v>
      </c>
      <c r="AS201" s="204"/>
      <c r="AT201" s="204"/>
      <c r="AU201" s="204"/>
      <c r="AV201" s="40" t="s">
        <v>13</v>
      </c>
      <c r="AW201" s="203">
        <f t="shared" si="22"/>
        <v>0</v>
      </c>
      <c r="AX201" s="204"/>
      <c r="AY201" s="204"/>
      <c r="AZ201" s="204"/>
      <c r="BA201" s="41" t="s">
        <v>13</v>
      </c>
      <c r="BB201" s="203">
        <v>25700</v>
      </c>
      <c r="BC201" s="204"/>
      <c r="BD201" s="204"/>
      <c r="BE201" s="204"/>
      <c r="BF201" s="40" t="s">
        <v>13</v>
      </c>
      <c r="BG201" s="203">
        <f t="shared" si="23"/>
        <v>0</v>
      </c>
      <c r="BH201" s="204"/>
      <c r="BI201" s="204"/>
      <c r="BJ201" s="204"/>
      <c r="BK201" s="204"/>
      <c r="BL201" s="41" t="s">
        <v>13</v>
      </c>
      <c r="BM201" s="34">
        <v>149</v>
      </c>
    </row>
    <row r="202" spans="1:65">
      <c r="A202" s="34">
        <v>150</v>
      </c>
      <c r="B202" s="213"/>
      <c r="C202" s="215"/>
      <c r="D202" s="57"/>
      <c r="E202" s="213"/>
      <c r="F202" s="214"/>
      <c r="G202" s="215"/>
      <c r="H202" s="213"/>
      <c r="I202" s="214"/>
      <c r="J202" s="214"/>
      <c r="K202" s="214"/>
      <c r="L202" s="215"/>
      <c r="M202" s="210"/>
      <c r="N202" s="212"/>
      <c r="O202" s="21" t="s">
        <v>10</v>
      </c>
      <c r="P202" s="22"/>
      <c r="Q202" s="21" t="s">
        <v>11</v>
      </c>
      <c r="R202" s="22"/>
      <c r="S202" s="21" t="s">
        <v>12</v>
      </c>
      <c r="T202" s="26"/>
      <c r="U202" s="21" t="s">
        <v>12</v>
      </c>
      <c r="V202" s="25" t="s">
        <v>62</v>
      </c>
      <c r="W202" s="22"/>
      <c r="X202" s="24" t="s">
        <v>12</v>
      </c>
      <c r="Y202" s="210"/>
      <c r="Z202" s="212"/>
      <c r="AA202" s="21" t="s">
        <v>62</v>
      </c>
      <c r="AB202" s="212"/>
      <c r="AC202" s="206"/>
      <c r="AD202" s="209"/>
      <c r="AE202" s="211"/>
      <c r="AF202" s="211"/>
      <c r="AG202" s="23" t="s">
        <v>13</v>
      </c>
      <c r="AH202" s="210"/>
      <c r="AI202" s="206"/>
      <c r="AJ202" s="209"/>
      <c r="AK202" s="211"/>
      <c r="AL202" s="211"/>
      <c r="AM202" s="211"/>
      <c r="AN202" s="21" t="s">
        <v>13</v>
      </c>
      <c r="AO202" s="210"/>
      <c r="AP202" s="212"/>
      <c r="AQ202" s="24" t="s">
        <v>14</v>
      </c>
      <c r="AR202" s="203">
        <f t="shared" si="21"/>
        <v>0</v>
      </c>
      <c r="AS202" s="204"/>
      <c r="AT202" s="204"/>
      <c r="AU202" s="204"/>
      <c r="AV202" s="40" t="s">
        <v>13</v>
      </c>
      <c r="AW202" s="203">
        <f t="shared" si="22"/>
        <v>0</v>
      </c>
      <c r="AX202" s="204"/>
      <c r="AY202" s="204"/>
      <c r="AZ202" s="204"/>
      <c r="BA202" s="41" t="s">
        <v>13</v>
      </c>
      <c r="BB202" s="203">
        <v>25700</v>
      </c>
      <c r="BC202" s="204"/>
      <c r="BD202" s="204"/>
      <c r="BE202" s="204"/>
      <c r="BF202" s="40" t="s">
        <v>13</v>
      </c>
      <c r="BG202" s="203">
        <f t="shared" si="23"/>
        <v>0</v>
      </c>
      <c r="BH202" s="204"/>
      <c r="BI202" s="204"/>
      <c r="BJ202" s="204"/>
      <c r="BK202" s="204"/>
      <c r="BL202" s="41" t="s">
        <v>13</v>
      </c>
      <c r="BM202" s="34">
        <v>150</v>
      </c>
    </row>
    <row r="203" spans="1:65">
      <c r="A203" s="34">
        <v>151</v>
      </c>
      <c r="B203" s="213"/>
      <c r="C203" s="215"/>
      <c r="D203" s="57"/>
      <c r="E203" s="213"/>
      <c r="F203" s="214"/>
      <c r="G203" s="215"/>
      <c r="H203" s="213"/>
      <c r="I203" s="214"/>
      <c r="J203" s="214"/>
      <c r="K203" s="214"/>
      <c r="L203" s="215"/>
      <c r="M203" s="210"/>
      <c r="N203" s="212"/>
      <c r="O203" s="21" t="s">
        <v>10</v>
      </c>
      <c r="P203" s="22"/>
      <c r="Q203" s="21" t="s">
        <v>11</v>
      </c>
      <c r="R203" s="22"/>
      <c r="S203" s="21" t="s">
        <v>12</v>
      </c>
      <c r="T203" s="26"/>
      <c r="U203" s="21" t="s">
        <v>12</v>
      </c>
      <c r="V203" s="25" t="s">
        <v>62</v>
      </c>
      <c r="W203" s="22"/>
      <c r="X203" s="24" t="s">
        <v>12</v>
      </c>
      <c r="Y203" s="210"/>
      <c r="Z203" s="212"/>
      <c r="AA203" s="21" t="s">
        <v>62</v>
      </c>
      <c r="AB203" s="212"/>
      <c r="AC203" s="206"/>
      <c r="AD203" s="209"/>
      <c r="AE203" s="211"/>
      <c r="AF203" s="211"/>
      <c r="AG203" s="23" t="s">
        <v>13</v>
      </c>
      <c r="AH203" s="210"/>
      <c r="AI203" s="206"/>
      <c r="AJ203" s="209"/>
      <c r="AK203" s="211"/>
      <c r="AL203" s="211"/>
      <c r="AM203" s="211"/>
      <c r="AN203" s="21" t="s">
        <v>13</v>
      </c>
      <c r="AO203" s="210"/>
      <c r="AP203" s="212"/>
      <c r="AQ203" s="24" t="s">
        <v>14</v>
      </c>
      <c r="AR203" s="203">
        <f t="shared" si="21"/>
        <v>0</v>
      </c>
      <c r="AS203" s="204"/>
      <c r="AT203" s="204"/>
      <c r="AU203" s="204"/>
      <c r="AV203" s="40" t="s">
        <v>13</v>
      </c>
      <c r="AW203" s="203">
        <f t="shared" si="22"/>
        <v>0</v>
      </c>
      <c r="AX203" s="204"/>
      <c r="AY203" s="204"/>
      <c r="AZ203" s="204"/>
      <c r="BA203" s="41" t="s">
        <v>13</v>
      </c>
      <c r="BB203" s="203">
        <v>25700</v>
      </c>
      <c r="BC203" s="204"/>
      <c r="BD203" s="204"/>
      <c r="BE203" s="204"/>
      <c r="BF203" s="40" t="s">
        <v>13</v>
      </c>
      <c r="BG203" s="203">
        <f t="shared" si="23"/>
        <v>0</v>
      </c>
      <c r="BH203" s="204"/>
      <c r="BI203" s="204"/>
      <c r="BJ203" s="204"/>
      <c r="BK203" s="204"/>
      <c r="BL203" s="41" t="s">
        <v>13</v>
      </c>
      <c r="BM203" s="34">
        <v>151</v>
      </c>
    </row>
    <row r="204" spans="1:65">
      <c r="A204" s="34">
        <v>152</v>
      </c>
      <c r="B204" s="213"/>
      <c r="C204" s="215"/>
      <c r="D204" s="57"/>
      <c r="E204" s="213"/>
      <c r="F204" s="214"/>
      <c r="G204" s="215"/>
      <c r="H204" s="213"/>
      <c r="I204" s="214"/>
      <c r="J204" s="214"/>
      <c r="K204" s="214"/>
      <c r="L204" s="215"/>
      <c r="M204" s="210"/>
      <c r="N204" s="212"/>
      <c r="O204" s="21" t="s">
        <v>10</v>
      </c>
      <c r="P204" s="22"/>
      <c r="Q204" s="21" t="s">
        <v>11</v>
      </c>
      <c r="R204" s="22"/>
      <c r="S204" s="21" t="s">
        <v>12</v>
      </c>
      <c r="T204" s="26"/>
      <c r="U204" s="21" t="s">
        <v>12</v>
      </c>
      <c r="V204" s="25" t="s">
        <v>62</v>
      </c>
      <c r="W204" s="22"/>
      <c r="X204" s="24" t="s">
        <v>12</v>
      </c>
      <c r="Y204" s="210"/>
      <c r="Z204" s="212"/>
      <c r="AA204" s="21" t="s">
        <v>62</v>
      </c>
      <c r="AB204" s="212"/>
      <c r="AC204" s="206"/>
      <c r="AD204" s="209"/>
      <c r="AE204" s="211"/>
      <c r="AF204" s="211"/>
      <c r="AG204" s="23" t="s">
        <v>13</v>
      </c>
      <c r="AH204" s="210"/>
      <c r="AI204" s="206"/>
      <c r="AJ204" s="209"/>
      <c r="AK204" s="211"/>
      <c r="AL204" s="211"/>
      <c r="AM204" s="211"/>
      <c r="AN204" s="21" t="s">
        <v>13</v>
      </c>
      <c r="AO204" s="210"/>
      <c r="AP204" s="212"/>
      <c r="AQ204" s="24" t="s">
        <v>14</v>
      </c>
      <c r="AR204" s="203">
        <f t="shared" si="21"/>
        <v>0</v>
      </c>
      <c r="AS204" s="204"/>
      <c r="AT204" s="204"/>
      <c r="AU204" s="204"/>
      <c r="AV204" s="40" t="s">
        <v>13</v>
      </c>
      <c r="AW204" s="203">
        <f t="shared" si="22"/>
        <v>0</v>
      </c>
      <c r="AX204" s="204"/>
      <c r="AY204" s="204"/>
      <c r="AZ204" s="204"/>
      <c r="BA204" s="41" t="s">
        <v>13</v>
      </c>
      <c r="BB204" s="203">
        <v>25700</v>
      </c>
      <c r="BC204" s="204"/>
      <c r="BD204" s="204"/>
      <c r="BE204" s="204"/>
      <c r="BF204" s="40" t="s">
        <v>13</v>
      </c>
      <c r="BG204" s="203">
        <f t="shared" si="23"/>
        <v>0</v>
      </c>
      <c r="BH204" s="204"/>
      <c r="BI204" s="204"/>
      <c r="BJ204" s="204"/>
      <c r="BK204" s="204"/>
      <c r="BL204" s="41" t="s">
        <v>13</v>
      </c>
      <c r="BM204" s="34">
        <v>152</v>
      </c>
    </row>
    <row r="205" spans="1:65">
      <c r="A205" s="34">
        <v>153</v>
      </c>
      <c r="B205" s="213"/>
      <c r="C205" s="215"/>
      <c r="D205" s="57"/>
      <c r="E205" s="213"/>
      <c r="F205" s="214"/>
      <c r="G205" s="215"/>
      <c r="H205" s="213"/>
      <c r="I205" s="214"/>
      <c r="J205" s="214"/>
      <c r="K205" s="214"/>
      <c r="L205" s="215"/>
      <c r="M205" s="210"/>
      <c r="N205" s="212"/>
      <c r="O205" s="21" t="s">
        <v>10</v>
      </c>
      <c r="P205" s="22"/>
      <c r="Q205" s="21" t="s">
        <v>11</v>
      </c>
      <c r="R205" s="22"/>
      <c r="S205" s="21" t="s">
        <v>12</v>
      </c>
      <c r="T205" s="26"/>
      <c r="U205" s="21" t="s">
        <v>12</v>
      </c>
      <c r="V205" s="25" t="s">
        <v>62</v>
      </c>
      <c r="W205" s="22"/>
      <c r="X205" s="24" t="s">
        <v>12</v>
      </c>
      <c r="Y205" s="210"/>
      <c r="Z205" s="212"/>
      <c r="AA205" s="21" t="s">
        <v>62</v>
      </c>
      <c r="AB205" s="212"/>
      <c r="AC205" s="206"/>
      <c r="AD205" s="209"/>
      <c r="AE205" s="211"/>
      <c r="AF205" s="211"/>
      <c r="AG205" s="23" t="s">
        <v>13</v>
      </c>
      <c r="AH205" s="210"/>
      <c r="AI205" s="206"/>
      <c r="AJ205" s="209"/>
      <c r="AK205" s="211"/>
      <c r="AL205" s="211"/>
      <c r="AM205" s="211"/>
      <c r="AN205" s="21" t="s">
        <v>13</v>
      </c>
      <c r="AO205" s="210"/>
      <c r="AP205" s="212"/>
      <c r="AQ205" s="24" t="s">
        <v>14</v>
      </c>
      <c r="AR205" s="203">
        <f t="shared" si="21"/>
        <v>0</v>
      </c>
      <c r="AS205" s="204"/>
      <c r="AT205" s="204"/>
      <c r="AU205" s="204"/>
      <c r="AV205" s="40" t="s">
        <v>13</v>
      </c>
      <c r="AW205" s="203">
        <f t="shared" si="22"/>
        <v>0</v>
      </c>
      <c r="AX205" s="204"/>
      <c r="AY205" s="204"/>
      <c r="AZ205" s="204"/>
      <c r="BA205" s="41" t="s">
        <v>13</v>
      </c>
      <c r="BB205" s="203">
        <v>25700</v>
      </c>
      <c r="BC205" s="204"/>
      <c r="BD205" s="204"/>
      <c r="BE205" s="204"/>
      <c r="BF205" s="40" t="s">
        <v>13</v>
      </c>
      <c r="BG205" s="203">
        <f t="shared" si="23"/>
        <v>0</v>
      </c>
      <c r="BH205" s="204"/>
      <c r="BI205" s="204"/>
      <c r="BJ205" s="204"/>
      <c r="BK205" s="204"/>
      <c r="BL205" s="41" t="s">
        <v>13</v>
      </c>
      <c r="BM205" s="34">
        <v>153</v>
      </c>
    </row>
    <row r="206" spans="1:65">
      <c r="A206" s="34">
        <v>154</v>
      </c>
      <c r="B206" s="213"/>
      <c r="C206" s="215"/>
      <c r="D206" s="57"/>
      <c r="E206" s="213"/>
      <c r="F206" s="214"/>
      <c r="G206" s="215"/>
      <c r="H206" s="213"/>
      <c r="I206" s="214"/>
      <c r="J206" s="214"/>
      <c r="K206" s="214"/>
      <c r="L206" s="215"/>
      <c r="M206" s="210"/>
      <c r="N206" s="212"/>
      <c r="O206" s="21" t="s">
        <v>10</v>
      </c>
      <c r="P206" s="22"/>
      <c r="Q206" s="21" t="s">
        <v>11</v>
      </c>
      <c r="R206" s="22"/>
      <c r="S206" s="21" t="s">
        <v>12</v>
      </c>
      <c r="T206" s="26"/>
      <c r="U206" s="21" t="s">
        <v>12</v>
      </c>
      <c r="V206" s="25" t="s">
        <v>62</v>
      </c>
      <c r="W206" s="22"/>
      <c r="X206" s="24" t="s">
        <v>12</v>
      </c>
      <c r="Y206" s="210"/>
      <c r="Z206" s="212"/>
      <c r="AA206" s="21" t="s">
        <v>62</v>
      </c>
      <c r="AB206" s="212"/>
      <c r="AC206" s="206"/>
      <c r="AD206" s="209"/>
      <c r="AE206" s="211"/>
      <c r="AF206" s="211"/>
      <c r="AG206" s="23" t="s">
        <v>13</v>
      </c>
      <c r="AH206" s="210"/>
      <c r="AI206" s="206"/>
      <c r="AJ206" s="209"/>
      <c r="AK206" s="211"/>
      <c r="AL206" s="211"/>
      <c r="AM206" s="211"/>
      <c r="AN206" s="21" t="s">
        <v>13</v>
      </c>
      <c r="AO206" s="210"/>
      <c r="AP206" s="212"/>
      <c r="AQ206" s="24" t="s">
        <v>14</v>
      </c>
      <c r="AR206" s="203">
        <f t="shared" si="21"/>
        <v>0</v>
      </c>
      <c r="AS206" s="204"/>
      <c r="AT206" s="204"/>
      <c r="AU206" s="204"/>
      <c r="AV206" s="40" t="s">
        <v>13</v>
      </c>
      <c r="AW206" s="203">
        <f t="shared" si="22"/>
        <v>0</v>
      </c>
      <c r="AX206" s="204"/>
      <c r="AY206" s="204"/>
      <c r="AZ206" s="204"/>
      <c r="BA206" s="41" t="s">
        <v>13</v>
      </c>
      <c r="BB206" s="203">
        <v>25700</v>
      </c>
      <c r="BC206" s="204"/>
      <c r="BD206" s="204"/>
      <c r="BE206" s="204"/>
      <c r="BF206" s="40" t="s">
        <v>13</v>
      </c>
      <c r="BG206" s="203">
        <f t="shared" si="23"/>
        <v>0</v>
      </c>
      <c r="BH206" s="204"/>
      <c r="BI206" s="204"/>
      <c r="BJ206" s="204"/>
      <c r="BK206" s="204"/>
      <c r="BL206" s="41" t="s">
        <v>13</v>
      </c>
      <c r="BM206" s="34">
        <v>154</v>
      </c>
    </row>
    <row r="207" spans="1:65">
      <c r="A207" s="34">
        <v>155</v>
      </c>
      <c r="B207" s="213"/>
      <c r="C207" s="215"/>
      <c r="D207" s="57"/>
      <c r="E207" s="213"/>
      <c r="F207" s="214"/>
      <c r="G207" s="215"/>
      <c r="H207" s="213"/>
      <c r="I207" s="214"/>
      <c r="J207" s="214"/>
      <c r="K207" s="214"/>
      <c r="L207" s="215"/>
      <c r="M207" s="210"/>
      <c r="N207" s="212"/>
      <c r="O207" s="21" t="s">
        <v>10</v>
      </c>
      <c r="P207" s="22"/>
      <c r="Q207" s="21" t="s">
        <v>11</v>
      </c>
      <c r="R207" s="22"/>
      <c r="S207" s="21" t="s">
        <v>12</v>
      </c>
      <c r="T207" s="26"/>
      <c r="U207" s="21" t="s">
        <v>12</v>
      </c>
      <c r="V207" s="25" t="s">
        <v>62</v>
      </c>
      <c r="W207" s="22"/>
      <c r="X207" s="24" t="s">
        <v>12</v>
      </c>
      <c r="Y207" s="210"/>
      <c r="Z207" s="212"/>
      <c r="AA207" s="21" t="s">
        <v>62</v>
      </c>
      <c r="AB207" s="212"/>
      <c r="AC207" s="206"/>
      <c r="AD207" s="209"/>
      <c r="AE207" s="211"/>
      <c r="AF207" s="211"/>
      <c r="AG207" s="23" t="s">
        <v>13</v>
      </c>
      <c r="AH207" s="210"/>
      <c r="AI207" s="206"/>
      <c r="AJ207" s="209"/>
      <c r="AK207" s="211"/>
      <c r="AL207" s="211"/>
      <c r="AM207" s="211"/>
      <c r="AN207" s="21" t="s">
        <v>13</v>
      </c>
      <c r="AO207" s="210"/>
      <c r="AP207" s="212"/>
      <c r="AQ207" s="24" t="s">
        <v>14</v>
      </c>
      <c r="AR207" s="203">
        <f t="shared" si="21"/>
        <v>0</v>
      </c>
      <c r="AS207" s="204"/>
      <c r="AT207" s="204"/>
      <c r="AU207" s="204"/>
      <c r="AV207" s="40" t="s">
        <v>13</v>
      </c>
      <c r="AW207" s="203">
        <f t="shared" si="22"/>
        <v>0</v>
      </c>
      <c r="AX207" s="204"/>
      <c r="AY207" s="204"/>
      <c r="AZ207" s="204"/>
      <c r="BA207" s="41" t="s">
        <v>13</v>
      </c>
      <c r="BB207" s="203">
        <v>25700</v>
      </c>
      <c r="BC207" s="204"/>
      <c r="BD207" s="204"/>
      <c r="BE207" s="204"/>
      <c r="BF207" s="40" t="s">
        <v>13</v>
      </c>
      <c r="BG207" s="203">
        <f t="shared" si="23"/>
        <v>0</v>
      </c>
      <c r="BH207" s="204"/>
      <c r="BI207" s="204"/>
      <c r="BJ207" s="204"/>
      <c r="BK207" s="204"/>
      <c r="BL207" s="41" t="s">
        <v>13</v>
      </c>
      <c r="BM207" s="34">
        <v>155</v>
      </c>
    </row>
    <row r="208" spans="1:65">
      <c r="A208" s="34">
        <v>156</v>
      </c>
      <c r="B208" s="213"/>
      <c r="C208" s="215"/>
      <c r="D208" s="57"/>
      <c r="E208" s="213"/>
      <c r="F208" s="214"/>
      <c r="G208" s="215"/>
      <c r="H208" s="213"/>
      <c r="I208" s="214"/>
      <c r="J208" s="214"/>
      <c r="K208" s="214"/>
      <c r="L208" s="215"/>
      <c r="M208" s="210"/>
      <c r="N208" s="212"/>
      <c r="O208" s="21" t="s">
        <v>10</v>
      </c>
      <c r="P208" s="22"/>
      <c r="Q208" s="21" t="s">
        <v>11</v>
      </c>
      <c r="R208" s="22"/>
      <c r="S208" s="21" t="s">
        <v>12</v>
      </c>
      <c r="T208" s="26"/>
      <c r="U208" s="21" t="s">
        <v>12</v>
      </c>
      <c r="V208" s="25" t="s">
        <v>62</v>
      </c>
      <c r="W208" s="22"/>
      <c r="X208" s="24" t="s">
        <v>12</v>
      </c>
      <c r="Y208" s="210"/>
      <c r="Z208" s="212"/>
      <c r="AA208" s="21" t="s">
        <v>62</v>
      </c>
      <c r="AB208" s="212"/>
      <c r="AC208" s="206"/>
      <c r="AD208" s="209"/>
      <c r="AE208" s="211"/>
      <c r="AF208" s="211"/>
      <c r="AG208" s="23" t="s">
        <v>13</v>
      </c>
      <c r="AH208" s="210"/>
      <c r="AI208" s="206"/>
      <c r="AJ208" s="209"/>
      <c r="AK208" s="211"/>
      <c r="AL208" s="211"/>
      <c r="AM208" s="211"/>
      <c r="AN208" s="21" t="s">
        <v>13</v>
      </c>
      <c r="AO208" s="210"/>
      <c r="AP208" s="212"/>
      <c r="AQ208" s="24" t="s">
        <v>14</v>
      </c>
      <c r="AR208" s="203">
        <f t="shared" si="21"/>
        <v>0</v>
      </c>
      <c r="AS208" s="204"/>
      <c r="AT208" s="204"/>
      <c r="AU208" s="204"/>
      <c r="AV208" s="40" t="s">
        <v>13</v>
      </c>
      <c r="AW208" s="203">
        <f t="shared" si="22"/>
        <v>0</v>
      </c>
      <c r="AX208" s="204"/>
      <c r="AY208" s="204"/>
      <c r="AZ208" s="204"/>
      <c r="BA208" s="41" t="s">
        <v>13</v>
      </c>
      <c r="BB208" s="203">
        <v>25700</v>
      </c>
      <c r="BC208" s="204"/>
      <c r="BD208" s="204"/>
      <c r="BE208" s="204"/>
      <c r="BF208" s="40" t="s">
        <v>13</v>
      </c>
      <c r="BG208" s="203">
        <f t="shared" si="23"/>
        <v>0</v>
      </c>
      <c r="BH208" s="204"/>
      <c r="BI208" s="204"/>
      <c r="BJ208" s="204"/>
      <c r="BK208" s="204"/>
      <c r="BL208" s="41" t="s">
        <v>13</v>
      </c>
      <c r="BM208" s="34">
        <v>156</v>
      </c>
    </row>
    <row r="209" spans="1:65">
      <c r="A209" s="34">
        <v>157</v>
      </c>
      <c r="B209" s="213"/>
      <c r="C209" s="215"/>
      <c r="D209" s="57"/>
      <c r="E209" s="213"/>
      <c r="F209" s="214"/>
      <c r="G209" s="215"/>
      <c r="H209" s="213"/>
      <c r="I209" s="214"/>
      <c r="J209" s="214"/>
      <c r="K209" s="214"/>
      <c r="L209" s="215"/>
      <c r="M209" s="210"/>
      <c r="N209" s="212"/>
      <c r="O209" s="21" t="s">
        <v>10</v>
      </c>
      <c r="P209" s="22"/>
      <c r="Q209" s="21" t="s">
        <v>11</v>
      </c>
      <c r="R209" s="22"/>
      <c r="S209" s="21" t="s">
        <v>12</v>
      </c>
      <c r="T209" s="26"/>
      <c r="U209" s="21" t="s">
        <v>12</v>
      </c>
      <c r="V209" s="25" t="s">
        <v>62</v>
      </c>
      <c r="W209" s="22"/>
      <c r="X209" s="24" t="s">
        <v>12</v>
      </c>
      <c r="Y209" s="210"/>
      <c r="Z209" s="212"/>
      <c r="AA209" s="21" t="s">
        <v>62</v>
      </c>
      <c r="AB209" s="212"/>
      <c r="AC209" s="206"/>
      <c r="AD209" s="209"/>
      <c r="AE209" s="211"/>
      <c r="AF209" s="211"/>
      <c r="AG209" s="23" t="s">
        <v>13</v>
      </c>
      <c r="AH209" s="210"/>
      <c r="AI209" s="206"/>
      <c r="AJ209" s="209"/>
      <c r="AK209" s="211"/>
      <c r="AL209" s="211"/>
      <c r="AM209" s="211"/>
      <c r="AN209" s="21" t="s">
        <v>13</v>
      </c>
      <c r="AO209" s="210"/>
      <c r="AP209" s="212"/>
      <c r="AQ209" s="24" t="s">
        <v>14</v>
      </c>
      <c r="AR209" s="203">
        <f t="shared" si="21"/>
        <v>0</v>
      </c>
      <c r="AS209" s="204"/>
      <c r="AT209" s="204"/>
      <c r="AU209" s="204"/>
      <c r="AV209" s="40" t="s">
        <v>13</v>
      </c>
      <c r="AW209" s="203">
        <f t="shared" si="22"/>
        <v>0</v>
      </c>
      <c r="AX209" s="204"/>
      <c r="AY209" s="204"/>
      <c r="AZ209" s="204"/>
      <c r="BA209" s="41" t="s">
        <v>13</v>
      </c>
      <c r="BB209" s="203">
        <v>25700</v>
      </c>
      <c r="BC209" s="204"/>
      <c r="BD209" s="204"/>
      <c r="BE209" s="204"/>
      <c r="BF209" s="40" t="s">
        <v>13</v>
      </c>
      <c r="BG209" s="203">
        <f t="shared" si="23"/>
        <v>0</v>
      </c>
      <c r="BH209" s="204"/>
      <c r="BI209" s="204"/>
      <c r="BJ209" s="204"/>
      <c r="BK209" s="204"/>
      <c r="BL209" s="41" t="s">
        <v>13</v>
      </c>
      <c r="BM209" s="34">
        <v>157</v>
      </c>
    </row>
    <row r="210" spans="1:65">
      <c r="A210" s="34">
        <v>158</v>
      </c>
      <c r="B210" s="213"/>
      <c r="C210" s="215"/>
      <c r="D210" s="57"/>
      <c r="E210" s="213"/>
      <c r="F210" s="214"/>
      <c r="G210" s="215"/>
      <c r="H210" s="213"/>
      <c r="I210" s="214"/>
      <c r="J210" s="214"/>
      <c r="K210" s="214"/>
      <c r="L210" s="215"/>
      <c r="M210" s="210"/>
      <c r="N210" s="212"/>
      <c r="O210" s="21" t="s">
        <v>10</v>
      </c>
      <c r="P210" s="22"/>
      <c r="Q210" s="21" t="s">
        <v>11</v>
      </c>
      <c r="R210" s="22"/>
      <c r="S210" s="21" t="s">
        <v>12</v>
      </c>
      <c r="T210" s="26"/>
      <c r="U210" s="21" t="s">
        <v>12</v>
      </c>
      <c r="V210" s="25" t="s">
        <v>62</v>
      </c>
      <c r="W210" s="22"/>
      <c r="X210" s="24" t="s">
        <v>12</v>
      </c>
      <c r="Y210" s="210"/>
      <c r="Z210" s="212"/>
      <c r="AA210" s="21" t="s">
        <v>62</v>
      </c>
      <c r="AB210" s="212"/>
      <c r="AC210" s="206"/>
      <c r="AD210" s="209"/>
      <c r="AE210" s="211"/>
      <c r="AF210" s="211"/>
      <c r="AG210" s="23" t="s">
        <v>13</v>
      </c>
      <c r="AH210" s="210"/>
      <c r="AI210" s="206"/>
      <c r="AJ210" s="209"/>
      <c r="AK210" s="211"/>
      <c r="AL210" s="211"/>
      <c r="AM210" s="211"/>
      <c r="AN210" s="21" t="s">
        <v>13</v>
      </c>
      <c r="AO210" s="210"/>
      <c r="AP210" s="212"/>
      <c r="AQ210" s="24" t="s">
        <v>14</v>
      </c>
      <c r="AR210" s="203">
        <f t="shared" si="21"/>
        <v>0</v>
      </c>
      <c r="AS210" s="204"/>
      <c r="AT210" s="204"/>
      <c r="AU210" s="204"/>
      <c r="AV210" s="40" t="s">
        <v>13</v>
      </c>
      <c r="AW210" s="203">
        <f t="shared" si="22"/>
        <v>0</v>
      </c>
      <c r="AX210" s="204"/>
      <c r="AY210" s="204"/>
      <c r="AZ210" s="204"/>
      <c r="BA210" s="41" t="s">
        <v>13</v>
      </c>
      <c r="BB210" s="203">
        <v>25700</v>
      </c>
      <c r="BC210" s="204"/>
      <c r="BD210" s="204"/>
      <c r="BE210" s="204"/>
      <c r="BF210" s="40" t="s">
        <v>13</v>
      </c>
      <c r="BG210" s="203">
        <f t="shared" si="23"/>
        <v>0</v>
      </c>
      <c r="BH210" s="204"/>
      <c r="BI210" s="204"/>
      <c r="BJ210" s="204"/>
      <c r="BK210" s="204"/>
      <c r="BL210" s="41" t="s">
        <v>13</v>
      </c>
      <c r="BM210" s="34">
        <v>158</v>
      </c>
    </row>
    <row r="211" spans="1:65">
      <c r="A211" s="34">
        <v>159</v>
      </c>
      <c r="B211" s="213"/>
      <c r="C211" s="215"/>
      <c r="D211" s="57"/>
      <c r="E211" s="213"/>
      <c r="F211" s="214"/>
      <c r="G211" s="215"/>
      <c r="H211" s="213"/>
      <c r="I211" s="214"/>
      <c r="J211" s="214"/>
      <c r="K211" s="214"/>
      <c r="L211" s="215"/>
      <c r="M211" s="210"/>
      <c r="N211" s="212"/>
      <c r="O211" s="21" t="s">
        <v>10</v>
      </c>
      <c r="P211" s="22"/>
      <c r="Q211" s="21" t="s">
        <v>11</v>
      </c>
      <c r="R211" s="22"/>
      <c r="S211" s="21" t="s">
        <v>12</v>
      </c>
      <c r="T211" s="26"/>
      <c r="U211" s="21" t="s">
        <v>12</v>
      </c>
      <c r="V211" s="25" t="s">
        <v>62</v>
      </c>
      <c r="W211" s="22"/>
      <c r="X211" s="24" t="s">
        <v>12</v>
      </c>
      <c r="Y211" s="210"/>
      <c r="Z211" s="212"/>
      <c r="AA211" s="21" t="s">
        <v>62</v>
      </c>
      <c r="AB211" s="212"/>
      <c r="AC211" s="206"/>
      <c r="AD211" s="209"/>
      <c r="AE211" s="211"/>
      <c r="AF211" s="211"/>
      <c r="AG211" s="23" t="s">
        <v>13</v>
      </c>
      <c r="AH211" s="210"/>
      <c r="AI211" s="206"/>
      <c r="AJ211" s="209"/>
      <c r="AK211" s="211"/>
      <c r="AL211" s="211"/>
      <c r="AM211" s="211"/>
      <c r="AN211" s="21" t="s">
        <v>13</v>
      </c>
      <c r="AO211" s="210"/>
      <c r="AP211" s="212"/>
      <c r="AQ211" s="24" t="s">
        <v>14</v>
      </c>
      <c r="AR211" s="203">
        <f t="shared" si="21"/>
        <v>0</v>
      </c>
      <c r="AS211" s="204"/>
      <c r="AT211" s="204"/>
      <c r="AU211" s="204"/>
      <c r="AV211" s="40" t="s">
        <v>13</v>
      </c>
      <c r="AW211" s="203">
        <f t="shared" si="22"/>
        <v>0</v>
      </c>
      <c r="AX211" s="204"/>
      <c r="AY211" s="204"/>
      <c r="AZ211" s="204"/>
      <c r="BA211" s="41" t="s">
        <v>13</v>
      </c>
      <c r="BB211" s="203">
        <v>25700</v>
      </c>
      <c r="BC211" s="204"/>
      <c r="BD211" s="204"/>
      <c r="BE211" s="204"/>
      <c r="BF211" s="40" t="s">
        <v>13</v>
      </c>
      <c r="BG211" s="203">
        <f t="shared" si="23"/>
        <v>0</v>
      </c>
      <c r="BH211" s="204"/>
      <c r="BI211" s="204"/>
      <c r="BJ211" s="204"/>
      <c r="BK211" s="204"/>
      <c r="BL211" s="41" t="s">
        <v>13</v>
      </c>
      <c r="BM211" s="34">
        <v>159</v>
      </c>
    </row>
    <row r="212" spans="1:65" ht="18.600000000000001" thickBot="1">
      <c r="A212" s="34">
        <v>160</v>
      </c>
      <c r="B212" s="213"/>
      <c r="C212" s="215"/>
      <c r="D212" s="57"/>
      <c r="E212" s="213"/>
      <c r="F212" s="214"/>
      <c r="G212" s="215"/>
      <c r="H212" s="213"/>
      <c r="I212" s="214"/>
      <c r="J212" s="214"/>
      <c r="K212" s="214"/>
      <c r="L212" s="215"/>
      <c r="M212" s="210"/>
      <c r="N212" s="212"/>
      <c r="O212" s="21" t="s">
        <v>10</v>
      </c>
      <c r="P212" s="22"/>
      <c r="Q212" s="21" t="s">
        <v>11</v>
      </c>
      <c r="R212" s="22"/>
      <c r="S212" s="24" t="s">
        <v>12</v>
      </c>
      <c r="T212" s="26"/>
      <c r="U212" s="21" t="s">
        <v>12</v>
      </c>
      <c r="V212" s="25" t="s">
        <v>62</v>
      </c>
      <c r="W212" s="22"/>
      <c r="X212" s="24" t="s">
        <v>12</v>
      </c>
      <c r="Y212" s="210"/>
      <c r="Z212" s="212"/>
      <c r="AA212" s="21" t="s">
        <v>62</v>
      </c>
      <c r="AB212" s="212"/>
      <c r="AC212" s="206"/>
      <c r="AD212" s="209"/>
      <c r="AE212" s="211"/>
      <c r="AF212" s="211"/>
      <c r="AG212" s="23" t="s">
        <v>13</v>
      </c>
      <c r="AH212" s="210"/>
      <c r="AI212" s="206"/>
      <c r="AJ212" s="209"/>
      <c r="AK212" s="211"/>
      <c r="AL212" s="211"/>
      <c r="AM212" s="211"/>
      <c r="AN212" s="21" t="s">
        <v>119</v>
      </c>
      <c r="AO212" s="210"/>
      <c r="AP212" s="212"/>
      <c r="AQ212" s="24" t="s">
        <v>14</v>
      </c>
      <c r="AR212" s="203">
        <f t="shared" si="21"/>
        <v>0</v>
      </c>
      <c r="AS212" s="204"/>
      <c r="AT212" s="204"/>
      <c r="AU212" s="204"/>
      <c r="AV212" s="40" t="s">
        <v>13</v>
      </c>
      <c r="AW212" s="203">
        <f t="shared" si="22"/>
        <v>0</v>
      </c>
      <c r="AX212" s="204"/>
      <c r="AY212" s="204"/>
      <c r="AZ212" s="204"/>
      <c r="BA212" s="41" t="s">
        <v>13</v>
      </c>
      <c r="BB212" s="203">
        <v>25700</v>
      </c>
      <c r="BC212" s="204"/>
      <c r="BD212" s="204"/>
      <c r="BE212" s="204"/>
      <c r="BF212" s="41" t="s">
        <v>13</v>
      </c>
      <c r="BG212" s="320">
        <f t="shared" si="23"/>
        <v>0</v>
      </c>
      <c r="BH212" s="321"/>
      <c r="BI212" s="321"/>
      <c r="BJ212" s="321"/>
      <c r="BK212" s="321"/>
      <c r="BL212" s="41" t="s">
        <v>13</v>
      </c>
      <c r="BM212" s="34">
        <v>160</v>
      </c>
    </row>
    <row r="213" spans="1:65" ht="18.600000000000001" thickBot="1">
      <c r="BD213" s="322" t="s">
        <v>15</v>
      </c>
      <c r="BE213" s="322"/>
      <c r="BF213" s="323"/>
      <c r="BG213" s="324">
        <f>SUM(BG193:BK212)</f>
        <v>0</v>
      </c>
      <c r="BH213" s="325"/>
      <c r="BI213" s="325"/>
      <c r="BJ213" s="325"/>
      <c r="BK213" s="325"/>
      <c r="BL213" s="326"/>
    </row>
    <row r="214" spans="1:65" ht="22.2">
      <c r="A214" s="1" t="s">
        <v>61</v>
      </c>
      <c r="BC214" s="196" t="s">
        <v>24</v>
      </c>
      <c r="BD214" s="197"/>
      <c r="BE214" s="275"/>
      <c r="BF214" s="276"/>
      <c r="BG214" s="2" t="s">
        <v>10</v>
      </c>
      <c r="BI214" s="344"/>
      <c r="BJ214" s="345"/>
      <c r="BK214" s="346" t="s">
        <v>25</v>
      </c>
      <c r="BL214" s="347"/>
    </row>
    <row r="215" spans="1:65">
      <c r="X215" s="2" t="s">
        <v>85</v>
      </c>
      <c r="AU215" s="2" t="s">
        <v>103</v>
      </c>
      <c r="AX215" s="275"/>
      <c r="AY215" s="164"/>
      <c r="AZ215" s="164"/>
      <c r="BA215" s="164"/>
      <c r="BB215" s="164"/>
      <c r="BC215" s="164"/>
      <c r="BD215" s="164"/>
      <c r="BE215" s="164"/>
      <c r="BF215" s="164"/>
      <c r="BG215" s="164"/>
      <c r="BH215" s="164"/>
      <c r="BI215" s="164"/>
      <c r="BJ215" s="164"/>
      <c r="BK215" s="164"/>
      <c r="BL215" s="276"/>
    </row>
    <row r="216" spans="1:65" ht="18" customHeight="1">
      <c r="A216" s="4"/>
      <c r="B216" s="246" t="s">
        <v>94</v>
      </c>
      <c r="C216" s="248"/>
      <c r="D216" s="340" t="s">
        <v>120</v>
      </c>
      <c r="E216" s="246" t="s">
        <v>95</v>
      </c>
      <c r="F216" s="247"/>
      <c r="G216" s="248"/>
      <c r="H216" s="252" t="s">
        <v>3</v>
      </c>
      <c r="I216" s="253"/>
      <c r="J216" s="253"/>
      <c r="K216" s="253"/>
      <c r="L216" s="254"/>
      <c r="M216" s="274" t="s">
        <v>93</v>
      </c>
      <c r="N216" s="258"/>
      <c r="O216" s="258"/>
      <c r="P216" s="258"/>
      <c r="Q216" s="258"/>
      <c r="R216" s="258"/>
      <c r="S216" s="329"/>
      <c r="T216" s="274" t="s">
        <v>63</v>
      </c>
      <c r="U216" s="258"/>
      <c r="V216" s="258"/>
      <c r="W216" s="258"/>
      <c r="X216" s="329"/>
      <c r="Y216" s="262" t="s">
        <v>64</v>
      </c>
      <c r="Z216" s="263"/>
      <c r="AA216" s="263"/>
      <c r="AB216" s="263"/>
      <c r="AC216" s="264"/>
      <c r="AD216" s="274" t="s">
        <v>6</v>
      </c>
      <c r="AE216" s="258"/>
      <c r="AF216" s="258"/>
      <c r="AG216" s="329"/>
      <c r="AH216" s="271" t="s">
        <v>84</v>
      </c>
      <c r="AI216" s="272"/>
      <c r="AJ216" s="272"/>
      <c r="AK216" s="272"/>
      <c r="AL216" s="272"/>
      <c r="AM216" s="272"/>
      <c r="AN216" s="273"/>
      <c r="AO216" s="274" t="s">
        <v>7</v>
      </c>
      <c r="AP216" s="258"/>
      <c r="AQ216" s="329"/>
      <c r="AR216" s="224" t="s">
        <v>26</v>
      </c>
      <c r="AS216" s="332"/>
      <c r="AT216" s="332"/>
      <c r="AU216" s="332"/>
      <c r="AV216" s="333"/>
      <c r="AW216" s="230" t="s">
        <v>8</v>
      </c>
      <c r="AX216" s="231"/>
      <c r="AY216" s="231"/>
      <c r="AZ216" s="231"/>
      <c r="BA216" s="232"/>
      <c r="BB216" s="236" t="s">
        <v>27</v>
      </c>
      <c r="BC216" s="335"/>
      <c r="BD216" s="335"/>
      <c r="BE216" s="335"/>
      <c r="BF216" s="336"/>
      <c r="BG216" s="230" t="s">
        <v>9</v>
      </c>
      <c r="BH216" s="231"/>
      <c r="BI216" s="231"/>
      <c r="BJ216" s="231"/>
      <c r="BK216" s="231"/>
      <c r="BL216" s="232"/>
    </row>
    <row r="217" spans="1:65" ht="18" customHeight="1">
      <c r="A217" s="4"/>
      <c r="B217" s="249"/>
      <c r="C217" s="251"/>
      <c r="D217" s="341"/>
      <c r="E217" s="249"/>
      <c r="F217" s="250"/>
      <c r="G217" s="251"/>
      <c r="H217" s="255"/>
      <c r="I217" s="256"/>
      <c r="J217" s="256"/>
      <c r="K217" s="256"/>
      <c r="L217" s="257"/>
      <c r="M217" s="342"/>
      <c r="N217" s="259"/>
      <c r="O217" s="259"/>
      <c r="P217" s="259"/>
      <c r="Q217" s="259"/>
      <c r="R217" s="259"/>
      <c r="S217" s="343"/>
      <c r="T217" s="342"/>
      <c r="U217" s="259"/>
      <c r="V217" s="259"/>
      <c r="W217" s="259"/>
      <c r="X217" s="343"/>
      <c r="Y217" s="224" t="s">
        <v>91</v>
      </c>
      <c r="Z217" s="332"/>
      <c r="AA217" s="332"/>
      <c r="AB217" s="332"/>
      <c r="AC217" s="333"/>
      <c r="AD217" s="330"/>
      <c r="AE217" s="260"/>
      <c r="AF217" s="260"/>
      <c r="AG217" s="331"/>
      <c r="AH217" s="218" t="s">
        <v>4</v>
      </c>
      <c r="AI217" s="220"/>
      <c r="AJ217" s="218" t="s">
        <v>5</v>
      </c>
      <c r="AK217" s="219"/>
      <c r="AL217" s="219"/>
      <c r="AM217" s="219"/>
      <c r="AN217" s="220"/>
      <c r="AO217" s="330"/>
      <c r="AP217" s="260"/>
      <c r="AQ217" s="331"/>
      <c r="AR217" s="334"/>
      <c r="AS217" s="244"/>
      <c r="AT217" s="244"/>
      <c r="AU217" s="244"/>
      <c r="AV217" s="245"/>
      <c r="AW217" s="233"/>
      <c r="AX217" s="234"/>
      <c r="AY217" s="234"/>
      <c r="AZ217" s="234"/>
      <c r="BA217" s="235"/>
      <c r="BB217" s="337"/>
      <c r="BC217" s="338"/>
      <c r="BD217" s="338"/>
      <c r="BE217" s="338"/>
      <c r="BF217" s="339"/>
      <c r="BG217" s="233"/>
      <c r="BH217" s="234"/>
      <c r="BI217" s="234"/>
      <c r="BJ217" s="234"/>
      <c r="BK217" s="234"/>
      <c r="BL217" s="235"/>
    </row>
    <row r="218" spans="1:65">
      <c r="A218" s="4"/>
      <c r="B218" s="218" t="s">
        <v>2</v>
      </c>
      <c r="C218" s="220"/>
      <c r="D218" s="54" t="s">
        <v>2</v>
      </c>
      <c r="E218" s="218" t="s">
        <v>96</v>
      </c>
      <c r="F218" s="219"/>
      <c r="G218" s="220"/>
      <c r="H218" s="221"/>
      <c r="I218" s="222"/>
      <c r="J218" s="222"/>
      <c r="K218" s="222"/>
      <c r="L218" s="223"/>
      <c r="M218" s="330"/>
      <c r="N218" s="260"/>
      <c r="O218" s="260"/>
      <c r="P218" s="260"/>
      <c r="Q218" s="260"/>
      <c r="R218" s="260"/>
      <c r="S218" s="331"/>
      <c r="T218" s="330"/>
      <c r="U218" s="260"/>
      <c r="V218" s="260"/>
      <c r="W218" s="260"/>
      <c r="X218" s="331"/>
      <c r="Y218" s="334"/>
      <c r="Z218" s="244"/>
      <c r="AA218" s="244"/>
      <c r="AB218" s="244"/>
      <c r="AC218" s="245"/>
      <c r="AD218" s="218" t="s">
        <v>77</v>
      </c>
      <c r="AE218" s="219"/>
      <c r="AF218" s="219"/>
      <c r="AG218" s="220"/>
      <c r="AH218" s="218" t="s">
        <v>2</v>
      </c>
      <c r="AI218" s="220"/>
      <c r="AJ218" s="218" t="s">
        <v>78</v>
      </c>
      <c r="AK218" s="219"/>
      <c r="AL218" s="219"/>
      <c r="AM218" s="219"/>
      <c r="AN218" s="220"/>
      <c r="AO218" s="218" t="s">
        <v>79</v>
      </c>
      <c r="AP218" s="219"/>
      <c r="AQ218" s="220"/>
      <c r="AR218" s="218" t="s">
        <v>80</v>
      </c>
      <c r="AS218" s="219"/>
      <c r="AT218" s="219"/>
      <c r="AU218" s="219"/>
      <c r="AV218" s="220"/>
      <c r="AW218" s="218" t="s">
        <v>81</v>
      </c>
      <c r="AX218" s="219"/>
      <c r="AY218" s="219"/>
      <c r="AZ218" s="219"/>
      <c r="BA218" s="220"/>
      <c r="BB218" s="271" t="s">
        <v>82</v>
      </c>
      <c r="BC218" s="272"/>
      <c r="BD218" s="272"/>
      <c r="BE218" s="272"/>
      <c r="BF218" s="273"/>
      <c r="BG218" s="271" t="s">
        <v>83</v>
      </c>
      <c r="BH218" s="272"/>
      <c r="BI218" s="272"/>
      <c r="BJ218" s="272"/>
      <c r="BK218" s="272"/>
      <c r="BL218" s="273"/>
    </row>
    <row r="219" spans="1:65">
      <c r="A219" s="34">
        <v>161</v>
      </c>
      <c r="B219" s="213"/>
      <c r="C219" s="215"/>
      <c r="D219" s="57"/>
      <c r="E219" s="213"/>
      <c r="F219" s="214"/>
      <c r="G219" s="215"/>
      <c r="H219" s="213"/>
      <c r="I219" s="214"/>
      <c r="J219" s="214"/>
      <c r="K219" s="214"/>
      <c r="L219" s="215"/>
      <c r="M219" s="210"/>
      <c r="N219" s="212"/>
      <c r="O219" s="21" t="s">
        <v>10</v>
      </c>
      <c r="P219" s="22"/>
      <c r="Q219" s="21" t="s">
        <v>11</v>
      </c>
      <c r="R219" s="22"/>
      <c r="S219" s="21" t="s">
        <v>12</v>
      </c>
      <c r="T219" s="26"/>
      <c r="U219" s="21" t="s">
        <v>12</v>
      </c>
      <c r="V219" s="25" t="s">
        <v>62</v>
      </c>
      <c r="W219" s="22"/>
      <c r="X219" s="24" t="s">
        <v>12</v>
      </c>
      <c r="Y219" s="327"/>
      <c r="Z219" s="217"/>
      <c r="AA219" s="21" t="s">
        <v>62</v>
      </c>
      <c r="AB219" s="217"/>
      <c r="AC219" s="328"/>
      <c r="AD219" s="209"/>
      <c r="AE219" s="211"/>
      <c r="AF219" s="211"/>
      <c r="AG219" s="23" t="s">
        <v>13</v>
      </c>
      <c r="AH219" s="210"/>
      <c r="AI219" s="206"/>
      <c r="AJ219" s="209"/>
      <c r="AK219" s="211"/>
      <c r="AL219" s="211"/>
      <c r="AM219" s="211"/>
      <c r="AN219" s="21" t="s">
        <v>13</v>
      </c>
      <c r="AO219" s="210"/>
      <c r="AP219" s="212"/>
      <c r="AQ219" s="24" t="s">
        <v>14</v>
      </c>
      <c r="AR219" s="203">
        <f t="shared" ref="AR219:AR238" si="24">IFERROR(ROUNDDOWN(AJ219/AO219,0),0)</f>
        <v>0</v>
      </c>
      <c r="AS219" s="204"/>
      <c r="AT219" s="204"/>
      <c r="AU219" s="204"/>
      <c r="AV219" s="40" t="s">
        <v>13</v>
      </c>
      <c r="AW219" s="203">
        <f t="shared" ref="AW219:AW238" si="25">IFERROR(AD219+AR219,0)</f>
        <v>0</v>
      </c>
      <c r="AX219" s="204"/>
      <c r="AY219" s="204"/>
      <c r="AZ219" s="204"/>
      <c r="BA219" s="41" t="s">
        <v>13</v>
      </c>
      <c r="BB219" s="203">
        <v>25700</v>
      </c>
      <c r="BC219" s="204"/>
      <c r="BD219" s="204"/>
      <c r="BE219" s="204"/>
      <c r="BF219" s="40" t="s">
        <v>13</v>
      </c>
      <c r="BG219" s="203">
        <f t="shared" ref="BG219:BG238" si="26">IF(AW219&lt;BB219,AW219,25700)</f>
        <v>0</v>
      </c>
      <c r="BH219" s="204"/>
      <c r="BI219" s="204"/>
      <c r="BJ219" s="204"/>
      <c r="BK219" s="204"/>
      <c r="BL219" s="41" t="s">
        <v>13</v>
      </c>
      <c r="BM219" s="34">
        <v>161</v>
      </c>
    </row>
    <row r="220" spans="1:65">
      <c r="A220" s="34">
        <v>162</v>
      </c>
      <c r="B220" s="213"/>
      <c r="C220" s="215"/>
      <c r="D220" s="57"/>
      <c r="E220" s="213"/>
      <c r="F220" s="214"/>
      <c r="G220" s="215"/>
      <c r="H220" s="213"/>
      <c r="I220" s="214"/>
      <c r="J220" s="214"/>
      <c r="K220" s="214"/>
      <c r="L220" s="215"/>
      <c r="M220" s="210"/>
      <c r="N220" s="212"/>
      <c r="O220" s="21" t="s">
        <v>10</v>
      </c>
      <c r="P220" s="22"/>
      <c r="Q220" s="21" t="s">
        <v>11</v>
      </c>
      <c r="R220" s="22"/>
      <c r="S220" s="21" t="s">
        <v>12</v>
      </c>
      <c r="T220" s="26"/>
      <c r="U220" s="21" t="s">
        <v>12</v>
      </c>
      <c r="V220" s="25" t="s">
        <v>62</v>
      </c>
      <c r="W220" s="22"/>
      <c r="X220" s="24" t="s">
        <v>12</v>
      </c>
      <c r="Y220" s="210"/>
      <c r="Z220" s="212"/>
      <c r="AA220" s="21" t="s">
        <v>62</v>
      </c>
      <c r="AB220" s="212"/>
      <c r="AC220" s="206"/>
      <c r="AD220" s="209"/>
      <c r="AE220" s="211"/>
      <c r="AF220" s="211"/>
      <c r="AG220" s="23" t="s">
        <v>13</v>
      </c>
      <c r="AH220" s="210"/>
      <c r="AI220" s="206"/>
      <c r="AJ220" s="209"/>
      <c r="AK220" s="211"/>
      <c r="AL220" s="211"/>
      <c r="AM220" s="211"/>
      <c r="AN220" s="21" t="s">
        <v>13</v>
      </c>
      <c r="AO220" s="210"/>
      <c r="AP220" s="212"/>
      <c r="AQ220" s="24" t="s">
        <v>14</v>
      </c>
      <c r="AR220" s="203">
        <f t="shared" si="24"/>
        <v>0</v>
      </c>
      <c r="AS220" s="204"/>
      <c r="AT220" s="204"/>
      <c r="AU220" s="204"/>
      <c r="AV220" s="40" t="s">
        <v>13</v>
      </c>
      <c r="AW220" s="203">
        <f t="shared" si="25"/>
        <v>0</v>
      </c>
      <c r="AX220" s="204"/>
      <c r="AY220" s="204"/>
      <c r="AZ220" s="204"/>
      <c r="BA220" s="41" t="s">
        <v>13</v>
      </c>
      <c r="BB220" s="203">
        <v>25700</v>
      </c>
      <c r="BC220" s="204"/>
      <c r="BD220" s="204"/>
      <c r="BE220" s="204"/>
      <c r="BF220" s="40" t="s">
        <v>13</v>
      </c>
      <c r="BG220" s="203">
        <f t="shared" si="26"/>
        <v>0</v>
      </c>
      <c r="BH220" s="204"/>
      <c r="BI220" s="204"/>
      <c r="BJ220" s="204"/>
      <c r="BK220" s="204"/>
      <c r="BL220" s="41" t="s">
        <v>13</v>
      </c>
      <c r="BM220" s="34">
        <v>162</v>
      </c>
    </row>
    <row r="221" spans="1:65">
      <c r="A221" s="34">
        <v>163</v>
      </c>
      <c r="B221" s="213"/>
      <c r="C221" s="215"/>
      <c r="D221" s="57"/>
      <c r="E221" s="213"/>
      <c r="F221" s="214"/>
      <c r="G221" s="215"/>
      <c r="H221" s="213"/>
      <c r="I221" s="214"/>
      <c r="J221" s="214"/>
      <c r="K221" s="214"/>
      <c r="L221" s="215"/>
      <c r="M221" s="210"/>
      <c r="N221" s="212"/>
      <c r="O221" s="21" t="s">
        <v>10</v>
      </c>
      <c r="P221" s="22"/>
      <c r="Q221" s="21" t="s">
        <v>11</v>
      </c>
      <c r="R221" s="22"/>
      <c r="S221" s="21" t="s">
        <v>12</v>
      </c>
      <c r="T221" s="26"/>
      <c r="U221" s="21" t="s">
        <v>12</v>
      </c>
      <c r="V221" s="25" t="s">
        <v>62</v>
      </c>
      <c r="W221" s="22"/>
      <c r="X221" s="24" t="s">
        <v>12</v>
      </c>
      <c r="Y221" s="210"/>
      <c r="Z221" s="212"/>
      <c r="AA221" s="21" t="s">
        <v>62</v>
      </c>
      <c r="AB221" s="212"/>
      <c r="AC221" s="206"/>
      <c r="AD221" s="209"/>
      <c r="AE221" s="211"/>
      <c r="AF221" s="211"/>
      <c r="AG221" s="23" t="s">
        <v>13</v>
      </c>
      <c r="AH221" s="210"/>
      <c r="AI221" s="206"/>
      <c r="AJ221" s="209"/>
      <c r="AK221" s="211"/>
      <c r="AL221" s="211"/>
      <c r="AM221" s="211"/>
      <c r="AN221" s="21" t="s">
        <v>13</v>
      </c>
      <c r="AO221" s="210"/>
      <c r="AP221" s="212"/>
      <c r="AQ221" s="24" t="s">
        <v>14</v>
      </c>
      <c r="AR221" s="203">
        <f t="shared" si="24"/>
        <v>0</v>
      </c>
      <c r="AS221" s="204"/>
      <c r="AT221" s="204"/>
      <c r="AU221" s="204"/>
      <c r="AV221" s="40" t="s">
        <v>13</v>
      </c>
      <c r="AW221" s="203">
        <f t="shared" si="25"/>
        <v>0</v>
      </c>
      <c r="AX221" s="204"/>
      <c r="AY221" s="204"/>
      <c r="AZ221" s="204"/>
      <c r="BA221" s="41" t="s">
        <v>13</v>
      </c>
      <c r="BB221" s="203">
        <v>25700</v>
      </c>
      <c r="BC221" s="204"/>
      <c r="BD221" s="204"/>
      <c r="BE221" s="204"/>
      <c r="BF221" s="40" t="s">
        <v>13</v>
      </c>
      <c r="BG221" s="203">
        <f t="shared" si="26"/>
        <v>0</v>
      </c>
      <c r="BH221" s="204"/>
      <c r="BI221" s="204"/>
      <c r="BJ221" s="204"/>
      <c r="BK221" s="204"/>
      <c r="BL221" s="41" t="s">
        <v>13</v>
      </c>
      <c r="BM221" s="34">
        <v>163</v>
      </c>
    </row>
    <row r="222" spans="1:65">
      <c r="A222" s="34">
        <v>164</v>
      </c>
      <c r="B222" s="213"/>
      <c r="C222" s="215"/>
      <c r="D222" s="57"/>
      <c r="E222" s="213"/>
      <c r="F222" s="214"/>
      <c r="G222" s="215"/>
      <c r="H222" s="213"/>
      <c r="I222" s="214"/>
      <c r="J222" s="214"/>
      <c r="K222" s="214"/>
      <c r="L222" s="215"/>
      <c r="M222" s="210"/>
      <c r="N222" s="212"/>
      <c r="O222" s="21" t="s">
        <v>10</v>
      </c>
      <c r="P222" s="22"/>
      <c r="Q222" s="21" t="s">
        <v>11</v>
      </c>
      <c r="R222" s="22"/>
      <c r="S222" s="21" t="s">
        <v>12</v>
      </c>
      <c r="T222" s="26"/>
      <c r="U222" s="21" t="s">
        <v>12</v>
      </c>
      <c r="V222" s="25" t="s">
        <v>62</v>
      </c>
      <c r="W222" s="22"/>
      <c r="X222" s="24" t="s">
        <v>12</v>
      </c>
      <c r="Y222" s="210"/>
      <c r="Z222" s="212"/>
      <c r="AA222" s="21" t="s">
        <v>62</v>
      </c>
      <c r="AB222" s="212"/>
      <c r="AC222" s="206"/>
      <c r="AD222" s="209"/>
      <c r="AE222" s="211"/>
      <c r="AF222" s="211"/>
      <c r="AG222" s="23" t="s">
        <v>13</v>
      </c>
      <c r="AH222" s="210"/>
      <c r="AI222" s="206"/>
      <c r="AJ222" s="209"/>
      <c r="AK222" s="211"/>
      <c r="AL222" s="211"/>
      <c r="AM222" s="211"/>
      <c r="AN222" s="21" t="s">
        <v>13</v>
      </c>
      <c r="AO222" s="210"/>
      <c r="AP222" s="212"/>
      <c r="AQ222" s="24" t="s">
        <v>14</v>
      </c>
      <c r="AR222" s="203">
        <f t="shared" si="24"/>
        <v>0</v>
      </c>
      <c r="AS222" s="204"/>
      <c r="AT222" s="204"/>
      <c r="AU222" s="204"/>
      <c r="AV222" s="40" t="s">
        <v>13</v>
      </c>
      <c r="AW222" s="203">
        <f t="shared" si="25"/>
        <v>0</v>
      </c>
      <c r="AX222" s="204"/>
      <c r="AY222" s="204"/>
      <c r="AZ222" s="204"/>
      <c r="BA222" s="41" t="s">
        <v>13</v>
      </c>
      <c r="BB222" s="203">
        <v>25700</v>
      </c>
      <c r="BC222" s="204"/>
      <c r="BD222" s="204"/>
      <c r="BE222" s="204"/>
      <c r="BF222" s="40" t="s">
        <v>13</v>
      </c>
      <c r="BG222" s="203">
        <f t="shared" si="26"/>
        <v>0</v>
      </c>
      <c r="BH222" s="204"/>
      <c r="BI222" s="204"/>
      <c r="BJ222" s="204"/>
      <c r="BK222" s="204"/>
      <c r="BL222" s="41" t="s">
        <v>13</v>
      </c>
      <c r="BM222" s="34">
        <v>164</v>
      </c>
    </row>
    <row r="223" spans="1:65">
      <c r="A223" s="34">
        <v>165</v>
      </c>
      <c r="B223" s="213"/>
      <c r="C223" s="215"/>
      <c r="D223" s="57"/>
      <c r="E223" s="213"/>
      <c r="F223" s="214"/>
      <c r="G223" s="215"/>
      <c r="H223" s="213"/>
      <c r="I223" s="214"/>
      <c r="J223" s="214"/>
      <c r="K223" s="214"/>
      <c r="L223" s="215"/>
      <c r="M223" s="210"/>
      <c r="N223" s="212"/>
      <c r="O223" s="21" t="s">
        <v>10</v>
      </c>
      <c r="P223" s="22"/>
      <c r="Q223" s="21" t="s">
        <v>11</v>
      </c>
      <c r="R223" s="22"/>
      <c r="S223" s="21" t="s">
        <v>12</v>
      </c>
      <c r="T223" s="26"/>
      <c r="U223" s="21" t="s">
        <v>12</v>
      </c>
      <c r="V223" s="25" t="s">
        <v>62</v>
      </c>
      <c r="W223" s="22"/>
      <c r="X223" s="24" t="s">
        <v>12</v>
      </c>
      <c r="Y223" s="327"/>
      <c r="Z223" s="217"/>
      <c r="AA223" s="21" t="s">
        <v>62</v>
      </c>
      <c r="AB223" s="217"/>
      <c r="AC223" s="328"/>
      <c r="AD223" s="209"/>
      <c r="AE223" s="211"/>
      <c r="AF223" s="211"/>
      <c r="AG223" s="23" t="s">
        <v>13</v>
      </c>
      <c r="AH223" s="210"/>
      <c r="AI223" s="206"/>
      <c r="AJ223" s="209"/>
      <c r="AK223" s="211"/>
      <c r="AL223" s="211"/>
      <c r="AM223" s="211"/>
      <c r="AN223" s="21" t="s">
        <v>13</v>
      </c>
      <c r="AO223" s="210"/>
      <c r="AP223" s="212"/>
      <c r="AQ223" s="24" t="s">
        <v>14</v>
      </c>
      <c r="AR223" s="203">
        <f t="shared" si="24"/>
        <v>0</v>
      </c>
      <c r="AS223" s="204"/>
      <c r="AT223" s="204"/>
      <c r="AU223" s="204"/>
      <c r="AV223" s="40" t="s">
        <v>13</v>
      </c>
      <c r="AW223" s="203">
        <f t="shared" si="25"/>
        <v>0</v>
      </c>
      <c r="AX223" s="204"/>
      <c r="AY223" s="204"/>
      <c r="AZ223" s="204"/>
      <c r="BA223" s="41" t="s">
        <v>13</v>
      </c>
      <c r="BB223" s="203">
        <v>25700</v>
      </c>
      <c r="BC223" s="204"/>
      <c r="BD223" s="204"/>
      <c r="BE223" s="204"/>
      <c r="BF223" s="40" t="s">
        <v>13</v>
      </c>
      <c r="BG223" s="203">
        <f t="shared" si="26"/>
        <v>0</v>
      </c>
      <c r="BH223" s="204"/>
      <c r="BI223" s="204"/>
      <c r="BJ223" s="204"/>
      <c r="BK223" s="204"/>
      <c r="BL223" s="41" t="s">
        <v>13</v>
      </c>
      <c r="BM223" s="34">
        <v>165</v>
      </c>
    </row>
    <row r="224" spans="1:65">
      <c r="A224" s="34">
        <v>166</v>
      </c>
      <c r="B224" s="213"/>
      <c r="C224" s="215"/>
      <c r="D224" s="57"/>
      <c r="E224" s="213"/>
      <c r="F224" s="214"/>
      <c r="G224" s="215"/>
      <c r="H224" s="213"/>
      <c r="I224" s="214"/>
      <c r="J224" s="214"/>
      <c r="K224" s="214"/>
      <c r="L224" s="215"/>
      <c r="M224" s="210"/>
      <c r="N224" s="212"/>
      <c r="O224" s="21" t="s">
        <v>10</v>
      </c>
      <c r="P224" s="22"/>
      <c r="Q224" s="21" t="s">
        <v>11</v>
      </c>
      <c r="R224" s="22"/>
      <c r="S224" s="21" t="s">
        <v>12</v>
      </c>
      <c r="T224" s="26"/>
      <c r="U224" s="21" t="s">
        <v>12</v>
      </c>
      <c r="V224" s="25" t="s">
        <v>62</v>
      </c>
      <c r="W224" s="22"/>
      <c r="X224" s="24" t="s">
        <v>12</v>
      </c>
      <c r="Y224" s="210"/>
      <c r="Z224" s="212"/>
      <c r="AA224" s="21" t="s">
        <v>62</v>
      </c>
      <c r="AB224" s="212"/>
      <c r="AC224" s="206"/>
      <c r="AD224" s="209"/>
      <c r="AE224" s="211"/>
      <c r="AF224" s="211"/>
      <c r="AG224" s="23" t="s">
        <v>13</v>
      </c>
      <c r="AH224" s="210"/>
      <c r="AI224" s="206"/>
      <c r="AJ224" s="209"/>
      <c r="AK224" s="211"/>
      <c r="AL224" s="211"/>
      <c r="AM224" s="211"/>
      <c r="AN224" s="21" t="s">
        <v>13</v>
      </c>
      <c r="AO224" s="210"/>
      <c r="AP224" s="212"/>
      <c r="AQ224" s="24" t="s">
        <v>14</v>
      </c>
      <c r="AR224" s="203">
        <f t="shared" si="24"/>
        <v>0</v>
      </c>
      <c r="AS224" s="204"/>
      <c r="AT224" s="204"/>
      <c r="AU224" s="204"/>
      <c r="AV224" s="40" t="s">
        <v>13</v>
      </c>
      <c r="AW224" s="203">
        <f t="shared" si="25"/>
        <v>0</v>
      </c>
      <c r="AX224" s="204"/>
      <c r="AY224" s="204"/>
      <c r="AZ224" s="204"/>
      <c r="BA224" s="41" t="s">
        <v>13</v>
      </c>
      <c r="BB224" s="203">
        <v>25700</v>
      </c>
      <c r="BC224" s="204"/>
      <c r="BD224" s="204"/>
      <c r="BE224" s="204"/>
      <c r="BF224" s="40" t="s">
        <v>13</v>
      </c>
      <c r="BG224" s="203">
        <f t="shared" si="26"/>
        <v>0</v>
      </c>
      <c r="BH224" s="204"/>
      <c r="BI224" s="204"/>
      <c r="BJ224" s="204"/>
      <c r="BK224" s="204"/>
      <c r="BL224" s="41" t="s">
        <v>13</v>
      </c>
      <c r="BM224" s="34">
        <v>166</v>
      </c>
    </row>
    <row r="225" spans="1:65">
      <c r="A225" s="34">
        <v>167</v>
      </c>
      <c r="B225" s="213"/>
      <c r="C225" s="215"/>
      <c r="D225" s="57"/>
      <c r="E225" s="213"/>
      <c r="F225" s="214"/>
      <c r="G225" s="215"/>
      <c r="H225" s="213"/>
      <c r="I225" s="214"/>
      <c r="J225" s="214"/>
      <c r="K225" s="214"/>
      <c r="L225" s="215"/>
      <c r="M225" s="210"/>
      <c r="N225" s="212"/>
      <c r="O225" s="21" t="s">
        <v>10</v>
      </c>
      <c r="P225" s="22"/>
      <c r="Q225" s="21" t="s">
        <v>11</v>
      </c>
      <c r="R225" s="22"/>
      <c r="S225" s="21" t="s">
        <v>12</v>
      </c>
      <c r="T225" s="26"/>
      <c r="U225" s="21" t="s">
        <v>12</v>
      </c>
      <c r="V225" s="25" t="s">
        <v>62</v>
      </c>
      <c r="W225" s="22"/>
      <c r="X225" s="24" t="s">
        <v>12</v>
      </c>
      <c r="Y225" s="210"/>
      <c r="Z225" s="212"/>
      <c r="AA225" s="21" t="s">
        <v>62</v>
      </c>
      <c r="AB225" s="212"/>
      <c r="AC225" s="206"/>
      <c r="AD225" s="209"/>
      <c r="AE225" s="211"/>
      <c r="AF225" s="211"/>
      <c r="AG225" s="23" t="s">
        <v>13</v>
      </c>
      <c r="AH225" s="210"/>
      <c r="AI225" s="206"/>
      <c r="AJ225" s="209"/>
      <c r="AK225" s="211"/>
      <c r="AL225" s="211"/>
      <c r="AM225" s="211"/>
      <c r="AN225" s="21" t="s">
        <v>13</v>
      </c>
      <c r="AO225" s="210"/>
      <c r="AP225" s="212"/>
      <c r="AQ225" s="24" t="s">
        <v>14</v>
      </c>
      <c r="AR225" s="203">
        <f t="shared" si="24"/>
        <v>0</v>
      </c>
      <c r="AS225" s="204"/>
      <c r="AT225" s="204"/>
      <c r="AU225" s="204"/>
      <c r="AV225" s="40" t="s">
        <v>13</v>
      </c>
      <c r="AW225" s="203">
        <f t="shared" si="25"/>
        <v>0</v>
      </c>
      <c r="AX225" s="204"/>
      <c r="AY225" s="204"/>
      <c r="AZ225" s="204"/>
      <c r="BA225" s="41" t="s">
        <v>13</v>
      </c>
      <c r="BB225" s="203">
        <v>25700</v>
      </c>
      <c r="BC225" s="204"/>
      <c r="BD225" s="204"/>
      <c r="BE225" s="204"/>
      <c r="BF225" s="40" t="s">
        <v>13</v>
      </c>
      <c r="BG225" s="203">
        <f t="shared" si="26"/>
        <v>0</v>
      </c>
      <c r="BH225" s="204"/>
      <c r="BI225" s="204"/>
      <c r="BJ225" s="204"/>
      <c r="BK225" s="204"/>
      <c r="BL225" s="41" t="s">
        <v>13</v>
      </c>
      <c r="BM225" s="34">
        <v>167</v>
      </c>
    </row>
    <row r="226" spans="1:65">
      <c r="A226" s="34">
        <v>168</v>
      </c>
      <c r="B226" s="213"/>
      <c r="C226" s="215"/>
      <c r="D226" s="57"/>
      <c r="E226" s="213"/>
      <c r="F226" s="214"/>
      <c r="G226" s="215"/>
      <c r="H226" s="213"/>
      <c r="I226" s="214"/>
      <c r="J226" s="214"/>
      <c r="K226" s="214"/>
      <c r="L226" s="215"/>
      <c r="M226" s="210"/>
      <c r="N226" s="212"/>
      <c r="O226" s="21" t="s">
        <v>10</v>
      </c>
      <c r="P226" s="22"/>
      <c r="Q226" s="21" t="s">
        <v>11</v>
      </c>
      <c r="R226" s="22"/>
      <c r="S226" s="21" t="s">
        <v>12</v>
      </c>
      <c r="T226" s="26"/>
      <c r="U226" s="21" t="s">
        <v>12</v>
      </c>
      <c r="V226" s="25" t="s">
        <v>62</v>
      </c>
      <c r="W226" s="22"/>
      <c r="X226" s="24" t="s">
        <v>12</v>
      </c>
      <c r="Y226" s="210"/>
      <c r="Z226" s="212"/>
      <c r="AA226" s="21" t="s">
        <v>62</v>
      </c>
      <c r="AB226" s="212"/>
      <c r="AC226" s="206"/>
      <c r="AD226" s="209"/>
      <c r="AE226" s="211"/>
      <c r="AF226" s="211"/>
      <c r="AG226" s="23" t="s">
        <v>13</v>
      </c>
      <c r="AH226" s="210"/>
      <c r="AI226" s="206"/>
      <c r="AJ226" s="209"/>
      <c r="AK226" s="211"/>
      <c r="AL226" s="211"/>
      <c r="AM226" s="211"/>
      <c r="AN226" s="21" t="s">
        <v>13</v>
      </c>
      <c r="AO226" s="210"/>
      <c r="AP226" s="212"/>
      <c r="AQ226" s="24" t="s">
        <v>14</v>
      </c>
      <c r="AR226" s="203">
        <f t="shared" si="24"/>
        <v>0</v>
      </c>
      <c r="AS226" s="204"/>
      <c r="AT226" s="204"/>
      <c r="AU226" s="204"/>
      <c r="AV226" s="40" t="s">
        <v>13</v>
      </c>
      <c r="AW226" s="203">
        <f t="shared" si="25"/>
        <v>0</v>
      </c>
      <c r="AX226" s="204"/>
      <c r="AY226" s="204"/>
      <c r="AZ226" s="204"/>
      <c r="BA226" s="41" t="s">
        <v>13</v>
      </c>
      <c r="BB226" s="203">
        <v>25700</v>
      </c>
      <c r="BC226" s="204"/>
      <c r="BD226" s="204"/>
      <c r="BE226" s="204"/>
      <c r="BF226" s="40" t="s">
        <v>13</v>
      </c>
      <c r="BG226" s="203">
        <f t="shared" si="26"/>
        <v>0</v>
      </c>
      <c r="BH226" s="204"/>
      <c r="BI226" s="204"/>
      <c r="BJ226" s="204"/>
      <c r="BK226" s="204"/>
      <c r="BL226" s="41" t="s">
        <v>13</v>
      </c>
      <c r="BM226" s="34">
        <v>168</v>
      </c>
    </row>
    <row r="227" spans="1:65">
      <c r="A227" s="34">
        <v>169</v>
      </c>
      <c r="B227" s="213"/>
      <c r="C227" s="215"/>
      <c r="D227" s="57"/>
      <c r="E227" s="213"/>
      <c r="F227" s="214"/>
      <c r="G227" s="215"/>
      <c r="H227" s="213"/>
      <c r="I227" s="214"/>
      <c r="J227" s="214"/>
      <c r="K227" s="214"/>
      <c r="L227" s="215"/>
      <c r="M227" s="210"/>
      <c r="N227" s="212"/>
      <c r="O227" s="21" t="s">
        <v>10</v>
      </c>
      <c r="P227" s="22"/>
      <c r="Q227" s="21" t="s">
        <v>11</v>
      </c>
      <c r="R227" s="22"/>
      <c r="S227" s="21" t="s">
        <v>12</v>
      </c>
      <c r="T227" s="26"/>
      <c r="U227" s="21" t="s">
        <v>12</v>
      </c>
      <c r="V227" s="25" t="s">
        <v>62</v>
      </c>
      <c r="W227" s="22"/>
      <c r="X227" s="24" t="s">
        <v>12</v>
      </c>
      <c r="Y227" s="210"/>
      <c r="Z227" s="212"/>
      <c r="AA227" s="21" t="s">
        <v>62</v>
      </c>
      <c r="AB227" s="212"/>
      <c r="AC227" s="206"/>
      <c r="AD227" s="209"/>
      <c r="AE227" s="211"/>
      <c r="AF227" s="211"/>
      <c r="AG227" s="23" t="s">
        <v>13</v>
      </c>
      <c r="AH227" s="210"/>
      <c r="AI227" s="206"/>
      <c r="AJ227" s="209"/>
      <c r="AK227" s="211"/>
      <c r="AL227" s="211"/>
      <c r="AM227" s="211"/>
      <c r="AN227" s="21" t="s">
        <v>13</v>
      </c>
      <c r="AO227" s="210"/>
      <c r="AP227" s="212"/>
      <c r="AQ227" s="24" t="s">
        <v>14</v>
      </c>
      <c r="AR227" s="203">
        <f t="shared" si="24"/>
        <v>0</v>
      </c>
      <c r="AS227" s="204"/>
      <c r="AT227" s="204"/>
      <c r="AU227" s="204"/>
      <c r="AV227" s="40" t="s">
        <v>13</v>
      </c>
      <c r="AW227" s="203">
        <f t="shared" si="25"/>
        <v>0</v>
      </c>
      <c r="AX227" s="204"/>
      <c r="AY227" s="204"/>
      <c r="AZ227" s="204"/>
      <c r="BA227" s="41" t="s">
        <v>13</v>
      </c>
      <c r="BB227" s="203">
        <v>25700</v>
      </c>
      <c r="BC227" s="204"/>
      <c r="BD227" s="204"/>
      <c r="BE227" s="204"/>
      <c r="BF227" s="40" t="s">
        <v>13</v>
      </c>
      <c r="BG227" s="203">
        <f t="shared" si="26"/>
        <v>0</v>
      </c>
      <c r="BH227" s="204"/>
      <c r="BI227" s="204"/>
      <c r="BJ227" s="204"/>
      <c r="BK227" s="204"/>
      <c r="BL227" s="41" t="s">
        <v>13</v>
      </c>
      <c r="BM227" s="34">
        <v>169</v>
      </c>
    </row>
    <row r="228" spans="1:65">
      <c r="A228" s="34">
        <v>170</v>
      </c>
      <c r="B228" s="213"/>
      <c r="C228" s="215"/>
      <c r="D228" s="57"/>
      <c r="E228" s="213"/>
      <c r="F228" s="214"/>
      <c r="G228" s="215"/>
      <c r="H228" s="213"/>
      <c r="I228" s="214"/>
      <c r="J228" s="214"/>
      <c r="K228" s="214"/>
      <c r="L228" s="215"/>
      <c r="M228" s="210"/>
      <c r="N228" s="212"/>
      <c r="O228" s="21" t="s">
        <v>10</v>
      </c>
      <c r="P228" s="22"/>
      <c r="Q228" s="21" t="s">
        <v>11</v>
      </c>
      <c r="R228" s="22"/>
      <c r="S228" s="21" t="s">
        <v>12</v>
      </c>
      <c r="T228" s="26"/>
      <c r="U228" s="21" t="s">
        <v>12</v>
      </c>
      <c r="V228" s="25" t="s">
        <v>62</v>
      </c>
      <c r="W228" s="22"/>
      <c r="X228" s="24" t="s">
        <v>12</v>
      </c>
      <c r="Y228" s="210"/>
      <c r="Z228" s="212"/>
      <c r="AA228" s="21" t="s">
        <v>62</v>
      </c>
      <c r="AB228" s="212"/>
      <c r="AC228" s="206"/>
      <c r="AD228" s="209"/>
      <c r="AE228" s="211"/>
      <c r="AF228" s="211"/>
      <c r="AG228" s="23" t="s">
        <v>13</v>
      </c>
      <c r="AH228" s="210"/>
      <c r="AI228" s="206"/>
      <c r="AJ228" s="209"/>
      <c r="AK228" s="211"/>
      <c r="AL228" s="211"/>
      <c r="AM228" s="211"/>
      <c r="AN228" s="21" t="s">
        <v>13</v>
      </c>
      <c r="AO228" s="210"/>
      <c r="AP228" s="212"/>
      <c r="AQ228" s="24" t="s">
        <v>14</v>
      </c>
      <c r="AR228" s="203">
        <f t="shared" si="24"/>
        <v>0</v>
      </c>
      <c r="AS228" s="204"/>
      <c r="AT228" s="204"/>
      <c r="AU228" s="204"/>
      <c r="AV228" s="40" t="s">
        <v>13</v>
      </c>
      <c r="AW228" s="203">
        <f t="shared" si="25"/>
        <v>0</v>
      </c>
      <c r="AX228" s="204"/>
      <c r="AY228" s="204"/>
      <c r="AZ228" s="204"/>
      <c r="BA228" s="41" t="s">
        <v>13</v>
      </c>
      <c r="BB228" s="203">
        <v>25700</v>
      </c>
      <c r="BC228" s="204"/>
      <c r="BD228" s="204"/>
      <c r="BE228" s="204"/>
      <c r="BF228" s="40" t="s">
        <v>13</v>
      </c>
      <c r="BG228" s="203">
        <f t="shared" si="26"/>
        <v>0</v>
      </c>
      <c r="BH228" s="204"/>
      <c r="BI228" s="204"/>
      <c r="BJ228" s="204"/>
      <c r="BK228" s="204"/>
      <c r="BL228" s="41" t="s">
        <v>13</v>
      </c>
      <c r="BM228" s="34">
        <v>170</v>
      </c>
    </row>
    <row r="229" spans="1:65">
      <c r="A229" s="34">
        <v>171</v>
      </c>
      <c r="B229" s="213"/>
      <c r="C229" s="215"/>
      <c r="D229" s="57"/>
      <c r="E229" s="213"/>
      <c r="F229" s="214"/>
      <c r="G229" s="215"/>
      <c r="H229" s="213"/>
      <c r="I229" s="214"/>
      <c r="J229" s="214"/>
      <c r="K229" s="214"/>
      <c r="L229" s="215"/>
      <c r="M229" s="210"/>
      <c r="N229" s="212"/>
      <c r="O229" s="21" t="s">
        <v>10</v>
      </c>
      <c r="P229" s="22"/>
      <c r="Q229" s="21" t="s">
        <v>11</v>
      </c>
      <c r="R229" s="22"/>
      <c r="S229" s="21" t="s">
        <v>12</v>
      </c>
      <c r="T229" s="26"/>
      <c r="U229" s="21" t="s">
        <v>12</v>
      </c>
      <c r="V229" s="25" t="s">
        <v>62</v>
      </c>
      <c r="W229" s="22"/>
      <c r="X229" s="24" t="s">
        <v>12</v>
      </c>
      <c r="Y229" s="210"/>
      <c r="Z229" s="212"/>
      <c r="AA229" s="21" t="s">
        <v>62</v>
      </c>
      <c r="AB229" s="212"/>
      <c r="AC229" s="206"/>
      <c r="AD229" s="209"/>
      <c r="AE229" s="211"/>
      <c r="AF229" s="211"/>
      <c r="AG229" s="23" t="s">
        <v>13</v>
      </c>
      <c r="AH229" s="210"/>
      <c r="AI229" s="206"/>
      <c r="AJ229" s="209"/>
      <c r="AK229" s="211"/>
      <c r="AL229" s="211"/>
      <c r="AM229" s="211"/>
      <c r="AN229" s="21" t="s">
        <v>13</v>
      </c>
      <c r="AO229" s="210"/>
      <c r="AP229" s="212"/>
      <c r="AQ229" s="24" t="s">
        <v>14</v>
      </c>
      <c r="AR229" s="203">
        <f t="shared" si="24"/>
        <v>0</v>
      </c>
      <c r="AS229" s="204"/>
      <c r="AT229" s="204"/>
      <c r="AU229" s="204"/>
      <c r="AV229" s="40" t="s">
        <v>13</v>
      </c>
      <c r="AW229" s="203">
        <f t="shared" si="25"/>
        <v>0</v>
      </c>
      <c r="AX229" s="204"/>
      <c r="AY229" s="204"/>
      <c r="AZ229" s="204"/>
      <c r="BA229" s="41" t="s">
        <v>13</v>
      </c>
      <c r="BB229" s="203">
        <v>25700</v>
      </c>
      <c r="BC229" s="204"/>
      <c r="BD229" s="204"/>
      <c r="BE229" s="204"/>
      <c r="BF229" s="40" t="s">
        <v>13</v>
      </c>
      <c r="BG229" s="203">
        <f t="shared" si="26"/>
        <v>0</v>
      </c>
      <c r="BH229" s="204"/>
      <c r="BI229" s="204"/>
      <c r="BJ229" s="204"/>
      <c r="BK229" s="204"/>
      <c r="BL229" s="41" t="s">
        <v>13</v>
      </c>
      <c r="BM229" s="34">
        <v>171</v>
      </c>
    </row>
    <row r="230" spans="1:65">
      <c r="A230" s="34">
        <v>172</v>
      </c>
      <c r="B230" s="213"/>
      <c r="C230" s="215"/>
      <c r="D230" s="57"/>
      <c r="E230" s="213"/>
      <c r="F230" s="214"/>
      <c r="G230" s="215"/>
      <c r="H230" s="213"/>
      <c r="I230" s="214"/>
      <c r="J230" s="214"/>
      <c r="K230" s="214"/>
      <c r="L230" s="215"/>
      <c r="M230" s="210"/>
      <c r="N230" s="212"/>
      <c r="O230" s="21" t="s">
        <v>10</v>
      </c>
      <c r="P230" s="22"/>
      <c r="Q230" s="21" t="s">
        <v>11</v>
      </c>
      <c r="R230" s="22"/>
      <c r="S230" s="21" t="s">
        <v>12</v>
      </c>
      <c r="T230" s="26"/>
      <c r="U230" s="21" t="s">
        <v>12</v>
      </c>
      <c r="V230" s="25" t="s">
        <v>62</v>
      </c>
      <c r="W230" s="22"/>
      <c r="X230" s="24" t="s">
        <v>12</v>
      </c>
      <c r="Y230" s="210"/>
      <c r="Z230" s="212"/>
      <c r="AA230" s="21" t="s">
        <v>62</v>
      </c>
      <c r="AB230" s="212"/>
      <c r="AC230" s="206"/>
      <c r="AD230" s="209"/>
      <c r="AE230" s="211"/>
      <c r="AF230" s="211"/>
      <c r="AG230" s="23" t="s">
        <v>13</v>
      </c>
      <c r="AH230" s="210"/>
      <c r="AI230" s="206"/>
      <c r="AJ230" s="209"/>
      <c r="AK230" s="211"/>
      <c r="AL230" s="211"/>
      <c r="AM230" s="211"/>
      <c r="AN230" s="21" t="s">
        <v>13</v>
      </c>
      <c r="AO230" s="210"/>
      <c r="AP230" s="212"/>
      <c r="AQ230" s="24" t="s">
        <v>14</v>
      </c>
      <c r="AR230" s="203">
        <f t="shared" si="24"/>
        <v>0</v>
      </c>
      <c r="AS230" s="204"/>
      <c r="AT230" s="204"/>
      <c r="AU230" s="204"/>
      <c r="AV230" s="40" t="s">
        <v>13</v>
      </c>
      <c r="AW230" s="203">
        <f t="shared" si="25"/>
        <v>0</v>
      </c>
      <c r="AX230" s="204"/>
      <c r="AY230" s="204"/>
      <c r="AZ230" s="204"/>
      <c r="BA230" s="41" t="s">
        <v>13</v>
      </c>
      <c r="BB230" s="203">
        <v>25700</v>
      </c>
      <c r="BC230" s="204"/>
      <c r="BD230" s="204"/>
      <c r="BE230" s="204"/>
      <c r="BF230" s="40" t="s">
        <v>13</v>
      </c>
      <c r="BG230" s="203">
        <f t="shared" si="26"/>
        <v>0</v>
      </c>
      <c r="BH230" s="204"/>
      <c r="BI230" s="204"/>
      <c r="BJ230" s="204"/>
      <c r="BK230" s="204"/>
      <c r="BL230" s="41" t="s">
        <v>13</v>
      </c>
      <c r="BM230" s="34">
        <v>172</v>
      </c>
    </row>
    <row r="231" spans="1:65">
      <c r="A231" s="34">
        <v>173</v>
      </c>
      <c r="B231" s="213"/>
      <c r="C231" s="215"/>
      <c r="D231" s="57"/>
      <c r="E231" s="213"/>
      <c r="F231" s="214"/>
      <c r="G231" s="215"/>
      <c r="H231" s="213"/>
      <c r="I231" s="214"/>
      <c r="J231" s="214"/>
      <c r="K231" s="214"/>
      <c r="L231" s="215"/>
      <c r="M231" s="210"/>
      <c r="N231" s="212"/>
      <c r="O231" s="21" t="s">
        <v>10</v>
      </c>
      <c r="P231" s="22"/>
      <c r="Q231" s="21" t="s">
        <v>11</v>
      </c>
      <c r="R231" s="22"/>
      <c r="S231" s="21" t="s">
        <v>12</v>
      </c>
      <c r="T231" s="26"/>
      <c r="U231" s="21" t="s">
        <v>12</v>
      </c>
      <c r="V231" s="25" t="s">
        <v>62</v>
      </c>
      <c r="W231" s="22"/>
      <c r="X231" s="24" t="s">
        <v>12</v>
      </c>
      <c r="Y231" s="210"/>
      <c r="Z231" s="212"/>
      <c r="AA231" s="21" t="s">
        <v>62</v>
      </c>
      <c r="AB231" s="212"/>
      <c r="AC231" s="206"/>
      <c r="AD231" s="209"/>
      <c r="AE231" s="211"/>
      <c r="AF231" s="211"/>
      <c r="AG231" s="23" t="s">
        <v>13</v>
      </c>
      <c r="AH231" s="210"/>
      <c r="AI231" s="206"/>
      <c r="AJ231" s="209"/>
      <c r="AK231" s="211"/>
      <c r="AL231" s="211"/>
      <c r="AM231" s="211"/>
      <c r="AN231" s="21" t="s">
        <v>13</v>
      </c>
      <c r="AO231" s="210"/>
      <c r="AP231" s="212"/>
      <c r="AQ231" s="24" t="s">
        <v>14</v>
      </c>
      <c r="AR231" s="203">
        <f t="shared" si="24"/>
        <v>0</v>
      </c>
      <c r="AS231" s="204"/>
      <c r="AT231" s="204"/>
      <c r="AU231" s="204"/>
      <c r="AV231" s="40" t="s">
        <v>13</v>
      </c>
      <c r="AW231" s="203">
        <f t="shared" si="25"/>
        <v>0</v>
      </c>
      <c r="AX231" s="204"/>
      <c r="AY231" s="204"/>
      <c r="AZ231" s="204"/>
      <c r="BA231" s="41" t="s">
        <v>13</v>
      </c>
      <c r="BB231" s="203">
        <v>25700</v>
      </c>
      <c r="BC231" s="204"/>
      <c r="BD231" s="204"/>
      <c r="BE231" s="204"/>
      <c r="BF231" s="40" t="s">
        <v>13</v>
      </c>
      <c r="BG231" s="203">
        <f t="shared" si="26"/>
        <v>0</v>
      </c>
      <c r="BH231" s="204"/>
      <c r="BI231" s="204"/>
      <c r="BJ231" s="204"/>
      <c r="BK231" s="204"/>
      <c r="BL231" s="41" t="s">
        <v>13</v>
      </c>
      <c r="BM231" s="34">
        <v>173</v>
      </c>
    </row>
    <row r="232" spans="1:65">
      <c r="A232" s="34">
        <v>174</v>
      </c>
      <c r="B232" s="213"/>
      <c r="C232" s="215"/>
      <c r="D232" s="57"/>
      <c r="E232" s="213"/>
      <c r="F232" s="214"/>
      <c r="G232" s="215"/>
      <c r="H232" s="213"/>
      <c r="I232" s="214"/>
      <c r="J232" s="214"/>
      <c r="K232" s="214"/>
      <c r="L232" s="215"/>
      <c r="M232" s="210"/>
      <c r="N232" s="212"/>
      <c r="O232" s="21" t="s">
        <v>10</v>
      </c>
      <c r="P232" s="22"/>
      <c r="Q232" s="21" t="s">
        <v>11</v>
      </c>
      <c r="R232" s="22"/>
      <c r="S232" s="21" t="s">
        <v>12</v>
      </c>
      <c r="T232" s="26"/>
      <c r="U232" s="21" t="s">
        <v>12</v>
      </c>
      <c r="V232" s="25" t="s">
        <v>62</v>
      </c>
      <c r="W232" s="22"/>
      <c r="X232" s="24" t="s">
        <v>12</v>
      </c>
      <c r="Y232" s="210"/>
      <c r="Z232" s="212"/>
      <c r="AA232" s="21" t="s">
        <v>62</v>
      </c>
      <c r="AB232" s="212"/>
      <c r="AC232" s="206"/>
      <c r="AD232" s="209"/>
      <c r="AE232" s="211"/>
      <c r="AF232" s="211"/>
      <c r="AG232" s="23" t="s">
        <v>13</v>
      </c>
      <c r="AH232" s="210"/>
      <c r="AI232" s="206"/>
      <c r="AJ232" s="209"/>
      <c r="AK232" s="211"/>
      <c r="AL232" s="211"/>
      <c r="AM232" s="211"/>
      <c r="AN232" s="21" t="s">
        <v>13</v>
      </c>
      <c r="AO232" s="210"/>
      <c r="AP232" s="212"/>
      <c r="AQ232" s="24" t="s">
        <v>14</v>
      </c>
      <c r="AR232" s="203">
        <f t="shared" si="24"/>
        <v>0</v>
      </c>
      <c r="AS232" s="204"/>
      <c r="AT232" s="204"/>
      <c r="AU232" s="204"/>
      <c r="AV232" s="40" t="s">
        <v>13</v>
      </c>
      <c r="AW232" s="203">
        <f t="shared" si="25"/>
        <v>0</v>
      </c>
      <c r="AX232" s="204"/>
      <c r="AY232" s="204"/>
      <c r="AZ232" s="204"/>
      <c r="BA232" s="41" t="s">
        <v>13</v>
      </c>
      <c r="BB232" s="203">
        <v>25700</v>
      </c>
      <c r="BC232" s="204"/>
      <c r="BD232" s="204"/>
      <c r="BE232" s="204"/>
      <c r="BF232" s="40" t="s">
        <v>13</v>
      </c>
      <c r="BG232" s="203">
        <f t="shared" si="26"/>
        <v>0</v>
      </c>
      <c r="BH232" s="204"/>
      <c r="BI232" s="204"/>
      <c r="BJ232" s="204"/>
      <c r="BK232" s="204"/>
      <c r="BL232" s="41" t="s">
        <v>13</v>
      </c>
      <c r="BM232" s="34">
        <v>174</v>
      </c>
    </row>
    <row r="233" spans="1:65">
      <c r="A233" s="34">
        <v>175</v>
      </c>
      <c r="B233" s="213"/>
      <c r="C233" s="215"/>
      <c r="D233" s="57"/>
      <c r="E233" s="213"/>
      <c r="F233" s="214"/>
      <c r="G233" s="215"/>
      <c r="H233" s="213"/>
      <c r="I233" s="214"/>
      <c r="J233" s="214"/>
      <c r="K233" s="214"/>
      <c r="L233" s="215"/>
      <c r="M233" s="210"/>
      <c r="N233" s="212"/>
      <c r="O233" s="21" t="s">
        <v>10</v>
      </c>
      <c r="P233" s="22"/>
      <c r="Q233" s="21" t="s">
        <v>11</v>
      </c>
      <c r="R233" s="22"/>
      <c r="S233" s="21" t="s">
        <v>12</v>
      </c>
      <c r="T233" s="26"/>
      <c r="U233" s="21" t="s">
        <v>12</v>
      </c>
      <c r="V233" s="25" t="s">
        <v>62</v>
      </c>
      <c r="W233" s="22"/>
      <c r="X233" s="24" t="s">
        <v>12</v>
      </c>
      <c r="Y233" s="210"/>
      <c r="Z233" s="212"/>
      <c r="AA233" s="21" t="s">
        <v>62</v>
      </c>
      <c r="AB233" s="212"/>
      <c r="AC233" s="206"/>
      <c r="AD233" s="209"/>
      <c r="AE233" s="211"/>
      <c r="AF233" s="211"/>
      <c r="AG233" s="23" t="s">
        <v>13</v>
      </c>
      <c r="AH233" s="210"/>
      <c r="AI233" s="206"/>
      <c r="AJ233" s="209"/>
      <c r="AK233" s="211"/>
      <c r="AL233" s="211"/>
      <c r="AM233" s="211"/>
      <c r="AN233" s="21" t="s">
        <v>13</v>
      </c>
      <c r="AO233" s="210"/>
      <c r="AP233" s="212"/>
      <c r="AQ233" s="24" t="s">
        <v>14</v>
      </c>
      <c r="AR233" s="203">
        <f t="shared" si="24"/>
        <v>0</v>
      </c>
      <c r="AS233" s="204"/>
      <c r="AT233" s="204"/>
      <c r="AU233" s="204"/>
      <c r="AV233" s="40" t="s">
        <v>13</v>
      </c>
      <c r="AW233" s="203">
        <f t="shared" si="25"/>
        <v>0</v>
      </c>
      <c r="AX233" s="204"/>
      <c r="AY233" s="204"/>
      <c r="AZ233" s="204"/>
      <c r="BA233" s="41" t="s">
        <v>13</v>
      </c>
      <c r="BB233" s="203">
        <v>25700</v>
      </c>
      <c r="BC233" s="204"/>
      <c r="BD233" s="204"/>
      <c r="BE233" s="204"/>
      <c r="BF233" s="40" t="s">
        <v>13</v>
      </c>
      <c r="BG233" s="203">
        <f t="shared" si="26"/>
        <v>0</v>
      </c>
      <c r="BH233" s="204"/>
      <c r="BI233" s="204"/>
      <c r="BJ233" s="204"/>
      <c r="BK233" s="204"/>
      <c r="BL233" s="41" t="s">
        <v>13</v>
      </c>
      <c r="BM233" s="34">
        <v>175</v>
      </c>
    </row>
    <row r="234" spans="1:65">
      <c r="A234" s="34">
        <v>176</v>
      </c>
      <c r="B234" s="213"/>
      <c r="C234" s="215"/>
      <c r="D234" s="57"/>
      <c r="E234" s="213"/>
      <c r="F234" s="214"/>
      <c r="G234" s="215"/>
      <c r="H234" s="213"/>
      <c r="I234" s="214"/>
      <c r="J234" s="214"/>
      <c r="K234" s="214"/>
      <c r="L234" s="215"/>
      <c r="M234" s="210"/>
      <c r="N234" s="212"/>
      <c r="O234" s="21" t="s">
        <v>10</v>
      </c>
      <c r="P234" s="22"/>
      <c r="Q234" s="21" t="s">
        <v>11</v>
      </c>
      <c r="R234" s="22"/>
      <c r="S234" s="21" t="s">
        <v>12</v>
      </c>
      <c r="T234" s="26"/>
      <c r="U234" s="21" t="s">
        <v>12</v>
      </c>
      <c r="V234" s="25" t="s">
        <v>62</v>
      </c>
      <c r="W234" s="22"/>
      <c r="X234" s="24" t="s">
        <v>12</v>
      </c>
      <c r="Y234" s="210"/>
      <c r="Z234" s="212"/>
      <c r="AA234" s="21" t="s">
        <v>62</v>
      </c>
      <c r="AB234" s="212"/>
      <c r="AC234" s="206"/>
      <c r="AD234" s="209"/>
      <c r="AE234" s="211"/>
      <c r="AF234" s="211"/>
      <c r="AG234" s="23" t="s">
        <v>13</v>
      </c>
      <c r="AH234" s="210"/>
      <c r="AI234" s="206"/>
      <c r="AJ234" s="209"/>
      <c r="AK234" s="211"/>
      <c r="AL234" s="211"/>
      <c r="AM234" s="211"/>
      <c r="AN234" s="21" t="s">
        <v>13</v>
      </c>
      <c r="AO234" s="210"/>
      <c r="AP234" s="212"/>
      <c r="AQ234" s="24" t="s">
        <v>14</v>
      </c>
      <c r="AR234" s="203">
        <f t="shared" si="24"/>
        <v>0</v>
      </c>
      <c r="AS234" s="204"/>
      <c r="AT234" s="204"/>
      <c r="AU234" s="204"/>
      <c r="AV234" s="40" t="s">
        <v>13</v>
      </c>
      <c r="AW234" s="203">
        <f t="shared" si="25"/>
        <v>0</v>
      </c>
      <c r="AX234" s="204"/>
      <c r="AY234" s="204"/>
      <c r="AZ234" s="204"/>
      <c r="BA234" s="41" t="s">
        <v>13</v>
      </c>
      <c r="BB234" s="203">
        <v>25700</v>
      </c>
      <c r="BC234" s="204"/>
      <c r="BD234" s="204"/>
      <c r="BE234" s="204"/>
      <c r="BF234" s="40" t="s">
        <v>13</v>
      </c>
      <c r="BG234" s="203">
        <f t="shared" si="26"/>
        <v>0</v>
      </c>
      <c r="BH234" s="204"/>
      <c r="BI234" s="204"/>
      <c r="BJ234" s="204"/>
      <c r="BK234" s="204"/>
      <c r="BL234" s="41" t="s">
        <v>13</v>
      </c>
      <c r="BM234" s="34">
        <v>176</v>
      </c>
    </row>
    <row r="235" spans="1:65">
      <c r="A235" s="34">
        <v>177</v>
      </c>
      <c r="B235" s="213"/>
      <c r="C235" s="215"/>
      <c r="D235" s="57"/>
      <c r="E235" s="213"/>
      <c r="F235" s="214"/>
      <c r="G235" s="215"/>
      <c r="H235" s="213"/>
      <c r="I235" s="214"/>
      <c r="J235" s="214"/>
      <c r="K235" s="214"/>
      <c r="L235" s="215"/>
      <c r="M235" s="210"/>
      <c r="N235" s="212"/>
      <c r="O235" s="21" t="s">
        <v>10</v>
      </c>
      <c r="P235" s="22"/>
      <c r="Q235" s="21" t="s">
        <v>11</v>
      </c>
      <c r="R235" s="22"/>
      <c r="S235" s="21" t="s">
        <v>12</v>
      </c>
      <c r="T235" s="26"/>
      <c r="U235" s="21" t="s">
        <v>12</v>
      </c>
      <c r="V235" s="25" t="s">
        <v>62</v>
      </c>
      <c r="W235" s="22"/>
      <c r="X235" s="24" t="s">
        <v>12</v>
      </c>
      <c r="Y235" s="210"/>
      <c r="Z235" s="212"/>
      <c r="AA235" s="21" t="s">
        <v>62</v>
      </c>
      <c r="AB235" s="212"/>
      <c r="AC235" s="206"/>
      <c r="AD235" s="209"/>
      <c r="AE235" s="211"/>
      <c r="AF235" s="211"/>
      <c r="AG235" s="23" t="s">
        <v>13</v>
      </c>
      <c r="AH235" s="210"/>
      <c r="AI235" s="206"/>
      <c r="AJ235" s="209"/>
      <c r="AK235" s="211"/>
      <c r="AL235" s="211"/>
      <c r="AM235" s="211"/>
      <c r="AN235" s="21" t="s">
        <v>13</v>
      </c>
      <c r="AO235" s="210"/>
      <c r="AP235" s="212"/>
      <c r="AQ235" s="24" t="s">
        <v>14</v>
      </c>
      <c r="AR235" s="203">
        <f t="shared" si="24"/>
        <v>0</v>
      </c>
      <c r="AS235" s="204"/>
      <c r="AT235" s="204"/>
      <c r="AU235" s="204"/>
      <c r="AV235" s="40" t="s">
        <v>13</v>
      </c>
      <c r="AW235" s="203">
        <f t="shared" si="25"/>
        <v>0</v>
      </c>
      <c r="AX235" s="204"/>
      <c r="AY235" s="204"/>
      <c r="AZ235" s="204"/>
      <c r="BA235" s="41" t="s">
        <v>13</v>
      </c>
      <c r="BB235" s="203">
        <v>25700</v>
      </c>
      <c r="BC235" s="204"/>
      <c r="BD235" s="204"/>
      <c r="BE235" s="204"/>
      <c r="BF235" s="40" t="s">
        <v>13</v>
      </c>
      <c r="BG235" s="203">
        <f t="shared" si="26"/>
        <v>0</v>
      </c>
      <c r="BH235" s="204"/>
      <c r="BI235" s="204"/>
      <c r="BJ235" s="204"/>
      <c r="BK235" s="204"/>
      <c r="BL235" s="41" t="s">
        <v>13</v>
      </c>
      <c r="BM235" s="34">
        <v>177</v>
      </c>
    </row>
    <row r="236" spans="1:65">
      <c r="A236" s="34">
        <v>178</v>
      </c>
      <c r="B236" s="213"/>
      <c r="C236" s="215"/>
      <c r="D236" s="57"/>
      <c r="E236" s="213"/>
      <c r="F236" s="214"/>
      <c r="G236" s="215"/>
      <c r="H236" s="213"/>
      <c r="I236" s="214"/>
      <c r="J236" s="214"/>
      <c r="K236" s="214"/>
      <c r="L236" s="215"/>
      <c r="M236" s="210"/>
      <c r="N236" s="212"/>
      <c r="O236" s="21" t="s">
        <v>10</v>
      </c>
      <c r="P236" s="22"/>
      <c r="Q236" s="21" t="s">
        <v>11</v>
      </c>
      <c r="R236" s="22"/>
      <c r="S236" s="21" t="s">
        <v>12</v>
      </c>
      <c r="T236" s="26"/>
      <c r="U236" s="21" t="s">
        <v>12</v>
      </c>
      <c r="V236" s="25" t="s">
        <v>62</v>
      </c>
      <c r="W236" s="22"/>
      <c r="X236" s="24" t="s">
        <v>12</v>
      </c>
      <c r="Y236" s="210"/>
      <c r="Z236" s="212"/>
      <c r="AA236" s="21" t="s">
        <v>62</v>
      </c>
      <c r="AB236" s="212"/>
      <c r="AC236" s="206"/>
      <c r="AD236" s="209"/>
      <c r="AE236" s="211"/>
      <c r="AF236" s="211"/>
      <c r="AG236" s="23" t="s">
        <v>13</v>
      </c>
      <c r="AH236" s="210"/>
      <c r="AI236" s="206"/>
      <c r="AJ236" s="209"/>
      <c r="AK236" s="211"/>
      <c r="AL236" s="211"/>
      <c r="AM236" s="211"/>
      <c r="AN236" s="21" t="s">
        <v>13</v>
      </c>
      <c r="AO236" s="210"/>
      <c r="AP236" s="212"/>
      <c r="AQ236" s="24" t="s">
        <v>14</v>
      </c>
      <c r="AR236" s="203">
        <f t="shared" si="24"/>
        <v>0</v>
      </c>
      <c r="AS236" s="204"/>
      <c r="AT236" s="204"/>
      <c r="AU236" s="204"/>
      <c r="AV236" s="40" t="s">
        <v>13</v>
      </c>
      <c r="AW236" s="203">
        <f t="shared" si="25"/>
        <v>0</v>
      </c>
      <c r="AX236" s="204"/>
      <c r="AY236" s="204"/>
      <c r="AZ236" s="204"/>
      <c r="BA236" s="41" t="s">
        <v>13</v>
      </c>
      <c r="BB236" s="203">
        <v>25700</v>
      </c>
      <c r="BC236" s="204"/>
      <c r="BD236" s="204"/>
      <c r="BE236" s="204"/>
      <c r="BF236" s="40" t="s">
        <v>13</v>
      </c>
      <c r="BG236" s="203">
        <f t="shared" si="26"/>
        <v>0</v>
      </c>
      <c r="BH236" s="204"/>
      <c r="BI236" s="204"/>
      <c r="BJ236" s="204"/>
      <c r="BK236" s="204"/>
      <c r="BL236" s="41" t="s">
        <v>13</v>
      </c>
      <c r="BM236" s="34">
        <v>178</v>
      </c>
    </row>
    <row r="237" spans="1:65">
      <c r="A237" s="34">
        <v>179</v>
      </c>
      <c r="B237" s="213"/>
      <c r="C237" s="215"/>
      <c r="D237" s="57"/>
      <c r="E237" s="213"/>
      <c r="F237" s="214"/>
      <c r="G237" s="215"/>
      <c r="H237" s="213"/>
      <c r="I237" s="214"/>
      <c r="J237" s="214"/>
      <c r="K237" s="214"/>
      <c r="L237" s="215"/>
      <c r="M237" s="210"/>
      <c r="N237" s="212"/>
      <c r="O237" s="21" t="s">
        <v>10</v>
      </c>
      <c r="P237" s="22"/>
      <c r="Q237" s="21" t="s">
        <v>11</v>
      </c>
      <c r="R237" s="22"/>
      <c r="S237" s="21" t="s">
        <v>12</v>
      </c>
      <c r="T237" s="26"/>
      <c r="U237" s="21" t="s">
        <v>12</v>
      </c>
      <c r="V237" s="25" t="s">
        <v>62</v>
      </c>
      <c r="W237" s="22"/>
      <c r="X237" s="24" t="s">
        <v>12</v>
      </c>
      <c r="Y237" s="210"/>
      <c r="Z237" s="212"/>
      <c r="AA237" s="21" t="s">
        <v>62</v>
      </c>
      <c r="AB237" s="212"/>
      <c r="AC237" s="206"/>
      <c r="AD237" s="209"/>
      <c r="AE237" s="211"/>
      <c r="AF237" s="211"/>
      <c r="AG237" s="23" t="s">
        <v>13</v>
      </c>
      <c r="AH237" s="210"/>
      <c r="AI237" s="206"/>
      <c r="AJ237" s="209"/>
      <c r="AK237" s="211"/>
      <c r="AL237" s="211"/>
      <c r="AM237" s="211"/>
      <c r="AN237" s="21" t="s">
        <v>13</v>
      </c>
      <c r="AO237" s="210"/>
      <c r="AP237" s="212"/>
      <c r="AQ237" s="24" t="s">
        <v>14</v>
      </c>
      <c r="AR237" s="203">
        <f t="shared" si="24"/>
        <v>0</v>
      </c>
      <c r="AS237" s="204"/>
      <c r="AT237" s="204"/>
      <c r="AU237" s="204"/>
      <c r="AV237" s="40" t="s">
        <v>13</v>
      </c>
      <c r="AW237" s="203">
        <f t="shared" si="25"/>
        <v>0</v>
      </c>
      <c r="AX237" s="204"/>
      <c r="AY237" s="204"/>
      <c r="AZ237" s="204"/>
      <c r="BA237" s="41" t="s">
        <v>13</v>
      </c>
      <c r="BB237" s="203">
        <v>25700</v>
      </c>
      <c r="BC237" s="204"/>
      <c r="BD237" s="204"/>
      <c r="BE237" s="204"/>
      <c r="BF237" s="40" t="s">
        <v>13</v>
      </c>
      <c r="BG237" s="203">
        <f t="shared" si="26"/>
        <v>0</v>
      </c>
      <c r="BH237" s="204"/>
      <c r="BI237" s="204"/>
      <c r="BJ237" s="204"/>
      <c r="BK237" s="204"/>
      <c r="BL237" s="41" t="s">
        <v>13</v>
      </c>
      <c r="BM237" s="34">
        <v>179</v>
      </c>
    </row>
    <row r="238" spans="1:65" ht="18.600000000000001" thickBot="1">
      <c r="A238" s="34">
        <v>180</v>
      </c>
      <c r="B238" s="213"/>
      <c r="C238" s="215"/>
      <c r="D238" s="57"/>
      <c r="E238" s="213"/>
      <c r="F238" s="214"/>
      <c r="G238" s="215"/>
      <c r="H238" s="213"/>
      <c r="I238" s="214"/>
      <c r="J238" s="214"/>
      <c r="K238" s="214"/>
      <c r="L238" s="215"/>
      <c r="M238" s="210"/>
      <c r="N238" s="212"/>
      <c r="O238" s="21" t="s">
        <v>10</v>
      </c>
      <c r="P238" s="22"/>
      <c r="Q238" s="21" t="s">
        <v>11</v>
      </c>
      <c r="R238" s="22"/>
      <c r="S238" s="24" t="s">
        <v>12</v>
      </c>
      <c r="T238" s="26"/>
      <c r="U238" s="21" t="s">
        <v>12</v>
      </c>
      <c r="V238" s="25" t="s">
        <v>62</v>
      </c>
      <c r="W238" s="22"/>
      <c r="X238" s="24" t="s">
        <v>12</v>
      </c>
      <c r="Y238" s="210"/>
      <c r="Z238" s="212"/>
      <c r="AA238" s="21" t="s">
        <v>62</v>
      </c>
      <c r="AB238" s="212"/>
      <c r="AC238" s="206"/>
      <c r="AD238" s="209"/>
      <c r="AE238" s="211"/>
      <c r="AF238" s="211"/>
      <c r="AG238" s="23" t="s">
        <v>13</v>
      </c>
      <c r="AH238" s="210"/>
      <c r="AI238" s="206"/>
      <c r="AJ238" s="209"/>
      <c r="AK238" s="211"/>
      <c r="AL238" s="211"/>
      <c r="AM238" s="211"/>
      <c r="AN238" s="21" t="s">
        <v>119</v>
      </c>
      <c r="AO238" s="210"/>
      <c r="AP238" s="212"/>
      <c r="AQ238" s="24" t="s">
        <v>14</v>
      </c>
      <c r="AR238" s="203">
        <f t="shared" si="24"/>
        <v>0</v>
      </c>
      <c r="AS238" s="204"/>
      <c r="AT238" s="204"/>
      <c r="AU238" s="204"/>
      <c r="AV238" s="40" t="s">
        <v>13</v>
      </c>
      <c r="AW238" s="203">
        <f t="shared" si="25"/>
        <v>0</v>
      </c>
      <c r="AX238" s="204"/>
      <c r="AY238" s="204"/>
      <c r="AZ238" s="204"/>
      <c r="BA238" s="41" t="s">
        <v>13</v>
      </c>
      <c r="BB238" s="203">
        <v>25700</v>
      </c>
      <c r="BC238" s="204"/>
      <c r="BD238" s="204"/>
      <c r="BE238" s="204"/>
      <c r="BF238" s="41" t="s">
        <v>13</v>
      </c>
      <c r="BG238" s="320">
        <f t="shared" si="26"/>
        <v>0</v>
      </c>
      <c r="BH238" s="321"/>
      <c r="BI238" s="321"/>
      <c r="BJ238" s="321"/>
      <c r="BK238" s="321"/>
      <c r="BL238" s="41" t="s">
        <v>13</v>
      </c>
      <c r="BM238" s="34">
        <v>180</v>
      </c>
    </row>
    <row r="239" spans="1:65" ht="18.600000000000001" thickBot="1">
      <c r="BD239" s="322" t="s">
        <v>15</v>
      </c>
      <c r="BE239" s="322"/>
      <c r="BF239" s="323"/>
      <c r="BG239" s="324">
        <f>SUM(BG219:BK238)</f>
        <v>0</v>
      </c>
      <c r="BH239" s="325"/>
      <c r="BI239" s="325"/>
      <c r="BJ239" s="325"/>
      <c r="BK239" s="325"/>
      <c r="BL239" s="326"/>
    </row>
    <row r="240" spans="1:65" ht="22.2">
      <c r="A240" s="1" t="s">
        <v>61</v>
      </c>
      <c r="BC240" s="196" t="s">
        <v>24</v>
      </c>
      <c r="BD240" s="197"/>
      <c r="BE240" s="275"/>
      <c r="BF240" s="276"/>
      <c r="BG240" s="2" t="s">
        <v>10</v>
      </c>
      <c r="BI240" s="344"/>
      <c r="BJ240" s="345"/>
      <c r="BK240" s="346" t="s">
        <v>25</v>
      </c>
      <c r="BL240" s="347"/>
    </row>
    <row r="241" spans="1:65">
      <c r="X241" s="2" t="s">
        <v>85</v>
      </c>
      <c r="AU241" s="2" t="s">
        <v>103</v>
      </c>
      <c r="AX241" s="275"/>
      <c r="AY241" s="164"/>
      <c r="AZ241" s="164"/>
      <c r="BA241" s="164"/>
      <c r="BB241" s="164"/>
      <c r="BC241" s="164"/>
      <c r="BD241" s="164"/>
      <c r="BE241" s="164"/>
      <c r="BF241" s="164"/>
      <c r="BG241" s="164"/>
      <c r="BH241" s="164"/>
      <c r="BI241" s="164"/>
      <c r="BJ241" s="164"/>
      <c r="BK241" s="164"/>
      <c r="BL241" s="276"/>
    </row>
    <row r="242" spans="1:65" ht="18" customHeight="1">
      <c r="A242" s="4"/>
      <c r="B242" s="246" t="s">
        <v>94</v>
      </c>
      <c r="C242" s="248"/>
      <c r="D242" s="340" t="s">
        <v>120</v>
      </c>
      <c r="E242" s="246" t="s">
        <v>95</v>
      </c>
      <c r="F242" s="247"/>
      <c r="G242" s="248"/>
      <c r="H242" s="252" t="s">
        <v>3</v>
      </c>
      <c r="I242" s="253"/>
      <c r="J242" s="253"/>
      <c r="K242" s="253"/>
      <c r="L242" s="254"/>
      <c r="M242" s="274" t="s">
        <v>93</v>
      </c>
      <c r="N242" s="258"/>
      <c r="O242" s="258"/>
      <c r="P242" s="258"/>
      <c r="Q242" s="258"/>
      <c r="R242" s="258"/>
      <c r="S242" s="329"/>
      <c r="T242" s="274" t="s">
        <v>63</v>
      </c>
      <c r="U242" s="258"/>
      <c r="V242" s="258"/>
      <c r="W242" s="258"/>
      <c r="X242" s="329"/>
      <c r="Y242" s="262" t="s">
        <v>64</v>
      </c>
      <c r="Z242" s="263"/>
      <c r="AA242" s="263"/>
      <c r="AB242" s="263"/>
      <c r="AC242" s="264"/>
      <c r="AD242" s="274" t="s">
        <v>6</v>
      </c>
      <c r="AE242" s="258"/>
      <c r="AF242" s="258"/>
      <c r="AG242" s="329"/>
      <c r="AH242" s="271" t="s">
        <v>84</v>
      </c>
      <c r="AI242" s="272"/>
      <c r="AJ242" s="272"/>
      <c r="AK242" s="272"/>
      <c r="AL242" s="272"/>
      <c r="AM242" s="272"/>
      <c r="AN242" s="273"/>
      <c r="AO242" s="274" t="s">
        <v>7</v>
      </c>
      <c r="AP242" s="258"/>
      <c r="AQ242" s="329"/>
      <c r="AR242" s="224" t="s">
        <v>26</v>
      </c>
      <c r="AS242" s="332"/>
      <c r="AT242" s="332"/>
      <c r="AU242" s="332"/>
      <c r="AV242" s="333"/>
      <c r="AW242" s="230" t="s">
        <v>8</v>
      </c>
      <c r="AX242" s="231"/>
      <c r="AY242" s="231"/>
      <c r="AZ242" s="231"/>
      <c r="BA242" s="232"/>
      <c r="BB242" s="236" t="s">
        <v>27</v>
      </c>
      <c r="BC242" s="335"/>
      <c r="BD242" s="335"/>
      <c r="BE242" s="335"/>
      <c r="BF242" s="336"/>
      <c r="BG242" s="230" t="s">
        <v>9</v>
      </c>
      <c r="BH242" s="231"/>
      <c r="BI242" s="231"/>
      <c r="BJ242" s="231"/>
      <c r="BK242" s="231"/>
      <c r="BL242" s="232"/>
    </row>
    <row r="243" spans="1:65" ht="18" customHeight="1">
      <c r="A243" s="4"/>
      <c r="B243" s="249"/>
      <c r="C243" s="251"/>
      <c r="D243" s="341"/>
      <c r="E243" s="249"/>
      <c r="F243" s="250"/>
      <c r="G243" s="251"/>
      <c r="H243" s="255"/>
      <c r="I243" s="256"/>
      <c r="J243" s="256"/>
      <c r="K243" s="256"/>
      <c r="L243" s="257"/>
      <c r="M243" s="342"/>
      <c r="N243" s="259"/>
      <c r="O243" s="259"/>
      <c r="P243" s="259"/>
      <c r="Q243" s="259"/>
      <c r="R243" s="259"/>
      <c r="S243" s="343"/>
      <c r="T243" s="342"/>
      <c r="U243" s="259"/>
      <c r="V243" s="259"/>
      <c r="W243" s="259"/>
      <c r="X243" s="343"/>
      <c r="Y243" s="224" t="s">
        <v>91</v>
      </c>
      <c r="Z243" s="332"/>
      <c r="AA243" s="332"/>
      <c r="AB243" s="332"/>
      <c r="AC243" s="333"/>
      <c r="AD243" s="330"/>
      <c r="AE243" s="260"/>
      <c r="AF243" s="260"/>
      <c r="AG243" s="331"/>
      <c r="AH243" s="218" t="s">
        <v>4</v>
      </c>
      <c r="AI243" s="220"/>
      <c r="AJ243" s="218" t="s">
        <v>5</v>
      </c>
      <c r="AK243" s="219"/>
      <c r="AL243" s="219"/>
      <c r="AM243" s="219"/>
      <c r="AN243" s="220"/>
      <c r="AO243" s="330"/>
      <c r="AP243" s="260"/>
      <c r="AQ243" s="331"/>
      <c r="AR243" s="334"/>
      <c r="AS243" s="244"/>
      <c r="AT243" s="244"/>
      <c r="AU243" s="244"/>
      <c r="AV243" s="245"/>
      <c r="AW243" s="233"/>
      <c r="AX243" s="234"/>
      <c r="AY243" s="234"/>
      <c r="AZ243" s="234"/>
      <c r="BA243" s="235"/>
      <c r="BB243" s="337"/>
      <c r="BC243" s="338"/>
      <c r="BD243" s="338"/>
      <c r="BE243" s="338"/>
      <c r="BF243" s="339"/>
      <c r="BG243" s="233"/>
      <c r="BH243" s="234"/>
      <c r="BI243" s="234"/>
      <c r="BJ243" s="234"/>
      <c r="BK243" s="234"/>
      <c r="BL243" s="235"/>
    </row>
    <row r="244" spans="1:65">
      <c r="A244" s="4"/>
      <c r="B244" s="218" t="s">
        <v>2</v>
      </c>
      <c r="C244" s="220"/>
      <c r="D244" s="54" t="s">
        <v>2</v>
      </c>
      <c r="E244" s="218" t="s">
        <v>96</v>
      </c>
      <c r="F244" s="219"/>
      <c r="G244" s="220"/>
      <c r="H244" s="221"/>
      <c r="I244" s="222"/>
      <c r="J244" s="222"/>
      <c r="K244" s="222"/>
      <c r="L244" s="223"/>
      <c r="M244" s="330"/>
      <c r="N244" s="260"/>
      <c r="O244" s="260"/>
      <c r="P244" s="260"/>
      <c r="Q244" s="260"/>
      <c r="R244" s="260"/>
      <c r="S244" s="331"/>
      <c r="T244" s="330"/>
      <c r="U244" s="260"/>
      <c r="V244" s="260"/>
      <c r="W244" s="260"/>
      <c r="X244" s="331"/>
      <c r="Y244" s="334"/>
      <c r="Z244" s="244"/>
      <c r="AA244" s="244"/>
      <c r="AB244" s="244"/>
      <c r="AC244" s="245"/>
      <c r="AD244" s="218" t="s">
        <v>77</v>
      </c>
      <c r="AE244" s="219"/>
      <c r="AF244" s="219"/>
      <c r="AG244" s="220"/>
      <c r="AH244" s="218" t="s">
        <v>2</v>
      </c>
      <c r="AI244" s="220"/>
      <c r="AJ244" s="218" t="s">
        <v>78</v>
      </c>
      <c r="AK244" s="219"/>
      <c r="AL244" s="219"/>
      <c r="AM244" s="219"/>
      <c r="AN244" s="220"/>
      <c r="AO244" s="218" t="s">
        <v>79</v>
      </c>
      <c r="AP244" s="219"/>
      <c r="AQ244" s="220"/>
      <c r="AR244" s="218" t="s">
        <v>80</v>
      </c>
      <c r="AS244" s="219"/>
      <c r="AT244" s="219"/>
      <c r="AU244" s="219"/>
      <c r="AV244" s="220"/>
      <c r="AW244" s="218" t="s">
        <v>81</v>
      </c>
      <c r="AX244" s="219"/>
      <c r="AY244" s="219"/>
      <c r="AZ244" s="219"/>
      <c r="BA244" s="220"/>
      <c r="BB244" s="271" t="s">
        <v>82</v>
      </c>
      <c r="BC244" s="272"/>
      <c r="BD244" s="272"/>
      <c r="BE244" s="272"/>
      <c r="BF244" s="273"/>
      <c r="BG244" s="271" t="s">
        <v>83</v>
      </c>
      <c r="BH244" s="272"/>
      <c r="BI244" s="272"/>
      <c r="BJ244" s="272"/>
      <c r="BK244" s="272"/>
      <c r="BL244" s="273"/>
    </row>
    <row r="245" spans="1:65">
      <c r="A245" s="34">
        <v>181</v>
      </c>
      <c r="B245" s="213"/>
      <c r="C245" s="215"/>
      <c r="D245" s="57"/>
      <c r="E245" s="213"/>
      <c r="F245" s="214"/>
      <c r="G245" s="215"/>
      <c r="H245" s="213"/>
      <c r="I245" s="214"/>
      <c r="J245" s="214"/>
      <c r="K245" s="214"/>
      <c r="L245" s="215"/>
      <c r="M245" s="210"/>
      <c r="N245" s="212"/>
      <c r="O245" s="21" t="s">
        <v>10</v>
      </c>
      <c r="P245" s="22"/>
      <c r="Q245" s="21" t="s">
        <v>11</v>
      </c>
      <c r="R245" s="22"/>
      <c r="S245" s="21" t="s">
        <v>12</v>
      </c>
      <c r="T245" s="26"/>
      <c r="U245" s="21" t="s">
        <v>12</v>
      </c>
      <c r="V245" s="25" t="s">
        <v>62</v>
      </c>
      <c r="W245" s="22"/>
      <c r="X245" s="24" t="s">
        <v>12</v>
      </c>
      <c r="Y245" s="327"/>
      <c r="Z245" s="217"/>
      <c r="AA245" s="21" t="s">
        <v>62</v>
      </c>
      <c r="AB245" s="217"/>
      <c r="AC245" s="328"/>
      <c r="AD245" s="209"/>
      <c r="AE245" s="211"/>
      <c r="AF245" s="211"/>
      <c r="AG245" s="23" t="s">
        <v>13</v>
      </c>
      <c r="AH245" s="210"/>
      <c r="AI245" s="206"/>
      <c r="AJ245" s="209"/>
      <c r="AK245" s="211"/>
      <c r="AL245" s="211"/>
      <c r="AM245" s="211"/>
      <c r="AN245" s="21" t="s">
        <v>13</v>
      </c>
      <c r="AO245" s="210"/>
      <c r="AP245" s="212"/>
      <c r="AQ245" s="24" t="s">
        <v>14</v>
      </c>
      <c r="AR245" s="203">
        <f t="shared" ref="AR245:AR264" si="27">IFERROR(ROUNDDOWN(AJ245/AO245,0),0)</f>
        <v>0</v>
      </c>
      <c r="AS245" s="204"/>
      <c r="AT245" s="204"/>
      <c r="AU245" s="204"/>
      <c r="AV245" s="40" t="s">
        <v>13</v>
      </c>
      <c r="AW245" s="203">
        <f t="shared" ref="AW245:AW264" si="28">IFERROR(AD245+AR245,0)</f>
        <v>0</v>
      </c>
      <c r="AX245" s="204"/>
      <c r="AY245" s="204"/>
      <c r="AZ245" s="204"/>
      <c r="BA245" s="41" t="s">
        <v>13</v>
      </c>
      <c r="BB245" s="203">
        <v>25700</v>
      </c>
      <c r="BC245" s="204"/>
      <c r="BD245" s="204"/>
      <c r="BE245" s="204"/>
      <c r="BF245" s="40" t="s">
        <v>13</v>
      </c>
      <c r="BG245" s="203">
        <f t="shared" ref="BG245:BG264" si="29">IF(AW245&lt;BB245,AW245,25700)</f>
        <v>0</v>
      </c>
      <c r="BH245" s="204"/>
      <c r="BI245" s="204"/>
      <c r="BJ245" s="204"/>
      <c r="BK245" s="204"/>
      <c r="BL245" s="41" t="s">
        <v>13</v>
      </c>
      <c r="BM245" s="34">
        <v>181</v>
      </c>
    </row>
    <row r="246" spans="1:65">
      <c r="A246" s="34">
        <v>182</v>
      </c>
      <c r="B246" s="213"/>
      <c r="C246" s="215"/>
      <c r="D246" s="57"/>
      <c r="E246" s="213"/>
      <c r="F246" s="214"/>
      <c r="G246" s="215"/>
      <c r="H246" s="213"/>
      <c r="I246" s="214"/>
      <c r="J246" s="214"/>
      <c r="K246" s="214"/>
      <c r="L246" s="215"/>
      <c r="M246" s="210"/>
      <c r="N246" s="212"/>
      <c r="O246" s="21" t="s">
        <v>10</v>
      </c>
      <c r="P246" s="22"/>
      <c r="Q246" s="21" t="s">
        <v>11</v>
      </c>
      <c r="R246" s="22"/>
      <c r="S246" s="21" t="s">
        <v>12</v>
      </c>
      <c r="T246" s="26"/>
      <c r="U246" s="21" t="s">
        <v>12</v>
      </c>
      <c r="V246" s="25" t="s">
        <v>62</v>
      </c>
      <c r="W246" s="22"/>
      <c r="X246" s="24" t="s">
        <v>12</v>
      </c>
      <c r="Y246" s="210"/>
      <c r="Z246" s="212"/>
      <c r="AA246" s="21" t="s">
        <v>62</v>
      </c>
      <c r="AB246" s="212"/>
      <c r="AC246" s="206"/>
      <c r="AD246" s="209"/>
      <c r="AE246" s="211"/>
      <c r="AF246" s="211"/>
      <c r="AG246" s="23" t="s">
        <v>13</v>
      </c>
      <c r="AH246" s="210"/>
      <c r="AI246" s="206"/>
      <c r="AJ246" s="209"/>
      <c r="AK246" s="211"/>
      <c r="AL246" s="211"/>
      <c r="AM246" s="211"/>
      <c r="AN246" s="21" t="s">
        <v>13</v>
      </c>
      <c r="AO246" s="210"/>
      <c r="AP246" s="212"/>
      <c r="AQ246" s="24" t="s">
        <v>14</v>
      </c>
      <c r="AR246" s="203">
        <f t="shared" si="27"/>
        <v>0</v>
      </c>
      <c r="AS246" s="204"/>
      <c r="AT246" s="204"/>
      <c r="AU246" s="204"/>
      <c r="AV246" s="40" t="s">
        <v>13</v>
      </c>
      <c r="AW246" s="203">
        <f t="shared" si="28"/>
        <v>0</v>
      </c>
      <c r="AX246" s="204"/>
      <c r="AY246" s="204"/>
      <c r="AZ246" s="204"/>
      <c r="BA246" s="41" t="s">
        <v>13</v>
      </c>
      <c r="BB246" s="203">
        <v>25700</v>
      </c>
      <c r="BC246" s="204"/>
      <c r="BD246" s="204"/>
      <c r="BE246" s="204"/>
      <c r="BF246" s="40" t="s">
        <v>13</v>
      </c>
      <c r="BG246" s="203">
        <f t="shared" si="29"/>
        <v>0</v>
      </c>
      <c r="BH246" s="204"/>
      <c r="BI246" s="204"/>
      <c r="BJ246" s="204"/>
      <c r="BK246" s="204"/>
      <c r="BL246" s="41" t="s">
        <v>13</v>
      </c>
      <c r="BM246" s="34">
        <v>182</v>
      </c>
    </row>
    <row r="247" spans="1:65">
      <c r="A247" s="34">
        <v>183</v>
      </c>
      <c r="B247" s="213"/>
      <c r="C247" s="215"/>
      <c r="D247" s="57"/>
      <c r="E247" s="213"/>
      <c r="F247" s="214"/>
      <c r="G247" s="215"/>
      <c r="H247" s="213"/>
      <c r="I247" s="214"/>
      <c r="J247" s="214"/>
      <c r="K247" s="214"/>
      <c r="L247" s="215"/>
      <c r="M247" s="210"/>
      <c r="N247" s="212"/>
      <c r="O247" s="21" t="s">
        <v>10</v>
      </c>
      <c r="P247" s="22"/>
      <c r="Q247" s="21" t="s">
        <v>11</v>
      </c>
      <c r="R247" s="22"/>
      <c r="S247" s="21" t="s">
        <v>12</v>
      </c>
      <c r="T247" s="26"/>
      <c r="U247" s="21" t="s">
        <v>12</v>
      </c>
      <c r="V247" s="25" t="s">
        <v>62</v>
      </c>
      <c r="W247" s="22"/>
      <c r="X247" s="24" t="s">
        <v>12</v>
      </c>
      <c r="Y247" s="210"/>
      <c r="Z247" s="212"/>
      <c r="AA247" s="21" t="s">
        <v>62</v>
      </c>
      <c r="AB247" s="212"/>
      <c r="AC247" s="206"/>
      <c r="AD247" s="209"/>
      <c r="AE247" s="211"/>
      <c r="AF247" s="211"/>
      <c r="AG247" s="23" t="s">
        <v>13</v>
      </c>
      <c r="AH247" s="210"/>
      <c r="AI247" s="206"/>
      <c r="AJ247" s="209"/>
      <c r="AK247" s="211"/>
      <c r="AL247" s="211"/>
      <c r="AM247" s="211"/>
      <c r="AN247" s="21" t="s">
        <v>13</v>
      </c>
      <c r="AO247" s="210"/>
      <c r="AP247" s="212"/>
      <c r="AQ247" s="24" t="s">
        <v>14</v>
      </c>
      <c r="AR247" s="203">
        <f t="shared" si="27"/>
        <v>0</v>
      </c>
      <c r="AS247" s="204"/>
      <c r="AT247" s="204"/>
      <c r="AU247" s="204"/>
      <c r="AV247" s="40" t="s">
        <v>13</v>
      </c>
      <c r="AW247" s="203">
        <f t="shared" si="28"/>
        <v>0</v>
      </c>
      <c r="AX247" s="204"/>
      <c r="AY247" s="204"/>
      <c r="AZ247" s="204"/>
      <c r="BA247" s="41" t="s">
        <v>13</v>
      </c>
      <c r="BB247" s="203">
        <v>25700</v>
      </c>
      <c r="BC247" s="204"/>
      <c r="BD247" s="204"/>
      <c r="BE247" s="204"/>
      <c r="BF247" s="40" t="s">
        <v>13</v>
      </c>
      <c r="BG247" s="203">
        <f t="shared" si="29"/>
        <v>0</v>
      </c>
      <c r="BH247" s="204"/>
      <c r="BI247" s="204"/>
      <c r="BJ247" s="204"/>
      <c r="BK247" s="204"/>
      <c r="BL247" s="41" t="s">
        <v>13</v>
      </c>
      <c r="BM247" s="34">
        <v>183</v>
      </c>
    </row>
    <row r="248" spans="1:65">
      <c r="A248" s="34">
        <v>184</v>
      </c>
      <c r="B248" s="213"/>
      <c r="C248" s="215"/>
      <c r="D248" s="57"/>
      <c r="E248" s="213"/>
      <c r="F248" s="214"/>
      <c r="G248" s="215"/>
      <c r="H248" s="213"/>
      <c r="I248" s="214"/>
      <c r="J248" s="214"/>
      <c r="K248" s="214"/>
      <c r="L248" s="215"/>
      <c r="M248" s="210"/>
      <c r="N248" s="212"/>
      <c r="O248" s="21" t="s">
        <v>10</v>
      </c>
      <c r="P248" s="22"/>
      <c r="Q248" s="21" t="s">
        <v>11</v>
      </c>
      <c r="R248" s="22"/>
      <c r="S248" s="21" t="s">
        <v>12</v>
      </c>
      <c r="T248" s="26"/>
      <c r="U248" s="21" t="s">
        <v>12</v>
      </c>
      <c r="V248" s="25" t="s">
        <v>62</v>
      </c>
      <c r="W248" s="22"/>
      <c r="X248" s="24" t="s">
        <v>12</v>
      </c>
      <c r="Y248" s="210"/>
      <c r="Z248" s="212"/>
      <c r="AA248" s="21" t="s">
        <v>62</v>
      </c>
      <c r="AB248" s="212"/>
      <c r="AC248" s="206"/>
      <c r="AD248" s="209"/>
      <c r="AE248" s="211"/>
      <c r="AF248" s="211"/>
      <c r="AG248" s="23" t="s">
        <v>13</v>
      </c>
      <c r="AH248" s="210"/>
      <c r="AI248" s="206"/>
      <c r="AJ248" s="209"/>
      <c r="AK248" s="211"/>
      <c r="AL248" s="211"/>
      <c r="AM248" s="211"/>
      <c r="AN248" s="21" t="s">
        <v>13</v>
      </c>
      <c r="AO248" s="210"/>
      <c r="AP248" s="212"/>
      <c r="AQ248" s="24" t="s">
        <v>14</v>
      </c>
      <c r="AR248" s="203">
        <f t="shared" si="27"/>
        <v>0</v>
      </c>
      <c r="AS248" s="204"/>
      <c r="AT248" s="204"/>
      <c r="AU248" s="204"/>
      <c r="AV248" s="40" t="s">
        <v>13</v>
      </c>
      <c r="AW248" s="203">
        <f t="shared" si="28"/>
        <v>0</v>
      </c>
      <c r="AX248" s="204"/>
      <c r="AY248" s="204"/>
      <c r="AZ248" s="204"/>
      <c r="BA248" s="41" t="s">
        <v>13</v>
      </c>
      <c r="BB248" s="203">
        <v>25700</v>
      </c>
      <c r="BC248" s="204"/>
      <c r="BD248" s="204"/>
      <c r="BE248" s="204"/>
      <c r="BF248" s="40" t="s">
        <v>13</v>
      </c>
      <c r="BG248" s="203">
        <f t="shared" si="29"/>
        <v>0</v>
      </c>
      <c r="BH248" s="204"/>
      <c r="BI248" s="204"/>
      <c r="BJ248" s="204"/>
      <c r="BK248" s="204"/>
      <c r="BL248" s="41" t="s">
        <v>13</v>
      </c>
      <c r="BM248" s="34">
        <v>184</v>
      </c>
    </row>
    <row r="249" spans="1:65">
      <c r="A249" s="34">
        <v>185</v>
      </c>
      <c r="B249" s="213"/>
      <c r="C249" s="215"/>
      <c r="D249" s="57"/>
      <c r="E249" s="213"/>
      <c r="F249" s="214"/>
      <c r="G249" s="215"/>
      <c r="H249" s="213"/>
      <c r="I249" s="214"/>
      <c r="J249" s="214"/>
      <c r="K249" s="214"/>
      <c r="L249" s="215"/>
      <c r="M249" s="210"/>
      <c r="N249" s="212"/>
      <c r="O249" s="21" t="s">
        <v>10</v>
      </c>
      <c r="P249" s="22"/>
      <c r="Q249" s="21" t="s">
        <v>11</v>
      </c>
      <c r="R249" s="22"/>
      <c r="S249" s="21" t="s">
        <v>12</v>
      </c>
      <c r="T249" s="26"/>
      <c r="U249" s="21" t="s">
        <v>12</v>
      </c>
      <c r="V249" s="25" t="s">
        <v>62</v>
      </c>
      <c r="W249" s="22"/>
      <c r="X249" s="24" t="s">
        <v>12</v>
      </c>
      <c r="Y249" s="327"/>
      <c r="Z249" s="217"/>
      <c r="AA249" s="21" t="s">
        <v>62</v>
      </c>
      <c r="AB249" s="217"/>
      <c r="AC249" s="328"/>
      <c r="AD249" s="209"/>
      <c r="AE249" s="211"/>
      <c r="AF249" s="211"/>
      <c r="AG249" s="23" t="s">
        <v>13</v>
      </c>
      <c r="AH249" s="210"/>
      <c r="AI249" s="206"/>
      <c r="AJ249" s="209"/>
      <c r="AK249" s="211"/>
      <c r="AL249" s="211"/>
      <c r="AM249" s="211"/>
      <c r="AN249" s="21" t="s">
        <v>13</v>
      </c>
      <c r="AO249" s="210"/>
      <c r="AP249" s="212"/>
      <c r="AQ249" s="24" t="s">
        <v>14</v>
      </c>
      <c r="AR249" s="203">
        <f t="shared" si="27"/>
        <v>0</v>
      </c>
      <c r="AS249" s="204"/>
      <c r="AT249" s="204"/>
      <c r="AU249" s="204"/>
      <c r="AV249" s="40" t="s">
        <v>13</v>
      </c>
      <c r="AW249" s="203">
        <f t="shared" si="28"/>
        <v>0</v>
      </c>
      <c r="AX249" s="204"/>
      <c r="AY249" s="204"/>
      <c r="AZ249" s="204"/>
      <c r="BA249" s="41" t="s">
        <v>13</v>
      </c>
      <c r="BB249" s="203">
        <v>25700</v>
      </c>
      <c r="BC249" s="204"/>
      <c r="BD249" s="204"/>
      <c r="BE249" s="204"/>
      <c r="BF249" s="40" t="s">
        <v>13</v>
      </c>
      <c r="BG249" s="203">
        <f t="shared" si="29"/>
        <v>0</v>
      </c>
      <c r="BH249" s="204"/>
      <c r="BI249" s="204"/>
      <c r="BJ249" s="204"/>
      <c r="BK249" s="204"/>
      <c r="BL249" s="41" t="s">
        <v>13</v>
      </c>
      <c r="BM249" s="34">
        <v>185</v>
      </c>
    </row>
    <row r="250" spans="1:65">
      <c r="A250" s="34">
        <v>186</v>
      </c>
      <c r="B250" s="213"/>
      <c r="C250" s="215"/>
      <c r="D250" s="57"/>
      <c r="E250" s="213"/>
      <c r="F250" s="214"/>
      <c r="G250" s="215"/>
      <c r="H250" s="213"/>
      <c r="I250" s="214"/>
      <c r="J250" s="214"/>
      <c r="K250" s="214"/>
      <c r="L250" s="215"/>
      <c r="M250" s="210"/>
      <c r="N250" s="212"/>
      <c r="O250" s="21" t="s">
        <v>10</v>
      </c>
      <c r="P250" s="22"/>
      <c r="Q250" s="21" t="s">
        <v>11</v>
      </c>
      <c r="R250" s="22"/>
      <c r="S250" s="21" t="s">
        <v>12</v>
      </c>
      <c r="T250" s="26"/>
      <c r="U250" s="21" t="s">
        <v>12</v>
      </c>
      <c r="V250" s="25" t="s">
        <v>62</v>
      </c>
      <c r="W250" s="22"/>
      <c r="X250" s="24" t="s">
        <v>12</v>
      </c>
      <c r="Y250" s="210"/>
      <c r="Z250" s="212"/>
      <c r="AA250" s="21" t="s">
        <v>62</v>
      </c>
      <c r="AB250" s="212"/>
      <c r="AC250" s="206"/>
      <c r="AD250" s="209"/>
      <c r="AE250" s="211"/>
      <c r="AF250" s="211"/>
      <c r="AG250" s="23" t="s">
        <v>13</v>
      </c>
      <c r="AH250" s="210"/>
      <c r="AI250" s="206"/>
      <c r="AJ250" s="209"/>
      <c r="AK250" s="211"/>
      <c r="AL250" s="211"/>
      <c r="AM250" s="211"/>
      <c r="AN250" s="21" t="s">
        <v>13</v>
      </c>
      <c r="AO250" s="210"/>
      <c r="AP250" s="212"/>
      <c r="AQ250" s="24" t="s">
        <v>14</v>
      </c>
      <c r="AR250" s="203">
        <f t="shared" si="27"/>
        <v>0</v>
      </c>
      <c r="AS250" s="204"/>
      <c r="AT250" s="204"/>
      <c r="AU250" s="204"/>
      <c r="AV250" s="40" t="s">
        <v>13</v>
      </c>
      <c r="AW250" s="203">
        <f t="shared" si="28"/>
        <v>0</v>
      </c>
      <c r="AX250" s="204"/>
      <c r="AY250" s="204"/>
      <c r="AZ250" s="204"/>
      <c r="BA250" s="41" t="s">
        <v>13</v>
      </c>
      <c r="BB250" s="203">
        <v>25700</v>
      </c>
      <c r="BC250" s="204"/>
      <c r="BD250" s="204"/>
      <c r="BE250" s="204"/>
      <c r="BF250" s="40" t="s">
        <v>13</v>
      </c>
      <c r="BG250" s="203">
        <f t="shared" si="29"/>
        <v>0</v>
      </c>
      <c r="BH250" s="204"/>
      <c r="BI250" s="204"/>
      <c r="BJ250" s="204"/>
      <c r="BK250" s="204"/>
      <c r="BL250" s="41" t="s">
        <v>13</v>
      </c>
      <c r="BM250" s="34">
        <v>186</v>
      </c>
    </row>
    <row r="251" spans="1:65">
      <c r="A251" s="34">
        <v>187</v>
      </c>
      <c r="B251" s="213"/>
      <c r="C251" s="215"/>
      <c r="D251" s="57"/>
      <c r="E251" s="213"/>
      <c r="F251" s="214"/>
      <c r="G251" s="215"/>
      <c r="H251" s="213"/>
      <c r="I251" s="214"/>
      <c r="J251" s="214"/>
      <c r="K251" s="214"/>
      <c r="L251" s="215"/>
      <c r="M251" s="210"/>
      <c r="N251" s="212"/>
      <c r="O251" s="21" t="s">
        <v>10</v>
      </c>
      <c r="P251" s="22"/>
      <c r="Q251" s="21" t="s">
        <v>11</v>
      </c>
      <c r="R251" s="22"/>
      <c r="S251" s="21" t="s">
        <v>12</v>
      </c>
      <c r="T251" s="26"/>
      <c r="U251" s="21" t="s">
        <v>12</v>
      </c>
      <c r="V251" s="25" t="s">
        <v>62</v>
      </c>
      <c r="W251" s="22"/>
      <c r="X251" s="24" t="s">
        <v>12</v>
      </c>
      <c r="Y251" s="210"/>
      <c r="Z251" s="212"/>
      <c r="AA251" s="21" t="s">
        <v>62</v>
      </c>
      <c r="AB251" s="212"/>
      <c r="AC251" s="206"/>
      <c r="AD251" s="209"/>
      <c r="AE251" s="211"/>
      <c r="AF251" s="211"/>
      <c r="AG251" s="23" t="s">
        <v>13</v>
      </c>
      <c r="AH251" s="210"/>
      <c r="AI251" s="206"/>
      <c r="AJ251" s="209"/>
      <c r="AK251" s="211"/>
      <c r="AL251" s="211"/>
      <c r="AM251" s="211"/>
      <c r="AN251" s="21" t="s">
        <v>13</v>
      </c>
      <c r="AO251" s="210"/>
      <c r="AP251" s="212"/>
      <c r="AQ251" s="24" t="s">
        <v>14</v>
      </c>
      <c r="AR251" s="203">
        <f t="shared" si="27"/>
        <v>0</v>
      </c>
      <c r="AS251" s="204"/>
      <c r="AT251" s="204"/>
      <c r="AU251" s="204"/>
      <c r="AV251" s="40" t="s">
        <v>13</v>
      </c>
      <c r="AW251" s="203">
        <f t="shared" si="28"/>
        <v>0</v>
      </c>
      <c r="AX251" s="204"/>
      <c r="AY251" s="204"/>
      <c r="AZ251" s="204"/>
      <c r="BA251" s="41" t="s">
        <v>13</v>
      </c>
      <c r="BB251" s="203">
        <v>25700</v>
      </c>
      <c r="BC251" s="204"/>
      <c r="BD251" s="204"/>
      <c r="BE251" s="204"/>
      <c r="BF251" s="40" t="s">
        <v>13</v>
      </c>
      <c r="BG251" s="203">
        <f t="shared" si="29"/>
        <v>0</v>
      </c>
      <c r="BH251" s="204"/>
      <c r="BI251" s="204"/>
      <c r="BJ251" s="204"/>
      <c r="BK251" s="204"/>
      <c r="BL251" s="41" t="s">
        <v>13</v>
      </c>
      <c r="BM251" s="34">
        <v>187</v>
      </c>
    </row>
    <row r="252" spans="1:65">
      <c r="A252" s="34">
        <v>188</v>
      </c>
      <c r="B252" s="213"/>
      <c r="C252" s="215"/>
      <c r="D252" s="57"/>
      <c r="E252" s="213"/>
      <c r="F252" s="214"/>
      <c r="G252" s="215"/>
      <c r="H252" s="213"/>
      <c r="I252" s="214"/>
      <c r="J252" s="214"/>
      <c r="K252" s="214"/>
      <c r="L252" s="215"/>
      <c r="M252" s="210"/>
      <c r="N252" s="212"/>
      <c r="O252" s="21" t="s">
        <v>10</v>
      </c>
      <c r="P252" s="22"/>
      <c r="Q252" s="21" t="s">
        <v>11</v>
      </c>
      <c r="R252" s="22"/>
      <c r="S252" s="21" t="s">
        <v>12</v>
      </c>
      <c r="T252" s="26"/>
      <c r="U252" s="21" t="s">
        <v>12</v>
      </c>
      <c r="V252" s="25" t="s">
        <v>62</v>
      </c>
      <c r="W252" s="22"/>
      <c r="X252" s="24" t="s">
        <v>12</v>
      </c>
      <c r="Y252" s="210"/>
      <c r="Z252" s="212"/>
      <c r="AA252" s="21" t="s">
        <v>62</v>
      </c>
      <c r="AB252" s="212"/>
      <c r="AC252" s="206"/>
      <c r="AD252" s="209"/>
      <c r="AE252" s="211"/>
      <c r="AF252" s="211"/>
      <c r="AG252" s="23" t="s">
        <v>13</v>
      </c>
      <c r="AH252" s="210"/>
      <c r="AI252" s="206"/>
      <c r="AJ252" s="209"/>
      <c r="AK252" s="211"/>
      <c r="AL252" s="211"/>
      <c r="AM252" s="211"/>
      <c r="AN252" s="21" t="s">
        <v>13</v>
      </c>
      <c r="AO252" s="210"/>
      <c r="AP252" s="212"/>
      <c r="AQ252" s="24" t="s">
        <v>14</v>
      </c>
      <c r="AR252" s="203">
        <f t="shared" si="27"/>
        <v>0</v>
      </c>
      <c r="AS252" s="204"/>
      <c r="AT252" s="204"/>
      <c r="AU252" s="204"/>
      <c r="AV252" s="40" t="s">
        <v>13</v>
      </c>
      <c r="AW252" s="203">
        <f t="shared" si="28"/>
        <v>0</v>
      </c>
      <c r="AX252" s="204"/>
      <c r="AY252" s="204"/>
      <c r="AZ252" s="204"/>
      <c r="BA252" s="41" t="s">
        <v>13</v>
      </c>
      <c r="BB252" s="203">
        <v>25700</v>
      </c>
      <c r="BC252" s="204"/>
      <c r="BD252" s="204"/>
      <c r="BE252" s="204"/>
      <c r="BF252" s="40" t="s">
        <v>13</v>
      </c>
      <c r="BG252" s="203">
        <f t="shared" si="29"/>
        <v>0</v>
      </c>
      <c r="BH252" s="204"/>
      <c r="BI252" s="204"/>
      <c r="BJ252" s="204"/>
      <c r="BK252" s="204"/>
      <c r="BL252" s="41" t="s">
        <v>13</v>
      </c>
      <c r="BM252" s="34">
        <v>188</v>
      </c>
    </row>
    <row r="253" spans="1:65">
      <c r="A253" s="34">
        <v>189</v>
      </c>
      <c r="B253" s="213"/>
      <c r="C253" s="215"/>
      <c r="D253" s="57"/>
      <c r="E253" s="213"/>
      <c r="F253" s="214"/>
      <c r="G253" s="215"/>
      <c r="H253" s="213"/>
      <c r="I253" s="214"/>
      <c r="J253" s="214"/>
      <c r="K253" s="214"/>
      <c r="L253" s="215"/>
      <c r="M253" s="210"/>
      <c r="N253" s="212"/>
      <c r="O253" s="21" t="s">
        <v>10</v>
      </c>
      <c r="P253" s="22"/>
      <c r="Q253" s="21" t="s">
        <v>11</v>
      </c>
      <c r="R253" s="22"/>
      <c r="S253" s="21" t="s">
        <v>12</v>
      </c>
      <c r="T253" s="26"/>
      <c r="U253" s="21" t="s">
        <v>12</v>
      </c>
      <c r="V253" s="25" t="s">
        <v>62</v>
      </c>
      <c r="W253" s="22"/>
      <c r="X253" s="24" t="s">
        <v>12</v>
      </c>
      <c r="Y253" s="210"/>
      <c r="Z253" s="212"/>
      <c r="AA253" s="21" t="s">
        <v>62</v>
      </c>
      <c r="AB253" s="212"/>
      <c r="AC253" s="206"/>
      <c r="AD253" s="209"/>
      <c r="AE253" s="211"/>
      <c r="AF253" s="211"/>
      <c r="AG253" s="23" t="s">
        <v>13</v>
      </c>
      <c r="AH253" s="210"/>
      <c r="AI253" s="206"/>
      <c r="AJ253" s="209"/>
      <c r="AK253" s="211"/>
      <c r="AL253" s="211"/>
      <c r="AM253" s="211"/>
      <c r="AN253" s="21" t="s">
        <v>13</v>
      </c>
      <c r="AO253" s="210"/>
      <c r="AP253" s="212"/>
      <c r="AQ253" s="24" t="s">
        <v>14</v>
      </c>
      <c r="AR253" s="203">
        <f t="shared" si="27"/>
        <v>0</v>
      </c>
      <c r="AS253" s="204"/>
      <c r="AT253" s="204"/>
      <c r="AU253" s="204"/>
      <c r="AV253" s="40" t="s">
        <v>13</v>
      </c>
      <c r="AW253" s="203">
        <f t="shared" si="28"/>
        <v>0</v>
      </c>
      <c r="AX253" s="204"/>
      <c r="AY253" s="204"/>
      <c r="AZ253" s="204"/>
      <c r="BA253" s="41" t="s">
        <v>13</v>
      </c>
      <c r="BB253" s="203">
        <v>25700</v>
      </c>
      <c r="BC253" s="204"/>
      <c r="BD253" s="204"/>
      <c r="BE253" s="204"/>
      <c r="BF253" s="40" t="s">
        <v>13</v>
      </c>
      <c r="BG253" s="203">
        <f t="shared" si="29"/>
        <v>0</v>
      </c>
      <c r="BH253" s="204"/>
      <c r="BI253" s="204"/>
      <c r="BJ253" s="204"/>
      <c r="BK253" s="204"/>
      <c r="BL253" s="41" t="s">
        <v>13</v>
      </c>
      <c r="BM253" s="34">
        <v>189</v>
      </c>
    </row>
    <row r="254" spans="1:65">
      <c r="A254" s="34">
        <v>190</v>
      </c>
      <c r="B254" s="213"/>
      <c r="C254" s="215"/>
      <c r="D254" s="57"/>
      <c r="E254" s="213"/>
      <c r="F254" s="214"/>
      <c r="G254" s="215"/>
      <c r="H254" s="213"/>
      <c r="I254" s="214"/>
      <c r="J254" s="214"/>
      <c r="K254" s="214"/>
      <c r="L254" s="215"/>
      <c r="M254" s="210"/>
      <c r="N254" s="212"/>
      <c r="O254" s="21" t="s">
        <v>10</v>
      </c>
      <c r="P254" s="22"/>
      <c r="Q254" s="21" t="s">
        <v>11</v>
      </c>
      <c r="R254" s="22"/>
      <c r="S254" s="21" t="s">
        <v>12</v>
      </c>
      <c r="T254" s="26"/>
      <c r="U254" s="21" t="s">
        <v>12</v>
      </c>
      <c r="V254" s="25" t="s">
        <v>62</v>
      </c>
      <c r="W254" s="22"/>
      <c r="X254" s="24" t="s">
        <v>12</v>
      </c>
      <c r="Y254" s="210"/>
      <c r="Z254" s="212"/>
      <c r="AA254" s="21" t="s">
        <v>62</v>
      </c>
      <c r="AB254" s="212"/>
      <c r="AC254" s="206"/>
      <c r="AD254" s="209"/>
      <c r="AE254" s="211"/>
      <c r="AF254" s="211"/>
      <c r="AG254" s="23" t="s">
        <v>13</v>
      </c>
      <c r="AH254" s="210"/>
      <c r="AI254" s="206"/>
      <c r="AJ254" s="209"/>
      <c r="AK254" s="211"/>
      <c r="AL254" s="211"/>
      <c r="AM254" s="211"/>
      <c r="AN254" s="21" t="s">
        <v>13</v>
      </c>
      <c r="AO254" s="210"/>
      <c r="AP254" s="212"/>
      <c r="AQ254" s="24" t="s">
        <v>14</v>
      </c>
      <c r="AR254" s="203">
        <f t="shared" si="27"/>
        <v>0</v>
      </c>
      <c r="AS254" s="204"/>
      <c r="AT254" s="204"/>
      <c r="AU254" s="204"/>
      <c r="AV254" s="40" t="s">
        <v>13</v>
      </c>
      <c r="AW254" s="203">
        <f t="shared" si="28"/>
        <v>0</v>
      </c>
      <c r="AX254" s="204"/>
      <c r="AY254" s="204"/>
      <c r="AZ254" s="204"/>
      <c r="BA254" s="41" t="s">
        <v>13</v>
      </c>
      <c r="BB254" s="203">
        <v>25700</v>
      </c>
      <c r="BC254" s="204"/>
      <c r="BD254" s="204"/>
      <c r="BE254" s="204"/>
      <c r="BF254" s="40" t="s">
        <v>13</v>
      </c>
      <c r="BG254" s="203">
        <f t="shared" si="29"/>
        <v>0</v>
      </c>
      <c r="BH254" s="204"/>
      <c r="BI254" s="204"/>
      <c r="BJ254" s="204"/>
      <c r="BK254" s="204"/>
      <c r="BL254" s="41" t="s">
        <v>13</v>
      </c>
      <c r="BM254" s="34">
        <v>190</v>
      </c>
    </row>
    <row r="255" spans="1:65">
      <c r="A255" s="34">
        <v>191</v>
      </c>
      <c r="B255" s="213"/>
      <c r="C255" s="215"/>
      <c r="D255" s="57"/>
      <c r="E255" s="213"/>
      <c r="F255" s="214"/>
      <c r="G255" s="215"/>
      <c r="H255" s="213"/>
      <c r="I255" s="214"/>
      <c r="J255" s="214"/>
      <c r="K255" s="214"/>
      <c r="L255" s="215"/>
      <c r="M255" s="210"/>
      <c r="N255" s="212"/>
      <c r="O255" s="21" t="s">
        <v>10</v>
      </c>
      <c r="P255" s="22"/>
      <c r="Q255" s="21" t="s">
        <v>11</v>
      </c>
      <c r="R255" s="22"/>
      <c r="S255" s="21" t="s">
        <v>12</v>
      </c>
      <c r="T255" s="26"/>
      <c r="U255" s="21" t="s">
        <v>12</v>
      </c>
      <c r="V255" s="25" t="s">
        <v>62</v>
      </c>
      <c r="W255" s="22"/>
      <c r="X255" s="24" t="s">
        <v>12</v>
      </c>
      <c r="Y255" s="210"/>
      <c r="Z255" s="212"/>
      <c r="AA255" s="21" t="s">
        <v>62</v>
      </c>
      <c r="AB255" s="212"/>
      <c r="AC255" s="206"/>
      <c r="AD255" s="209"/>
      <c r="AE255" s="211"/>
      <c r="AF255" s="211"/>
      <c r="AG255" s="23" t="s">
        <v>13</v>
      </c>
      <c r="AH255" s="210"/>
      <c r="AI255" s="206"/>
      <c r="AJ255" s="209"/>
      <c r="AK255" s="211"/>
      <c r="AL255" s="211"/>
      <c r="AM255" s="211"/>
      <c r="AN255" s="21" t="s">
        <v>13</v>
      </c>
      <c r="AO255" s="210"/>
      <c r="AP255" s="212"/>
      <c r="AQ255" s="24" t="s">
        <v>14</v>
      </c>
      <c r="AR255" s="203">
        <f t="shared" si="27"/>
        <v>0</v>
      </c>
      <c r="AS255" s="204"/>
      <c r="AT255" s="204"/>
      <c r="AU255" s="204"/>
      <c r="AV255" s="40" t="s">
        <v>13</v>
      </c>
      <c r="AW255" s="203">
        <f t="shared" si="28"/>
        <v>0</v>
      </c>
      <c r="AX255" s="204"/>
      <c r="AY255" s="204"/>
      <c r="AZ255" s="204"/>
      <c r="BA255" s="41" t="s">
        <v>13</v>
      </c>
      <c r="BB255" s="203">
        <v>25700</v>
      </c>
      <c r="BC255" s="204"/>
      <c r="BD255" s="204"/>
      <c r="BE255" s="204"/>
      <c r="BF255" s="40" t="s">
        <v>13</v>
      </c>
      <c r="BG255" s="203">
        <f t="shared" si="29"/>
        <v>0</v>
      </c>
      <c r="BH255" s="204"/>
      <c r="BI255" s="204"/>
      <c r="BJ255" s="204"/>
      <c r="BK255" s="204"/>
      <c r="BL255" s="41" t="s">
        <v>13</v>
      </c>
      <c r="BM255" s="34">
        <v>191</v>
      </c>
    </row>
    <row r="256" spans="1:65">
      <c r="A256" s="34">
        <v>192</v>
      </c>
      <c r="B256" s="213"/>
      <c r="C256" s="215"/>
      <c r="D256" s="57"/>
      <c r="E256" s="213"/>
      <c r="F256" s="214"/>
      <c r="G256" s="215"/>
      <c r="H256" s="213"/>
      <c r="I256" s="214"/>
      <c r="J256" s="214"/>
      <c r="K256" s="214"/>
      <c r="L256" s="215"/>
      <c r="M256" s="210"/>
      <c r="N256" s="212"/>
      <c r="O256" s="21" t="s">
        <v>10</v>
      </c>
      <c r="P256" s="22"/>
      <c r="Q256" s="21" t="s">
        <v>11</v>
      </c>
      <c r="R256" s="22"/>
      <c r="S256" s="21" t="s">
        <v>12</v>
      </c>
      <c r="T256" s="26"/>
      <c r="U256" s="21" t="s">
        <v>12</v>
      </c>
      <c r="V256" s="25" t="s">
        <v>62</v>
      </c>
      <c r="W256" s="22"/>
      <c r="X256" s="24" t="s">
        <v>12</v>
      </c>
      <c r="Y256" s="210"/>
      <c r="Z256" s="212"/>
      <c r="AA256" s="21" t="s">
        <v>62</v>
      </c>
      <c r="AB256" s="212"/>
      <c r="AC256" s="206"/>
      <c r="AD256" s="209"/>
      <c r="AE256" s="211"/>
      <c r="AF256" s="211"/>
      <c r="AG256" s="23" t="s">
        <v>13</v>
      </c>
      <c r="AH256" s="210"/>
      <c r="AI256" s="206"/>
      <c r="AJ256" s="209"/>
      <c r="AK256" s="211"/>
      <c r="AL256" s="211"/>
      <c r="AM256" s="211"/>
      <c r="AN256" s="21" t="s">
        <v>13</v>
      </c>
      <c r="AO256" s="210"/>
      <c r="AP256" s="212"/>
      <c r="AQ256" s="24" t="s">
        <v>14</v>
      </c>
      <c r="AR256" s="203">
        <f t="shared" si="27"/>
        <v>0</v>
      </c>
      <c r="AS256" s="204"/>
      <c r="AT256" s="204"/>
      <c r="AU256" s="204"/>
      <c r="AV256" s="40" t="s">
        <v>13</v>
      </c>
      <c r="AW256" s="203">
        <f t="shared" si="28"/>
        <v>0</v>
      </c>
      <c r="AX256" s="204"/>
      <c r="AY256" s="204"/>
      <c r="AZ256" s="204"/>
      <c r="BA256" s="41" t="s">
        <v>13</v>
      </c>
      <c r="BB256" s="203">
        <v>25700</v>
      </c>
      <c r="BC256" s="204"/>
      <c r="BD256" s="204"/>
      <c r="BE256" s="204"/>
      <c r="BF256" s="40" t="s">
        <v>13</v>
      </c>
      <c r="BG256" s="203">
        <f t="shared" si="29"/>
        <v>0</v>
      </c>
      <c r="BH256" s="204"/>
      <c r="BI256" s="204"/>
      <c r="BJ256" s="204"/>
      <c r="BK256" s="204"/>
      <c r="BL256" s="41" t="s">
        <v>13</v>
      </c>
      <c r="BM256" s="34">
        <v>192</v>
      </c>
    </row>
    <row r="257" spans="1:65">
      <c r="A257" s="34">
        <v>193</v>
      </c>
      <c r="B257" s="213"/>
      <c r="C257" s="215"/>
      <c r="D257" s="57"/>
      <c r="E257" s="213"/>
      <c r="F257" s="214"/>
      <c r="G257" s="215"/>
      <c r="H257" s="213"/>
      <c r="I257" s="214"/>
      <c r="J257" s="214"/>
      <c r="K257" s="214"/>
      <c r="L257" s="215"/>
      <c r="M257" s="210"/>
      <c r="N257" s="212"/>
      <c r="O257" s="21" t="s">
        <v>10</v>
      </c>
      <c r="P257" s="22"/>
      <c r="Q257" s="21" t="s">
        <v>11</v>
      </c>
      <c r="R257" s="22"/>
      <c r="S257" s="21" t="s">
        <v>12</v>
      </c>
      <c r="T257" s="26"/>
      <c r="U257" s="21" t="s">
        <v>12</v>
      </c>
      <c r="V257" s="25" t="s">
        <v>62</v>
      </c>
      <c r="W257" s="22"/>
      <c r="X257" s="24" t="s">
        <v>12</v>
      </c>
      <c r="Y257" s="210"/>
      <c r="Z257" s="212"/>
      <c r="AA257" s="21" t="s">
        <v>62</v>
      </c>
      <c r="AB257" s="212"/>
      <c r="AC257" s="206"/>
      <c r="AD257" s="209"/>
      <c r="AE257" s="211"/>
      <c r="AF257" s="211"/>
      <c r="AG257" s="23" t="s">
        <v>13</v>
      </c>
      <c r="AH257" s="210"/>
      <c r="AI257" s="206"/>
      <c r="AJ257" s="209"/>
      <c r="AK257" s="211"/>
      <c r="AL257" s="211"/>
      <c r="AM257" s="211"/>
      <c r="AN257" s="21" t="s">
        <v>13</v>
      </c>
      <c r="AO257" s="210"/>
      <c r="AP257" s="212"/>
      <c r="AQ257" s="24" t="s">
        <v>14</v>
      </c>
      <c r="AR257" s="203">
        <f t="shared" si="27"/>
        <v>0</v>
      </c>
      <c r="AS257" s="204"/>
      <c r="AT257" s="204"/>
      <c r="AU257" s="204"/>
      <c r="AV257" s="40" t="s">
        <v>13</v>
      </c>
      <c r="AW257" s="203">
        <f t="shared" si="28"/>
        <v>0</v>
      </c>
      <c r="AX257" s="204"/>
      <c r="AY257" s="204"/>
      <c r="AZ257" s="204"/>
      <c r="BA257" s="41" t="s">
        <v>13</v>
      </c>
      <c r="BB257" s="203">
        <v>25700</v>
      </c>
      <c r="BC257" s="204"/>
      <c r="BD257" s="204"/>
      <c r="BE257" s="204"/>
      <c r="BF257" s="40" t="s">
        <v>13</v>
      </c>
      <c r="BG257" s="203">
        <f t="shared" si="29"/>
        <v>0</v>
      </c>
      <c r="BH257" s="204"/>
      <c r="BI257" s="204"/>
      <c r="BJ257" s="204"/>
      <c r="BK257" s="204"/>
      <c r="BL257" s="41" t="s">
        <v>13</v>
      </c>
      <c r="BM257" s="34">
        <v>193</v>
      </c>
    </row>
    <row r="258" spans="1:65">
      <c r="A258" s="34">
        <v>194</v>
      </c>
      <c r="B258" s="213"/>
      <c r="C258" s="215"/>
      <c r="D258" s="57"/>
      <c r="E258" s="213"/>
      <c r="F258" s="214"/>
      <c r="G258" s="215"/>
      <c r="H258" s="213"/>
      <c r="I258" s="214"/>
      <c r="J258" s="214"/>
      <c r="K258" s="214"/>
      <c r="L258" s="215"/>
      <c r="M258" s="210"/>
      <c r="N258" s="212"/>
      <c r="O258" s="21" t="s">
        <v>10</v>
      </c>
      <c r="P258" s="22"/>
      <c r="Q258" s="21" t="s">
        <v>11</v>
      </c>
      <c r="R258" s="22"/>
      <c r="S258" s="21" t="s">
        <v>12</v>
      </c>
      <c r="T258" s="26"/>
      <c r="U258" s="21" t="s">
        <v>12</v>
      </c>
      <c r="V258" s="25" t="s">
        <v>62</v>
      </c>
      <c r="W258" s="22"/>
      <c r="X258" s="24" t="s">
        <v>12</v>
      </c>
      <c r="Y258" s="210"/>
      <c r="Z258" s="212"/>
      <c r="AA258" s="21" t="s">
        <v>62</v>
      </c>
      <c r="AB258" s="212"/>
      <c r="AC258" s="206"/>
      <c r="AD258" s="209"/>
      <c r="AE258" s="211"/>
      <c r="AF258" s="211"/>
      <c r="AG258" s="23" t="s">
        <v>13</v>
      </c>
      <c r="AH258" s="210"/>
      <c r="AI258" s="206"/>
      <c r="AJ258" s="209"/>
      <c r="AK258" s="211"/>
      <c r="AL258" s="211"/>
      <c r="AM258" s="211"/>
      <c r="AN258" s="21" t="s">
        <v>13</v>
      </c>
      <c r="AO258" s="210"/>
      <c r="AP258" s="212"/>
      <c r="AQ258" s="24" t="s">
        <v>14</v>
      </c>
      <c r="AR258" s="203">
        <f t="shared" si="27"/>
        <v>0</v>
      </c>
      <c r="AS258" s="204"/>
      <c r="AT258" s="204"/>
      <c r="AU258" s="204"/>
      <c r="AV258" s="40" t="s">
        <v>13</v>
      </c>
      <c r="AW258" s="203">
        <f t="shared" si="28"/>
        <v>0</v>
      </c>
      <c r="AX258" s="204"/>
      <c r="AY258" s="204"/>
      <c r="AZ258" s="204"/>
      <c r="BA258" s="41" t="s">
        <v>13</v>
      </c>
      <c r="BB258" s="203">
        <v>25700</v>
      </c>
      <c r="BC258" s="204"/>
      <c r="BD258" s="204"/>
      <c r="BE258" s="204"/>
      <c r="BF258" s="40" t="s">
        <v>13</v>
      </c>
      <c r="BG258" s="203">
        <f t="shared" si="29"/>
        <v>0</v>
      </c>
      <c r="BH258" s="204"/>
      <c r="BI258" s="204"/>
      <c r="BJ258" s="204"/>
      <c r="BK258" s="204"/>
      <c r="BL258" s="41" t="s">
        <v>13</v>
      </c>
      <c r="BM258" s="34">
        <v>194</v>
      </c>
    </row>
    <row r="259" spans="1:65">
      <c r="A259" s="34">
        <v>195</v>
      </c>
      <c r="B259" s="213"/>
      <c r="C259" s="215"/>
      <c r="D259" s="57"/>
      <c r="E259" s="213"/>
      <c r="F259" s="214"/>
      <c r="G259" s="215"/>
      <c r="H259" s="213"/>
      <c r="I259" s="214"/>
      <c r="J259" s="214"/>
      <c r="K259" s="214"/>
      <c r="L259" s="215"/>
      <c r="M259" s="210"/>
      <c r="N259" s="212"/>
      <c r="O259" s="21" t="s">
        <v>10</v>
      </c>
      <c r="P259" s="22"/>
      <c r="Q259" s="21" t="s">
        <v>11</v>
      </c>
      <c r="R259" s="22"/>
      <c r="S259" s="21" t="s">
        <v>12</v>
      </c>
      <c r="T259" s="26"/>
      <c r="U259" s="21" t="s">
        <v>12</v>
      </c>
      <c r="V259" s="25" t="s">
        <v>62</v>
      </c>
      <c r="W259" s="22"/>
      <c r="X259" s="24" t="s">
        <v>12</v>
      </c>
      <c r="Y259" s="210"/>
      <c r="Z259" s="212"/>
      <c r="AA259" s="21" t="s">
        <v>62</v>
      </c>
      <c r="AB259" s="212"/>
      <c r="AC259" s="206"/>
      <c r="AD259" s="209"/>
      <c r="AE259" s="211"/>
      <c r="AF259" s="211"/>
      <c r="AG259" s="23" t="s">
        <v>13</v>
      </c>
      <c r="AH259" s="210"/>
      <c r="AI259" s="206"/>
      <c r="AJ259" s="209"/>
      <c r="AK259" s="211"/>
      <c r="AL259" s="211"/>
      <c r="AM259" s="211"/>
      <c r="AN259" s="21" t="s">
        <v>13</v>
      </c>
      <c r="AO259" s="210"/>
      <c r="AP259" s="212"/>
      <c r="AQ259" s="24" t="s">
        <v>14</v>
      </c>
      <c r="AR259" s="203">
        <f t="shared" si="27"/>
        <v>0</v>
      </c>
      <c r="AS259" s="204"/>
      <c r="AT259" s="204"/>
      <c r="AU259" s="204"/>
      <c r="AV259" s="40" t="s">
        <v>13</v>
      </c>
      <c r="AW259" s="203">
        <f t="shared" si="28"/>
        <v>0</v>
      </c>
      <c r="AX259" s="204"/>
      <c r="AY259" s="204"/>
      <c r="AZ259" s="204"/>
      <c r="BA259" s="41" t="s">
        <v>13</v>
      </c>
      <c r="BB259" s="203">
        <v>25700</v>
      </c>
      <c r="BC259" s="204"/>
      <c r="BD259" s="204"/>
      <c r="BE259" s="204"/>
      <c r="BF259" s="40" t="s">
        <v>13</v>
      </c>
      <c r="BG259" s="203">
        <f t="shared" si="29"/>
        <v>0</v>
      </c>
      <c r="BH259" s="204"/>
      <c r="BI259" s="204"/>
      <c r="BJ259" s="204"/>
      <c r="BK259" s="204"/>
      <c r="BL259" s="41" t="s">
        <v>13</v>
      </c>
      <c r="BM259" s="34">
        <v>195</v>
      </c>
    </row>
    <row r="260" spans="1:65">
      <c r="A260" s="34">
        <v>196</v>
      </c>
      <c r="B260" s="213"/>
      <c r="C260" s="215"/>
      <c r="D260" s="57"/>
      <c r="E260" s="213"/>
      <c r="F260" s="214"/>
      <c r="G260" s="215"/>
      <c r="H260" s="213"/>
      <c r="I260" s="214"/>
      <c r="J260" s="214"/>
      <c r="K260" s="214"/>
      <c r="L260" s="215"/>
      <c r="M260" s="210"/>
      <c r="N260" s="212"/>
      <c r="O260" s="21" t="s">
        <v>10</v>
      </c>
      <c r="P260" s="22"/>
      <c r="Q260" s="21" t="s">
        <v>11</v>
      </c>
      <c r="R260" s="22"/>
      <c r="S260" s="21" t="s">
        <v>12</v>
      </c>
      <c r="T260" s="26"/>
      <c r="U260" s="21" t="s">
        <v>12</v>
      </c>
      <c r="V260" s="25" t="s">
        <v>62</v>
      </c>
      <c r="W260" s="22"/>
      <c r="X260" s="24" t="s">
        <v>12</v>
      </c>
      <c r="Y260" s="210"/>
      <c r="Z260" s="212"/>
      <c r="AA260" s="21" t="s">
        <v>62</v>
      </c>
      <c r="AB260" s="212"/>
      <c r="AC260" s="206"/>
      <c r="AD260" s="209"/>
      <c r="AE260" s="211"/>
      <c r="AF260" s="211"/>
      <c r="AG260" s="23" t="s">
        <v>13</v>
      </c>
      <c r="AH260" s="210"/>
      <c r="AI260" s="206"/>
      <c r="AJ260" s="209"/>
      <c r="AK260" s="211"/>
      <c r="AL260" s="211"/>
      <c r="AM260" s="211"/>
      <c r="AN260" s="21" t="s">
        <v>13</v>
      </c>
      <c r="AO260" s="210"/>
      <c r="AP260" s="212"/>
      <c r="AQ260" s="24" t="s">
        <v>14</v>
      </c>
      <c r="AR260" s="203">
        <f t="shared" si="27"/>
        <v>0</v>
      </c>
      <c r="AS260" s="204"/>
      <c r="AT260" s="204"/>
      <c r="AU260" s="204"/>
      <c r="AV260" s="40" t="s">
        <v>13</v>
      </c>
      <c r="AW260" s="203">
        <f t="shared" si="28"/>
        <v>0</v>
      </c>
      <c r="AX260" s="204"/>
      <c r="AY260" s="204"/>
      <c r="AZ260" s="204"/>
      <c r="BA260" s="41" t="s">
        <v>13</v>
      </c>
      <c r="BB260" s="203">
        <v>25700</v>
      </c>
      <c r="BC260" s="204"/>
      <c r="BD260" s="204"/>
      <c r="BE260" s="204"/>
      <c r="BF260" s="40" t="s">
        <v>13</v>
      </c>
      <c r="BG260" s="203">
        <f t="shared" si="29"/>
        <v>0</v>
      </c>
      <c r="BH260" s="204"/>
      <c r="BI260" s="204"/>
      <c r="BJ260" s="204"/>
      <c r="BK260" s="204"/>
      <c r="BL260" s="41" t="s">
        <v>13</v>
      </c>
      <c r="BM260" s="34">
        <v>196</v>
      </c>
    </row>
    <row r="261" spans="1:65">
      <c r="A261" s="34">
        <v>197</v>
      </c>
      <c r="B261" s="213"/>
      <c r="C261" s="215"/>
      <c r="D261" s="57"/>
      <c r="E261" s="213"/>
      <c r="F261" s="214"/>
      <c r="G261" s="215"/>
      <c r="H261" s="213"/>
      <c r="I261" s="214"/>
      <c r="J261" s="214"/>
      <c r="K261" s="214"/>
      <c r="L261" s="215"/>
      <c r="M261" s="210"/>
      <c r="N261" s="212"/>
      <c r="O261" s="21" t="s">
        <v>10</v>
      </c>
      <c r="P261" s="22"/>
      <c r="Q261" s="21" t="s">
        <v>11</v>
      </c>
      <c r="R261" s="22"/>
      <c r="S261" s="21" t="s">
        <v>12</v>
      </c>
      <c r="T261" s="26"/>
      <c r="U261" s="21" t="s">
        <v>12</v>
      </c>
      <c r="V261" s="25" t="s">
        <v>62</v>
      </c>
      <c r="W261" s="22"/>
      <c r="X261" s="24" t="s">
        <v>12</v>
      </c>
      <c r="Y261" s="210"/>
      <c r="Z261" s="212"/>
      <c r="AA261" s="21" t="s">
        <v>62</v>
      </c>
      <c r="AB261" s="212"/>
      <c r="AC261" s="206"/>
      <c r="AD261" s="209"/>
      <c r="AE261" s="211"/>
      <c r="AF261" s="211"/>
      <c r="AG261" s="23" t="s">
        <v>13</v>
      </c>
      <c r="AH261" s="210"/>
      <c r="AI261" s="206"/>
      <c r="AJ261" s="209"/>
      <c r="AK261" s="211"/>
      <c r="AL261" s="211"/>
      <c r="AM261" s="211"/>
      <c r="AN261" s="21" t="s">
        <v>13</v>
      </c>
      <c r="AO261" s="210"/>
      <c r="AP261" s="212"/>
      <c r="AQ261" s="24" t="s">
        <v>14</v>
      </c>
      <c r="AR261" s="203">
        <f t="shared" si="27"/>
        <v>0</v>
      </c>
      <c r="AS261" s="204"/>
      <c r="AT261" s="204"/>
      <c r="AU261" s="204"/>
      <c r="AV261" s="40" t="s">
        <v>13</v>
      </c>
      <c r="AW261" s="203">
        <f t="shared" si="28"/>
        <v>0</v>
      </c>
      <c r="AX261" s="204"/>
      <c r="AY261" s="204"/>
      <c r="AZ261" s="204"/>
      <c r="BA261" s="41" t="s">
        <v>13</v>
      </c>
      <c r="BB261" s="203">
        <v>25700</v>
      </c>
      <c r="BC261" s="204"/>
      <c r="BD261" s="204"/>
      <c r="BE261" s="204"/>
      <c r="BF261" s="40" t="s">
        <v>13</v>
      </c>
      <c r="BG261" s="203">
        <f t="shared" si="29"/>
        <v>0</v>
      </c>
      <c r="BH261" s="204"/>
      <c r="BI261" s="204"/>
      <c r="BJ261" s="204"/>
      <c r="BK261" s="204"/>
      <c r="BL261" s="41" t="s">
        <v>13</v>
      </c>
      <c r="BM261" s="34">
        <v>197</v>
      </c>
    </row>
    <row r="262" spans="1:65">
      <c r="A262" s="34">
        <v>198</v>
      </c>
      <c r="B262" s="213"/>
      <c r="C262" s="215"/>
      <c r="D262" s="57"/>
      <c r="E262" s="213"/>
      <c r="F262" s="214"/>
      <c r="G262" s="215"/>
      <c r="H262" s="213"/>
      <c r="I262" s="214"/>
      <c r="J262" s="214"/>
      <c r="K262" s="214"/>
      <c r="L262" s="215"/>
      <c r="M262" s="210"/>
      <c r="N262" s="212"/>
      <c r="O262" s="21" t="s">
        <v>10</v>
      </c>
      <c r="P262" s="22"/>
      <c r="Q262" s="21" t="s">
        <v>11</v>
      </c>
      <c r="R262" s="22"/>
      <c r="S262" s="21" t="s">
        <v>12</v>
      </c>
      <c r="T262" s="26"/>
      <c r="U262" s="21" t="s">
        <v>12</v>
      </c>
      <c r="V262" s="25" t="s">
        <v>62</v>
      </c>
      <c r="W262" s="22"/>
      <c r="X262" s="24" t="s">
        <v>12</v>
      </c>
      <c r="Y262" s="210"/>
      <c r="Z262" s="212"/>
      <c r="AA262" s="21" t="s">
        <v>62</v>
      </c>
      <c r="AB262" s="212"/>
      <c r="AC262" s="206"/>
      <c r="AD262" s="209"/>
      <c r="AE262" s="211"/>
      <c r="AF262" s="211"/>
      <c r="AG262" s="23" t="s">
        <v>13</v>
      </c>
      <c r="AH262" s="210"/>
      <c r="AI262" s="206"/>
      <c r="AJ262" s="209"/>
      <c r="AK262" s="211"/>
      <c r="AL262" s="211"/>
      <c r="AM262" s="211"/>
      <c r="AN262" s="21" t="s">
        <v>13</v>
      </c>
      <c r="AO262" s="210"/>
      <c r="AP262" s="212"/>
      <c r="AQ262" s="24" t="s">
        <v>14</v>
      </c>
      <c r="AR262" s="203">
        <f t="shared" si="27"/>
        <v>0</v>
      </c>
      <c r="AS262" s="204"/>
      <c r="AT262" s="204"/>
      <c r="AU262" s="204"/>
      <c r="AV262" s="40" t="s">
        <v>13</v>
      </c>
      <c r="AW262" s="203">
        <f t="shared" si="28"/>
        <v>0</v>
      </c>
      <c r="AX262" s="204"/>
      <c r="AY262" s="204"/>
      <c r="AZ262" s="204"/>
      <c r="BA262" s="41" t="s">
        <v>13</v>
      </c>
      <c r="BB262" s="203">
        <v>25700</v>
      </c>
      <c r="BC262" s="204"/>
      <c r="BD262" s="204"/>
      <c r="BE262" s="204"/>
      <c r="BF262" s="40" t="s">
        <v>13</v>
      </c>
      <c r="BG262" s="203">
        <f t="shared" si="29"/>
        <v>0</v>
      </c>
      <c r="BH262" s="204"/>
      <c r="BI262" s="204"/>
      <c r="BJ262" s="204"/>
      <c r="BK262" s="204"/>
      <c r="BL262" s="41" t="s">
        <v>13</v>
      </c>
      <c r="BM262" s="34">
        <v>198</v>
      </c>
    </row>
    <row r="263" spans="1:65">
      <c r="A263" s="34">
        <v>199</v>
      </c>
      <c r="B263" s="213"/>
      <c r="C263" s="215"/>
      <c r="D263" s="57"/>
      <c r="E263" s="213"/>
      <c r="F263" s="214"/>
      <c r="G263" s="215"/>
      <c r="H263" s="213"/>
      <c r="I263" s="214"/>
      <c r="J263" s="214"/>
      <c r="K263" s="214"/>
      <c r="L263" s="215"/>
      <c r="M263" s="210"/>
      <c r="N263" s="212"/>
      <c r="O263" s="21" t="s">
        <v>10</v>
      </c>
      <c r="P263" s="22"/>
      <c r="Q263" s="21" t="s">
        <v>11</v>
      </c>
      <c r="R263" s="22"/>
      <c r="S263" s="21" t="s">
        <v>12</v>
      </c>
      <c r="T263" s="26"/>
      <c r="U263" s="21" t="s">
        <v>12</v>
      </c>
      <c r="V263" s="25" t="s">
        <v>62</v>
      </c>
      <c r="W263" s="22"/>
      <c r="X263" s="24" t="s">
        <v>12</v>
      </c>
      <c r="Y263" s="210"/>
      <c r="Z263" s="212"/>
      <c r="AA263" s="21" t="s">
        <v>62</v>
      </c>
      <c r="AB263" s="212"/>
      <c r="AC263" s="206"/>
      <c r="AD263" s="209"/>
      <c r="AE263" s="211"/>
      <c r="AF263" s="211"/>
      <c r="AG263" s="23" t="s">
        <v>13</v>
      </c>
      <c r="AH263" s="210"/>
      <c r="AI263" s="206"/>
      <c r="AJ263" s="209"/>
      <c r="AK263" s="211"/>
      <c r="AL263" s="211"/>
      <c r="AM263" s="211"/>
      <c r="AN263" s="21" t="s">
        <v>13</v>
      </c>
      <c r="AO263" s="210"/>
      <c r="AP263" s="212"/>
      <c r="AQ263" s="24" t="s">
        <v>14</v>
      </c>
      <c r="AR263" s="203">
        <f t="shared" si="27"/>
        <v>0</v>
      </c>
      <c r="AS263" s="204"/>
      <c r="AT263" s="204"/>
      <c r="AU263" s="204"/>
      <c r="AV263" s="40" t="s">
        <v>13</v>
      </c>
      <c r="AW263" s="203">
        <f t="shared" si="28"/>
        <v>0</v>
      </c>
      <c r="AX263" s="204"/>
      <c r="AY263" s="204"/>
      <c r="AZ263" s="204"/>
      <c r="BA263" s="41" t="s">
        <v>13</v>
      </c>
      <c r="BB263" s="203">
        <v>25700</v>
      </c>
      <c r="BC263" s="204"/>
      <c r="BD263" s="204"/>
      <c r="BE263" s="204"/>
      <c r="BF263" s="40" t="s">
        <v>13</v>
      </c>
      <c r="BG263" s="203">
        <f t="shared" si="29"/>
        <v>0</v>
      </c>
      <c r="BH263" s="204"/>
      <c r="BI263" s="204"/>
      <c r="BJ263" s="204"/>
      <c r="BK263" s="204"/>
      <c r="BL263" s="41" t="s">
        <v>13</v>
      </c>
      <c r="BM263" s="34">
        <v>199</v>
      </c>
    </row>
    <row r="264" spans="1:65" ht="18.600000000000001" thickBot="1">
      <c r="A264" s="34">
        <v>200</v>
      </c>
      <c r="B264" s="213"/>
      <c r="C264" s="215"/>
      <c r="D264" s="57"/>
      <c r="E264" s="213"/>
      <c r="F264" s="214"/>
      <c r="G264" s="215"/>
      <c r="H264" s="213"/>
      <c r="I264" s="214"/>
      <c r="J264" s="214"/>
      <c r="K264" s="214"/>
      <c r="L264" s="215"/>
      <c r="M264" s="210"/>
      <c r="N264" s="212"/>
      <c r="O264" s="21" t="s">
        <v>10</v>
      </c>
      <c r="P264" s="22"/>
      <c r="Q264" s="21" t="s">
        <v>11</v>
      </c>
      <c r="R264" s="22"/>
      <c r="S264" s="24" t="s">
        <v>12</v>
      </c>
      <c r="T264" s="26"/>
      <c r="U264" s="21" t="s">
        <v>12</v>
      </c>
      <c r="V264" s="25" t="s">
        <v>62</v>
      </c>
      <c r="W264" s="22"/>
      <c r="X264" s="24" t="s">
        <v>12</v>
      </c>
      <c r="Y264" s="210"/>
      <c r="Z264" s="212"/>
      <c r="AA264" s="21" t="s">
        <v>62</v>
      </c>
      <c r="AB264" s="212"/>
      <c r="AC264" s="206"/>
      <c r="AD264" s="209"/>
      <c r="AE264" s="211"/>
      <c r="AF264" s="211"/>
      <c r="AG264" s="23" t="s">
        <v>13</v>
      </c>
      <c r="AH264" s="210"/>
      <c r="AI264" s="206"/>
      <c r="AJ264" s="209"/>
      <c r="AK264" s="211"/>
      <c r="AL264" s="211"/>
      <c r="AM264" s="211"/>
      <c r="AN264" s="21" t="s">
        <v>119</v>
      </c>
      <c r="AO264" s="210"/>
      <c r="AP264" s="212"/>
      <c r="AQ264" s="24" t="s">
        <v>14</v>
      </c>
      <c r="AR264" s="203">
        <f t="shared" si="27"/>
        <v>0</v>
      </c>
      <c r="AS264" s="204"/>
      <c r="AT264" s="204"/>
      <c r="AU264" s="204"/>
      <c r="AV264" s="40" t="s">
        <v>13</v>
      </c>
      <c r="AW264" s="203">
        <f t="shared" si="28"/>
        <v>0</v>
      </c>
      <c r="AX264" s="204"/>
      <c r="AY264" s="204"/>
      <c r="AZ264" s="204"/>
      <c r="BA264" s="41" t="s">
        <v>13</v>
      </c>
      <c r="BB264" s="203">
        <v>25700</v>
      </c>
      <c r="BC264" s="204"/>
      <c r="BD264" s="204"/>
      <c r="BE264" s="204"/>
      <c r="BF264" s="41" t="s">
        <v>13</v>
      </c>
      <c r="BG264" s="320">
        <f t="shared" si="29"/>
        <v>0</v>
      </c>
      <c r="BH264" s="321"/>
      <c r="BI264" s="321"/>
      <c r="BJ264" s="321"/>
      <c r="BK264" s="321"/>
      <c r="BL264" s="41" t="s">
        <v>13</v>
      </c>
      <c r="BM264" s="34">
        <v>200</v>
      </c>
    </row>
    <row r="265" spans="1:65" ht="18.600000000000001" thickBot="1">
      <c r="BD265" s="322" t="s">
        <v>15</v>
      </c>
      <c r="BE265" s="322"/>
      <c r="BF265" s="323"/>
      <c r="BG265" s="324">
        <f>SUM(BG245:BK264)</f>
        <v>0</v>
      </c>
      <c r="BH265" s="325"/>
      <c r="BI265" s="325"/>
      <c r="BJ265" s="325"/>
      <c r="BK265" s="325"/>
      <c r="BL265" s="326"/>
    </row>
    <row r="266" spans="1:65" ht="22.2">
      <c r="A266" s="1" t="s">
        <v>61</v>
      </c>
      <c r="BC266" s="196" t="s">
        <v>24</v>
      </c>
      <c r="BD266" s="197"/>
      <c r="BE266" s="275"/>
      <c r="BF266" s="276"/>
      <c r="BG266" s="2" t="s">
        <v>10</v>
      </c>
      <c r="BI266" s="344"/>
      <c r="BJ266" s="345"/>
      <c r="BK266" s="346" t="s">
        <v>25</v>
      </c>
      <c r="BL266" s="347"/>
    </row>
    <row r="267" spans="1:65">
      <c r="X267" s="2" t="s">
        <v>85</v>
      </c>
      <c r="AU267" s="2" t="s">
        <v>103</v>
      </c>
      <c r="AX267" s="275"/>
      <c r="AY267" s="164"/>
      <c r="AZ267" s="164"/>
      <c r="BA267" s="164"/>
      <c r="BB267" s="164"/>
      <c r="BC267" s="164"/>
      <c r="BD267" s="164"/>
      <c r="BE267" s="164"/>
      <c r="BF267" s="164"/>
      <c r="BG267" s="164"/>
      <c r="BH267" s="164"/>
      <c r="BI267" s="164"/>
      <c r="BJ267" s="164"/>
      <c r="BK267" s="164"/>
      <c r="BL267" s="276"/>
    </row>
    <row r="268" spans="1:65" ht="18" customHeight="1">
      <c r="A268" s="4"/>
      <c r="B268" s="246" t="s">
        <v>94</v>
      </c>
      <c r="C268" s="248"/>
      <c r="D268" s="340" t="s">
        <v>120</v>
      </c>
      <c r="E268" s="246" t="s">
        <v>95</v>
      </c>
      <c r="F268" s="247"/>
      <c r="G268" s="248"/>
      <c r="H268" s="252" t="s">
        <v>3</v>
      </c>
      <c r="I268" s="253"/>
      <c r="J268" s="253"/>
      <c r="K268" s="253"/>
      <c r="L268" s="254"/>
      <c r="M268" s="274" t="s">
        <v>93</v>
      </c>
      <c r="N268" s="258"/>
      <c r="O268" s="258"/>
      <c r="P268" s="258"/>
      <c r="Q268" s="258"/>
      <c r="R268" s="258"/>
      <c r="S268" s="329"/>
      <c r="T268" s="274" t="s">
        <v>63</v>
      </c>
      <c r="U268" s="258"/>
      <c r="V268" s="258"/>
      <c r="W268" s="258"/>
      <c r="X268" s="329"/>
      <c r="Y268" s="262" t="s">
        <v>64</v>
      </c>
      <c r="Z268" s="263"/>
      <c r="AA268" s="263"/>
      <c r="AB268" s="263"/>
      <c r="AC268" s="264"/>
      <c r="AD268" s="274" t="s">
        <v>6</v>
      </c>
      <c r="AE268" s="258"/>
      <c r="AF268" s="258"/>
      <c r="AG268" s="329"/>
      <c r="AH268" s="271" t="s">
        <v>84</v>
      </c>
      <c r="AI268" s="272"/>
      <c r="AJ268" s="272"/>
      <c r="AK268" s="272"/>
      <c r="AL268" s="272"/>
      <c r="AM268" s="272"/>
      <c r="AN268" s="273"/>
      <c r="AO268" s="274" t="s">
        <v>7</v>
      </c>
      <c r="AP268" s="258"/>
      <c r="AQ268" s="329"/>
      <c r="AR268" s="224" t="s">
        <v>26</v>
      </c>
      <c r="AS268" s="332"/>
      <c r="AT268" s="332"/>
      <c r="AU268" s="332"/>
      <c r="AV268" s="333"/>
      <c r="AW268" s="230" t="s">
        <v>8</v>
      </c>
      <c r="AX268" s="231"/>
      <c r="AY268" s="231"/>
      <c r="AZ268" s="231"/>
      <c r="BA268" s="232"/>
      <c r="BB268" s="236" t="s">
        <v>27</v>
      </c>
      <c r="BC268" s="335"/>
      <c r="BD268" s="335"/>
      <c r="BE268" s="335"/>
      <c r="BF268" s="336"/>
      <c r="BG268" s="230" t="s">
        <v>9</v>
      </c>
      <c r="BH268" s="231"/>
      <c r="BI268" s="231"/>
      <c r="BJ268" s="231"/>
      <c r="BK268" s="231"/>
      <c r="BL268" s="232"/>
    </row>
    <row r="269" spans="1:65" ht="18" customHeight="1">
      <c r="A269" s="4"/>
      <c r="B269" s="249"/>
      <c r="C269" s="251"/>
      <c r="D269" s="341"/>
      <c r="E269" s="249"/>
      <c r="F269" s="250"/>
      <c r="G269" s="251"/>
      <c r="H269" s="255"/>
      <c r="I269" s="256"/>
      <c r="J269" s="256"/>
      <c r="K269" s="256"/>
      <c r="L269" s="257"/>
      <c r="M269" s="342"/>
      <c r="N269" s="259"/>
      <c r="O269" s="259"/>
      <c r="P269" s="259"/>
      <c r="Q269" s="259"/>
      <c r="R269" s="259"/>
      <c r="S269" s="343"/>
      <c r="T269" s="342"/>
      <c r="U269" s="259"/>
      <c r="V269" s="259"/>
      <c r="W269" s="259"/>
      <c r="X269" s="343"/>
      <c r="Y269" s="224" t="s">
        <v>91</v>
      </c>
      <c r="Z269" s="332"/>
      <c r="AA269" s="332"/>
      <c r="AB269" s="332"/>
      <c r="AC269" s="333"/>
      <c r="AD269" s="330"/>
      <c r="AE269" s="260"/>
      <c r="AF269" s="260"/>
      <c r="AG269" s="331"/>
      <c r="AH269" s="218" t="s">
        <v>4</v>
      </c>
      <c r="AI269" s="220"/>
      <c r="AJ269" s="218" t="s">
        <v>5</v>
      </c>
      <c r="AK269" s="219"/>
      <c r="AL269" s="219"/>
      <c r="AM269" s="219"/>
      <c r="AN269" s="220"/>
      <c r="AO269" s="330"/>
      <c r="AP269" s="260"/>
      <c r="AQ269" s="331"/>
      <c r="AR269" s="334"/>
      <c r="AS269" s="244"/>
      <c r="AT269" s="244"/>
      <c r="AU269" s="244"/>
      <c r="AV269" s="245"/>
      <c r="AW269" s="233"/>
      <c r="AX269" s="234"/>
      <c r="AY269" s="234"/>
      <c r="AZ269" s="234"/>
      <c r="BA269" s="235"/>
      <c r="BB269" s="337"/>
      <c r="BC269" s="338"/>
      <c r="BD269" s="338"/>
      <c r="BE269" s="338"/>
      <c r="BF269" s="339"/>
      <c r="BG269" s="233"/>
      <c r="BH269" s="234"/>
      <c r="BI269" s="234"/>
      <c r="BJ269" s="234"/>
      <c r="BK269" s="234"/>
      <c r="BL269" s="235"/>
    </row>
    <row r="270" spans="1:65">
      <c r="A270" s="4"/>
      <c r="B270" s="218" t="s">
        <v>2</v>
      </c>
      <c r="C270" s="220"/>
      <c r="D270" s="54" t="s">
        <v>2</v>
      </c>
      <c r="E270" s="218" t="s">
        <v>96</v>
      </c>
      <c r="F270" s="219"/>
      <c r="G270" s="220"/>
      <c r="H270" s="221"/>
      <c r="I270" s="222"/>
      <c r="J270" s="222"/>
      <c r="K270" s="222"/>
      <c r="L270" s="223"/>
      <c r="M270" s="330"/>
      <c r="N270" s="260"/>
      <c r="O270" s="260"/>
      <c r="P270" s="260"/>
      <c r="Q270" s="260"/>
      <c r="R270" s="260"/>
      <c r="S270" s="331"/>
      <c r="T270" s="330"/>
      <c r="U270" s="260"/>
      <c r="V270" s="260"/>
      <c r="W270" s="260"/>
      <c r="X270" s="331"/>
      <c r="Y270" s="334"/>
      <c r="Z270" s="244"/>
      <c r="AA270" s="244"/>
      <c r="AB270" s="244"/>
      <c r="AC270" s="245"/>
      <c r="AD270" s="218" t="s">
        <v>77</v>
      </c>
      <c r="AE270" s="219"/>
      <c r="AF270" s="219"/>
      <c r="AG270" s="220"/>
      <c r="AH270" s="218" t="s">
        <v>2</v>
      </c>
      <c r="AI270" s="220"/>
      <c r="AJ270" s="218" t="s">
        <v>78</v>
      </c>
      <c r="AK270" s="219"/>
      <c r="AL270" s="219"/>
      <c r="AM270" s="219"/>
      <c r="AN270" s="220"/>
      <c r="AO270" s="218" t="s">
        <v>79</v>
      </c>
      <c r="AP270" s="219"/>
      <c r="AQ270" s="220"/>
      <c r="AR270" s="218" t="s">
        <v>80</v>
      </c>
      <c r="AS270" s="219"/>
      <c r="AT270" s="219"/>
      <c r="AU270" s="219"/>
      <c r="AV270" s="220"/>
      <c r="AW270" s="218" t="s">
        <v>81</v>
      </c>
      <c r="AX270" s="219"/>
      <c r="AY270" s="219"/>
      <c r="AZ270" s="219"/>
      <c r="BA270" s="220"/>
      <c r="BB270" s="271" t="s">
        <v>82</v>
      </c>
      <c r="BC270" s="272"/>
      <c r="BD270" s="272"/>
      <c r="BE270" s="272"/>
      <c r="BF270" s="273"/>
      <c r="BG270" s="271" t="s">
        <v>83</v>
      </c>
      <c r="BH270" s="272"/>
      <c r="BI270" s="272"/>
      <c r="BJ270" s="272"/>
      <c r="BK270" s="272"/>
      <c r="BL270" s="273"/>
    </row>
    <row r="271" spans="1:65">
      <c r="A271" s="34">
        <v>201</v>
      </c>
      <c r="B271" s="213"/>
      <c r="C271" s="215"/>
      <c r="D271" s="57"/>
      <c r="E271" s="213"/>
      <c r="F271" s="214"/>
      <c r="G271" s="215"/>
      <c r="H271" s="213"/>
      <c r="I271" s="214"/>
      <c r="J271" s="214"/>
      <c r="K271" s="214"/>
      <c r="L271" s="215"/>
      <c r="M271" s="210"/>
      <c r="N271" s="212"/>
      <c r="O271" s="21" t="s">
        <v>10</v>
      </c>
      <c r="P271" s="22"/>
      <c r="Q271" s="21" t="s">
        <v>11</v>
      </c>
      <c r="R271" s="22"/>
      <c r="S271" s="21" t="s">
        <v>12</v>
      </c>
      <c r="T271" s="26"/>
      <c r="U271" s="21" t="s">
        <v>12</v>
      </c>
      <c r="V271" s="25" t="s">
        <v>62</v>
      </c>
      <c r="W271" s="22"/>
      <c r="X271" s="24" t="s">
        <v>12</v>
      </c>
      <c r="Y271" s="327"/>
      <c r="Z271" s="217"/>
      <c r="AA271" s="21" t="s">
        <v>62</v>
      </c>
      <c r="AB271" s="217"/>
      <c r="AC271" s="328"/>
      <c r="AD271" s="209"/>
      <c r="AE271" s="211"/>
      <c r="AF271" s="211"/>
      <c r="AG271" s="23" t="s">
        <v>13</v>
      </c>
      <c r="AH271" s="210"/>
      <c r="AI271" s="206"/>
      <c r="AJ271" s="209"/>
      <c r="AK271" s="211"/>
      <c r="AL271" s="211"/>
      <c r="AM271" s="211"/>
      <c r="AN271" s="21" t="s">
        <v>13</v>
      </c>
      <c r="AO271" s="210"/>
      <c r="AP271" s="212"/>
      <c r="AQ271" s="24" t="s">
        <v>14</v>
      </c>
      <c r="AR271" s="203">
        <f t="shared" ref="AR271:AR290" si="30">IFERROR(ROUNDDOWN(AJ271/AO271,0),0)</f>
        <v>0</v>
      </c>
      <c r="AS271" s="204"/>
      <c r="AT271" s="204"/>
      <c r="AU271" s="204"/>
      <c r="AV271" s="40" t="s">
        <v>13</v>
      </c>
      <c r="AW271" s="203">
        <f t="shared" ref="AW271:AW290" si="31">IFERROR(AD271+AR271,0)</f>
        <v>0</v>
      </c>
      <c r="AX271" s="204"/>
      <c r="AY271" s="204"/>
      <c r="AZ271" s="204"/>
      <c r="BA271" s="41" t="s">
        <v>13</v>
      </c>
      <c r="BB271" s="203">
        <v>25700</v>
      </c>
      <c r="BC271" s="204"/>
      <c r="BD271" s="204"/>
      <c r="BE271" s="204"/>
      <c r="BF271" s="40" t="s">
        <v>13</v>
      </c>
      <c r="BG271" s="203">
        <f t="shared" ref="BG271:BG290" si="32">IF(AW271&lt;BB271,AW271,25700)</f>
        <v>0</v>
      </c>
      <c r="BH271" s="204"/>
      <c r="BI271" s="204"/>
      <c r="BJ271" s="204"/>
      <c r="BK271" s="204"/>
      <c r="BL271" s="41" t="s">
        <v>13</v>
      </c>
      <c r="BM271" s="34">
        <v>201</v>
      </c>
    </row>
    <row r="272" spans="1:65">
      <c r="A272" s="34">
        <v>202</v>
      </c>
      <c r="B272" s="213"/>
      <c r="C272" s="215"/>
      <c r="D272" s="57"/>
      <c r="E272" s="213"/>
      <c r="F272" s="214"/>
      <c r="G272" s="215"/>
      <c r="H272" s="213"/>
      <c r="I272" s="214"/>
      <c r="J272" s="214"/>
      <c r="K272" s="214"/>
      <c r="L272" s="215"/>
      <c r="M272" s="210"/>
      <c r="N272" s="212"/>
      <c r="O272" s="21" t="s">
        <v>10</v>
      </c>
      <c r="P272" s="22"/>
      <c r="Q272" s="21" t="s">
        <v>11</v>
      </c>
      <c r="R272" s="22"/>
      <c r="S272" s="21" t="s">
        <v>12</v>
      </c>
      <c r="T272" s="26"/>
      <c r="U272" s="21" t="s">
        <v>12</v>
      </c>
      <c r="V272" s="25" t="s">
        <v>62</v>
      </c>
      <c r="W272" s="22"/>
      <c r="X272" s="24" t="s">
        <v>12</v>
      </c>
      <c r="Y272" s="210"/>
      <c r="Z272" s="212"/>
      <c r="AA272" s="21" t="s">
        <v>62</v>
      </c>
      <c r="AB272" s="212"/>
      <c r="AC272" s="206"/>
      <c r="AD272" s="209"/>
      <c r="AE272" s="211"/>
      <c r="AF272" s="211"/>
      <c r="AG272" s="23" t="s">
        <v>13</v>
      </c>
      <c r="AH272" s="210"/>
      <c r="AI272" s="206"/>
      <c r="AJ272" s="209"/>
      <c r="AK272" s="211"/>
      <c r="AL272" s="211"/>
      <c r="AM272" s="211"/>
      <c r="AN272" s="21" t="s">
        <v>13</v>
      </c>
      <c r="AO272" s="210"/>
      <c r="AP272" s="212"/>
      <c r="AQ272" s="24" t="s">
        <v>14</v>
      </c>
      <c r="AR272" s="203">
        <f t="shared" si="30"/>
        <v>0</v>
      </c>
      <c r="AS272" s="204"/>
      <c r="AT272" s="204"/>
      <c r="AU272" s="204"/>
      <c r="AV272" s="40" t="s">
        <v>13</v>
      </c>
      <c r="AW272" s="203">
        <f t="shared" si="31"/>
        <v>0</v>
      </c>
      <c r="AX272" s="204"/>
      <c r="AY272" s="204"/>
      <c r="AZ272" s="204"/>
      <c r="BA272" s="41" t="s">
        <v>13</v>
      </c>
      <c r="BB272" s="203">
        <v>25700</v>
      </c>
      <c r="BC272" s="204"/>
      <c r="BD272" s="204"/>
      <c r="BE272" s="204"/>
      <c r="BF272" s="40" t="s">
        <v>13</v>
      </c>
      <c r="BG272" s="203">
        <f t="shared" si="32"/>
        <v>0</v>
      </c>
      <c r="BH272" s="204"/>
      <c r="BI272" s="204"/>
      <c r="BJ272" s="204"/>
      <c r="BK272" s="204"/>
      <c r="BL272" s="41" t="s">
        <v>13</v>
      </c>
      <c r="BM272" s="34">
        <v>202</v>
      </c>
    </row>
    <row r="273" spans="1:65">
      <c r="A273" s="34">
        <v>203</v>
      </c>
      <c r="B273" s="213"/>
      <c r="C273" s="215"/>
      <c r="D273" s="57"/>
      <c r="E273" s="213"/>
      <c r="F273" s="214"/>
      <c r="G273" s="215"/>
      <c r="H273" s="213"/>
      <c r="I273" s="214"/>
      <c r="J273" s="214"/>
      <c r="K273" s="214"/>
      <c r="L273" s="215"/>
      <c r="M273" s="210"/>
      <c r="N273" s="212"/>
      <c r="O273" s="21" t="s">
        <v>10</v>
      </c>
      <c r="P273" s="22"/>
      <c r="Q273" s="21" t="s">
        <v>11</v>
      </c>
      <c r="R273" s="22"/>
      <c r="S273" s="21" t="s">
        <v>12</v>
      </c>
      <c r="T273" s="26"/>
      <c r="U273" s="21" t="s">
        <v>12</v>
      </c>
      <c r="V273" s="25" t="s">
        <v>62</v>
      </c>
      <c r="W273" s="22"/>
      <c r="X273" s="24" t="s">
        <v>12</v>
      </c>
      <c r="Y273" s="210"/>
      <c r="Z273" s="212"/>
      <c r="AA273" s="21" t="s">
        <v>62</v>
      </c>
      <c r="AB273" s="212"/>
      <c r="AC273" s="206"/>
      <c r="AD273" s="209"/>
      <c r="AE273" s="211"/>
      <c r="AF273" s="211"/>
      <c r="AG273" s="23" t="s">
        <v>13</v>
      </c>
      <c r="AH273" s="210"/>
      <c r="AI273" s="206"/>
      <c r="AJ273" s="209"/>
      <c r="AK273" s="211"/>
      <c r="AL273" s="211"/>
      <c r="AM273" s="211"/>
      <c r="AN273" s="21" t="s">
        <v>13</v>
      </c>
      <c r="AO273" s="210"/>
      <c r="AP273" s="212"/>
      <c r="AQ273" s="24" t="s">
        <v>14</v>
      </c>
      <c r="AR273" s="203">
        <f t="shared" si="30"/>
        <v>0</v>
      </c>
      <c r="AS273" s="204"/>
      <c r="AT273" s="204"/>
      <c r="AU273" s="204"/>
      <c r="AV273" s="40" t="s">
        <v>13</v>
      </c>
      <c r="AW273" s="203">
        <f t="shared" si="31"/>
        <v>0</v>
      </c>
      <c r="AX273" s="204"/>
      <c r="AY273" s="204"/>
      <c r="AZ273" s="204"/>
      <c r="BA273" s="41" t="s">
        <v>13</v>
      </c>
      <c r="BB273" s="203">
        <v>25700</v>
      </c>
      <c r="BC273" s="204"/>
      <c r="BD273" s="204"/>
      <c r="BE273" s="204"/>
      <c r="BF273" s="40" t="s">
        <v>13</v>
      </c>
      <c r="BG273" s="203">
        <f t="shared" si="32"/>
        <v>0</v>
      </c>
      <c r="BH273" s="204"/>
      <c r="BI273" s="204"/>
      <c r="BJ273" s="204"/>
      <c r="BK273" s="204"/>
      <c r="BL273" s="41" t="s">
        <v>13</v>
      </c>
      <c r="BM273" s="34">
        <v>203</v>
      </c>
    </row>
    <row r="274" spans="1:65">
      <c r="A274" s="34">
        <v>204</v>
      </c>
      <c r="B274" s="213"/>
      <c r="C274" s="215"/>
      <c r="D274" s="57"/>
      <c r="E274" s="213"/>
      <c r="F274" s="214"/>
      <c r="G274" s="215"/>
      <c r="H274" s="213"/>
      <c r="I274" s="214"/>
      <c r="J274" s="214"/>
      <c r="K274" s="214"/>
      <c r="L274" s="215"/>
      <c r="M274" s="210"/>
      <c r="N274" s="212"/>
      <c r="O274" s="21" t="s">
        <v>10</v>
      </c>
      <c r="P274" s="22"/>
      <c r="Q274" s="21" t="s">
        <v>11</v>
      </c>
      <c r="R274" s="22"/>
      <c r="S274" s="21" t="s">
        <v>12</v>
      </c>
      <c r="T274" s="26"/>
      <c r="U274" s="21" t="s">
        <v>12</v>
      </c>
      <c r="V274" s="25" t="s">
        <v>62</v>
      </c>
      <c r="W274" s="22"/>
      <c r="X274" s="24" t="s">
        <v>12</v>
      </c>
      <c r="Y274" s="210"/>
      <c r="Z274" s="212"/>
      <c r="AA274" s="21" t="s">
        <v>62</v>
      </c>
      <c r="AB274" s="212"/>
      <c r="AC274" s="206"/>
      <c r="AD274" s="209"/>
      <c r="AE274" s="211"/>
      <c r="AF274" s="211"/>
      <c r="AG274" s="23" t="s">
        <v>13</v>
      </c>
      <c r="AH274" s="210"/>
      <c r="AI274" s="206"/>
      <c r="AJ274" s="209"/>
      <c r="AK274" s="211"/>
      <c r="AL274" s="211"/>
      <c r="AM274" s="211"/>
      <c r="AN274" s="21" t="s">
        <v>13</v>
      </c>
      <c r="AO274" s="210"/>
      <c r="AP274" s="212"/>
      <c r="AQ274" s="24" t="s">
        <v>14</v>
      </c>
      <c r="AR274" s="203">
        <f t="shared" si="30"/>
        <v>0</v>
      </c>
      <c r="AS274" s="204"/>
      <c r="AT274" s="204"/>
      <c r="AU274" s="204"/>
      <c r="AV274" s="40" t="s">
        <v>13</v>
      </c>
      <c r="AW274" s="203">
        <f t="shared" si="31"/>
        <v>0</v>
      </c>
      <c r="AX274" s="204"/>
      <c r="AY274" s="204"/>
      <c r="AZ274" s="204"/>
      <c r="BA274" s="41" t="s">
        <v>13</v>
      </c>
      <c r="BB274" s="203">
        <v>25700</v>
      </c>
      <c r="BC274" s="204"/>
      <c r="BD274" s="204"/>
      <c r="BE274" s="204"/>
      <c r="BF274" s="40" t="s">
        <v>13</v>
      </c>
      <c r="BG274" s="203">
        <f t="shared" si="32"/>
        <v>0</v>
      </c>
      <c r="BH274" s="204"/>
      <c r="BI274" s="204"/>
      <c r="BJ274" s="204"/>
      <c r="BK274" s="204"/>
      <c r="BL274" s="41" t="s">
        <v>13</v>
      </c>
      <c r="BM274" s="34">
        <v>204</v>
      </c>
    </row>
    <row r="275" spans="1:65">
      <c r="A275" s="34">
        <v>205</v>
      </c>
      <c r="B275" s="213"/>
      <c r="C275" s="215"/>
      <c r="D275" s="57"/>
      <c r="E275" s="213"/>
      <c r="F275" s="214"/>
      <c r="G275" s="215"/>
      <c r="H275" s="213"/>
      <c r="I275" s="214"/>
      <c r="J275" s="214"/>
      <c r="K275" s="214"/>
      <c r="L275" s="215"/>
      <c r="M275" s="210"/>
      <c r="N275" s="212"/>
      <c r="O275" s="21" t="s">
        <v>10</v>
      </c>
      <c r="P275" s="22"/>
      <c r="Q275" s="21" t="s">
        <v>11</v>
      </c>
      <c r="R275" s="22"/>
      <c r="S275" s="21" t="s">
        <v>12</v>
      </c>
      <c r="T275" s="26"/>
      <c r="U275" s="21" t="s">
        <v>12</v>
      </c>
      <c r="V275" s="25" t="s">
        <v>62</v>
      </c>
      <c r="W275" s="22"/>
      <c r="X275" s="24" t="s">
        <v>12</v>
      </c>
      <c r="Y275" s="327"/>
      <c r="Z275" s="217"/>
      <c r="AA275" s="21" t="s">
        <v>62</v>
      </c>
      <c r="AB275" s="217"/>
      <c r="AC275" s="328"/>
      <c r="AD275" s="209"/>
      <c r="AE275" s="211"/>
      <c r="AF275" s="211"/>
      <c r="AG275" s="23" t="s">
        <v>13</v>
      </c>
      <c r="AH275" s="210"/>
      <c r="AI275" s="206"/>
      <c r="AJ275" s="209"/>
      <c r="AK275" s="211"/>
      <c r="AL275" s="211"/>
      <c r="AM275" s="211"/>
      <c r="AN275" s="21" t="s">
        <v>13</v>
      </c>
      <c r="AO275" s="210"/>
      <c r="AP275" s="212"/>
      <c r="AQ275" s="24" t="s">
        <v>14</v>
      </c>
      <c r="AR275" s="203">
        <f t="shared" si="30"/>
        <v>0</v>
      </c>
      <c r="AS275" s="204"/>
      <c r="AT275" s="204"/>
      <c r="AU275" s="204"/>
      <c r="AV275" s="40" t="s">
        <v>13</v>
      </c>
      <c r="AW275" s="203">
        <f t="shared" si="31"/>
        <v>0</v>
      </c>
      <c r="AX275" s="204"/>
      <c r="AY275" s="204"/>
      <c r="AZ275" s="204"/>
      <c r="BA275" s="41" t="s">
        <v>13</v>
      </c>
      <c r="BB275" s="203">
        <v>25700</v>
      </c>
      <c r="BC275" s="204"/>
      <c r="BD275" s="204"/>
      <c r="BE275" s="204"/>
      <c r="BF275" s="40" t="s">
        <v>13</v>
      </c>
      <c r="BG275" s="203">
        <f t="shared" si="32"/>
        <v>0</v>
      </c>
      <c r="BH275" s="204"/>
      <c r="BI275" s="204"/>
      <c r="BJ275" s="204"/>
      <c r="BK275" s="204"/>
      <c r="BL275" s="41" t="s">
        <v>13</v>
      </c>
      <c r="BM275" s="34">
        <v>205</v>
      </c>
    </row>
    <row r="276" spans="1:65">
      <c r="A276" s="34">
        <v>206</v>
      </c>
      <c r="B276" s="213"/>
      <c r="C276" s="215"/>
      <c r="D276" s="57"/>
      <c r="E276" s="213"/>
      <c r="F276" s="214"/>
      <c r="G276" s="215"/>
      <c r="H276" s="213"/>
      <c r="I276" s="214"/>
      <c r="J276" s="214"/>
      <c r="K276" s="214"/>
      <c r="L276" s="215"/>
      <c r="M276" s="210"/>
      <c r="N276" s="212"/>
      <c r="O276" s="21" t="s">
        <v>10</v>
      </c>
      <c r="P276" s="22"/>
      <c r="Q276" s="21" t="s">
        <v>11</v>
      </c>
      <c r="R276" s="22"/>
      <c r="S276" s="21" t="s">
        <v>12</v>
      </c>
      <c r="T276" s="26"/>
      <c r="U276" s="21" t="s">
        <v>12</v>
      </c>
      <c r="V276" s="25" t="s">
        <v>62</v>
      </c>
      <c r="W276" s="22"/>
      <c r="X276" s="24" t="s">
        <v>12</v>
      </c>
      <c r="Y276" s="210"/>
      <c r="Z276" s="212"/>
      <c r="AA276" s="21" t="s">
        <v>62</v>
      </c>
      <c r="AB276" s="212"/>
      <c r="AC276" s="206"/>
      <c r="AD276" s="209"/>
      <c r="AE276" s="211"/>
      <c r="AF276" s="211"/>
      <c r="AG276" s="23" t="s">
        <v>13</v>
      </c>
      <c r="AH276" s="210"/>
      <c r="AI276" s="206"/>
      <c r="AJ276" s="209"/>
      <c r="AK276" s="211"/>
      <c r="AL276" s="211"/>
      <c r="AM276" s="211"/>
      <c r="AN276" s="21" t="s">
        <v>13</v>
      </c>
      <c r="AO276" s="210"/>
      <c r="AP276" s="212"/>
      <c r="AQ276" s="24" t="s">
        <v>14</v>
      </c>
      <c r="AR276" s="203">
        <f t="shared" si="30"/>
        <v>0</v>
      </c>
      <c r="AS276" s="204"/>
      <c r="AT276" s="204"/>
      <c r="AU276" s="204"/>
      <c r="AV276" s="40" t="s">
        <v>13</v>
      </c>
      <c r="AW276" s="203">
        <f t="shared" si="31"/>
        <v>0</v>
      </c>
      <c r="AX276" s="204"/>
      <c r="AY276" s="204"/>
      <c r="AZ276" s="204"/>
      <c r="BA276" s="41" t="s">
        <v>13</v>
      </c>
      <c r="BB276" s="203">
        <v>25700</v>
      </c>
      <c r="BC276" s="204"/>
      <c r="BD276" s="204"/>
      <c r="BE276" s="204"/>
      <c r="BF276" s="40" t="s">
        <v>13</v>
      </c>
      <c r="BG276" s="203">
        <f t="shared" si="32"/>
        <v>0</v>
      </c>
      <c r="BH276" s="204"/>
      <c r="BI276" s="204"/>
      <c r="BJ276" s="204"/>
      <c r="BK276" s="204"/>
      <c r="BL276" s="41" t="s">
        <v>13</v>
      </c>
      <c r="BM276" s="34">
        <v>206</v>
      </c>
    </row>
    <row r="277" spans="1:65">
      <c r="A277" s="34">
        <v>207</v>
      </c>
      <c r="B277" s="213"/>
      <c r="C277" s="215"/>
      <c r="D277" s="57"/>
      <c r="E277" s="213"/>
      <c r="F277" s="214"/>
      <c r="G277" s="215"/>
      <c r="H277" s="213"/>
      <c r="I277" s="214"/>
      <c r="J277" s="214"/>
      <c r="K277" s="214"/>
      <c r="L277" s="215"/>
      <c r="M277" s="210"/>
      <c r="N277" s="212"/>
      <c r="O277" s="21" t="s">
        <v>10</v>
      </c>
      <c r="P277" s="22"/>
      <c r="Q277" s="21" t="s">
        <v>11</v>
      </c>
      <c r="R277" s="22"/>
      <c r="S277" s="21" t="s">
        <v>12</v>
      </c>
      <c r="T277" s="26"/>
      <c r="U277" s="21" t="s">
        <v>12</v>
      </c>
      <c r="V277" s="25" t="s">
        <v>62</v>
      </c>
      <c r="W277" s="22"/>
      <c r="X277" s="24" t="s">
        <v>12</v>
      </c>
      <c r="Y277" s="210"/>
      <c r="Z277" s="212"/>
      <c r="AA277" s="21" t="s">
        <v>62</v>
      </c>
      <c r="AB277" s="212"/>
      <c r="AC277" s="206"/>
      <c r="AD277" s="209"/>
      <c r="AE277" s="211"/>
      <c r="AF277" s="211"/>
      <c r="AG277" s="23" t="s">
        <v>13</v>
      </c>
      <c r="AH277" s="210"/>
      <c r="AI277" s="206"/>
      <c r="AJ277" s="209"/>
      <c r="AK277" s="211"/>
      <c r="AL277" s="211"/>
      <c r="AM277" s="211"/>
      <c r="AN277" s="21" t="s">
        <v>13</v>
      </c>
      <c r="AO277" s="210"/>
      <c r="AP277" s="212"/>
      <c r="AQ277" s="24" t="s">
        <v>14</v>
      </c>
      <c r="AR277" s="203">
        <f t="shared" si="30"/>
        <v>0</v>
      </c>
      <c r="AS277" s="204"/>
      <c r="AT277" s="204"/>
      <c r="AU277" s="204"/>
      <c r="AV277" s="40" t="s">
        <v>13</v>
      </c>
      <c r="AW277" s="203">
        <f t="shared" si="31"/>
        <v>0</v>
      </c>
      <c r="AX277" s="204"/>
      <c r="AY277" s="204"/>
      <c r="AZ277" s="204"/>
      <c r="BA277" s="41" t="s">
        <v>13</v>
      </c>
      <c r="BB277" s="203">
        <v>25700</v>
      </c>
      <c r="BC277" s="204"/>
      <c r="BD277" s="204"/>
      <c r="BE277" s="204"/>
      <c r="BF277" s="40" t="s">
        <v>13</v>
      </c>
      <c r="BG277" s="203">
        <f t="shared" si="32"/>
        <v>0</v>
      </c>
      <c r="BH277" s="204"/>
      <c r="BI277" s="204"/>
      <c r="BJ277" s="204"/>
      <c r="BK277" s="204"/>
      <c r="BL277" s="41" t="s">
        <v>13</v>
      </c>
      <c r="BM277" s="34">
        <v>207</v>
      </c>
    </row>
    <row r="278" spans="1:65">
      <c r="A278" s="34">
        <v>208</v>
      </c>
      <c r="B278" s="213"/>
      <c r="C278" s="215"/>
      <c r="D278" s="57"/>
      <c r="E278" s="213"/>
      <c r="F278" s="214"/>
      <c r="G278" s="215"/>
      <c r="H278" s="213"/>
      <c r="I278" s="214"/>
      <c r="J278" s="214"/>
      <c r="K278" s="214"/>
      <c r="L278" s="215"/>
      <c r="M278" s="210"/>
      <c r="N278" s="212"/>
      <c r="O278" s="21" t="s">
        <v>10</v>
      </c>
      <c r="P278" s="22"/>
      <c r="Q278" s="21" t="s">
        <v>11</v>
      </c>
      <c r="R278" s="22"/>
      <c r="S278" s="21" t="s">
        <v>12</v>
      </c>
      <c r="T278" s="26"/>
      <c r="U278" s="21" t="s">
        <v>12</v>
      </c>
      <c r="V278" s="25" t="s">
        <v>62</v>
      </c>
      <c r="W278" s="22"/>
      <c r="X278" s="24" t="s">
        <v>12</v>
      </c>
      <c r="Y278" s="210"/>
      <c r="Z278" s="212"/>
      <c r="AA278" s="21" t="s">
        <v>62</v>
      </c>
      <c r="AB278" s="212"/>
      <c r="AC278" s="206"/>
      <c r="AD278" s="209"/>
      <c r="AE278" s="211"/>
      <c r="AF278" s="211"/>
      <c r="AG278" s="23" t="s">
        <v>13</v>
      </c>
      <c r="AH278" s="210"/>
      <c r="AI278" s="206"/>
      <c r="AJ278" s="209"/>
      <c r="AK278" s="211"/>
      <c r="AL278" s="211"/>
      <c r="AM278" s="211"/>
      <c r="AN278" s="21" t="s">
        <v>13</v>
      </c>
      <c r="AO278" s="210"/>
      <c r="AP278" s="212"/>
      <c r="AQ278" s="24" t="s">
        <v>14</v>
      </c>
      <c r="AR278" s="203">
        <f t="shared" si="30"/>
        <v>0</v>
      </c>
      <c r="AS278" s="204"/>
      <c r="AT278" s="204"/>
      <c r="AU278" s="204"/>
      <c r="AV278" s="40" t="s">
        <v>13</v>
      </c>
      <c r="AW278" s="203">
        <f t="shared" si="31"/>
        <v>0</v>
      </c>
      <c r="AX278" s="204"/>
      <c r="AY278" s="204"/>
      <c r="AZ278" s="204"/>
      <c r="BA278" s="41" t="s">
        <v>13</v>
      </c>
      <c r="BB278" s="203">
        <v>25700</v>
      </c>
      <c r="BC278" s="204"/>
      <c r="BD278" s="204"/>
      <c r="BE278" s="204"/>
      <c r="BF278" s="40" t="s">
        <v>13</v>
      </c>
      <c r="BG278" s="203">
        <f t="shared" si="32"/>
        <v>0</v>
      </c>
      <c r="BH278" s="204"/>
      <c r="BI278" s="204"/>
      <c r="BJ278" s="204"/>
      <c r="BK278" s="204"/>
      <c r="BL278" s="41" t="s">
        <v>13</v>
      </c>
      <c r="BM278" s="34">
        <v>208</v>
      </c>
    </row>
    <row r="279" spans="1:65">
      <c r="A279" s="34">
        <v>209</v>
      </c>
      <c r="B279" s="213"/>
      <c r="C279" s="215"/>
      <c r="D279" s="57"/>
      <c r="E279" s="213"/>
      <c r="F279" s="214"/>
      <c r="G279" s="215"/>
      <c r="H279" s="213"/>
      <c r="I279" s="214"/>
      <c r="J279" s="214"/>
      <c r="K279" s="214"/>
      <c r="L279" s="215"/>
      <c r="M279" s="210"/>
      <c r="N279" s="212"/>
      <c r="O279" s="21" t="s">
        <v>10</v>
      </c>
      <c r="P279" s="22"/>
      <c r="Q279" s="21" t="s">
        <v>11</v>
      </c>
      <c r="R279" s="22"/>
      <c r="S279" s="21" t="s">
        <v>12</v>
      </c>
      <c r="T279" s="26"/>
      <c r="U279" s="21" t="s">
        <v>12</v>
      </c>
      <c r="V279" s="25" t="s">
        <v>62</v>
      </c>
      <c r="W279" s="22"/>
      <c r="X279" s="24" t="s">
        <v>12</v>
      </c>
      <c r="Y279" s="210"/>
      <c r="Z279" s="212"/>
      <c r="AA279" s="21" t="s">
        <v>62</v>
      </c>
      <c r="AB279" s="212"/>
      <c r="AC279" s="206"/>
      <c r="AD279" s="209"/>
      <c r="AE279" s="211"/>
      <c r="AF279" s="211"/>
      <c r="AG279" s="23" t="s">
        <v>13</v>
      </c>
      <c r="AH279" s="210"/>
      <c r="AI279" s="206"/>
      <c r="AJ279" s="209"/>
      <c r="AK279" s="211"/>
      <c r="AL279" s="211"/>
      <c r="AM279" s="211"/>
      <c r="AN279" s="21" t="s">
        <v>13</v>
      </c>
      <c r="AO279" s="210"/>
      <c r="AP279" s="212"/>
      <c r="AQ279" s="24" t="s">
        <v>14</v>
      </c>
      <c r="AR279" s="203">
        <f t="shared" si="30"/>
        <v>0</v>
      </c>
      <c r="AS279" s="204"/>
      <c r="AT279" s="204"/>
      <c r="AU279" s="204"/>
      <c r="AV279" s="40" t="s">
        <v>13</v>
      </c>
      <c r="AW279" s="203">
        <f t="shared" si="31"/>
        <v>0</v>
      </c>
      <c r="AX279" s="204"/>
      <c r="AY279" s="204"/>
      <c r="AZ279" s="204"/>
      <c r="BA279" s="41" t="s">
        <v>13</v>
      </c>
      <c r="BB279" s="203">
        <v>25700</v>
      </c>
      <c r="BC279" s="204"/>
      <c r="BD279" s="204"/>
      <c r="BE279" s="204"/>
      <c r="BF279" s="40" t="s">
        <v>13</v>
      </c>
      <c r="BG279" s="203">
        <f t="shared" si="32"/>
        <v>0</v>
      </c>
      <c r="BH279" s="204"/>
      <c r="BI279" s="204"/>
      <c r="BJ279" s="204"/>
      <c r="BK279" s="204"/>
      <c r="BL279" s="41" t="s">
        <v>13</v>
      </c>
      <c r="BM279" s="34">
        <v>209</v>
      </c>
    </row>
    <row r="280" spans="1:65">
      <c r="A280" s="34">
        <v>210</v>
      </c>
      <c r="B280" s="213"/>
      <c r="C280" s="215"/>
      <c r="D280" s="57"/>
      <c r="E280" s="213"/>
      <c r="F280" s="214"/>
      <c r="G280" s="215"/>
      <c r="H280" s="213"/>
      <c r="I280" s="214"/>
      <c r="J280" s="214"/>
      <c r="K280" s="214"/>
      <c r="L280" s="215"/>
      <c r="M280" s="210"/>
      <c r="N280" s="212"/>
      <c r="O280" s="21" t="s">
        <v>10</v>
      </c>
      <c r="P280" s="22"/>
      <c r="Q280" s="21" t="s">
        <v>11</v>
      </c>
      <c r="R280" s="22"/>
      <c r="S280" s="21" t="s">
        <v>12</v>
      </c>
      <c r="T280" s="26"/>
      <c r="U280" s="21" t="s">
        <v>12</v>
      </c>
      <c r="V280" s="25" t="s">
        <v>62</v>
      </c>
      <c r="W280" s="22"/>
      <c r="X280" s="24" t="s">
        <v>12</v>
      </c>
      <c r="Y280" s="210"/>
      <c r="Z280" s="212"/>
      <c r="AA280" s="21" t="s">
        <v>62</v>
      </c>
      <c r="AB280" s="212"/>
      <c r="AC280" s="206"/>
      <c r="AD280" s="209"/>
      <c r="AE280" s="211"/>
      <c r="AF280" s="211"/>
      <c r="AG280" s="23" t="s">
        <v>13</v>
      </c>
      <c r="AH280" s="210"/>
      <c r="AI280" s="206"/>
      <c r="AJ280" s="209"/>
      <c r="AK280" s="211"/>
      <c r="AL280" s="211"/>
      <c r="AM280" s="211"/>
      <c r="AN280" s="21" t="s">
        <v>13</v>
      </c>
      <c r="AO280" s="210"/>
      <c r="AP280" s="212"/>
      <c r="AQ280" s="24" t="s">
        <v>14</v>
      </c>
      <c r="AR280" s="203">
        <f t="shared" si="30"/>
        <v>0</v>
      </c>
      <c r="AS280" s="204"/>
      <c r="AT280" s="204"/>
      <c r="AU280" s="204"/>
      <c r="AV280" s="40" t="s">
        <v>13</v>
      </c>
      <c r="AW280" s="203">
        <f t="shared" si="31"/>
        <v>0</v>
      </c>
      <c r="AX280" s="204"/>
      <c r="AY280" s="204"/>
      <c r="AZ280" s="204"/>
      <c r="BA280" s="41" t="s">
        <v>13</v>
      </c>
      <c r="BB280" s="203">
        <v>25700</v>
      </c>
      <c r="BC280" s="204"/>
      <c r="BD280" s="204"/>
      <c r="BE280" s="204"/>
      <c r="BF280" s="40" t="s">
        <v>13</v>
      </c>
      <c r="BG280" s="203">
        <f t="shared" si="32"/>
        <v>0</v>
      </c>
      <c r="BH280" s="204"/>
      <c r="BI280" s="204"/>
      <c r="BJ280" s="204"/>
      <c r="BK280" s="204"/>
      <c r="BL280" s="41" t="s">
        <v>13</v>
      </c>
      <c r="BM280" s="34">
        <v>210</v>
      </c>
    </row>
    <row r="281" spans="1:65">
      <c r="A281" s="34">
        <v>211</v>
      </c>
      <c r="B281" s="213"/>
      <c r="C281" s="215"/>
      <c r="D281" s="57"/>
      <c r="E281" s="213"/>
      <c r="F281" s="214"/>
      <c r="G281" s="215"/>
      <c r="H281" s="213"/>
      <c r="I281" s="214"/>
      <c r="J281" s="214"/>
      <c r="K281" s="214"/>
      <c r="L281" s="215"/>
      <c r="M281" s="210"/>
      <c r="N281" s="212"/>
      <c r="O281" s="21" t="s">
        <v>10</v>
      </c>
      <c r="P281" s="22"/>
      <c r="Q281" s="21" t="s">
        <v>11</v>
      </c>
      <c r="R281" s="22"/>
      <c r="S281" s="21" t="s">
        <v>12</v>
      </c>
      <c r="T281" s="26"/>
      <c r="U281" s="21" t="s">
        <v>12</v>
      </c>
      <c r="V281" s="25" t="s">
        <v>62</v>
      </c>
      <c r="W281" s="22"/>
      <c r="X281" s="24" t="s">
        <v>12</v>
      </c>
      <c r="Y281" s="210"/>
      <c r="Z281" s="212"/>
      <c r="AA281" s="21" t="s">
        <v>62</v>
      </c>
      <c r="AB281" s="212"/>
      <c r="AC281" s="206"/>
      <c r="AD281" s="209"/>
      <c r="AE281" s="211"/>
      <c r="AF281" s="211"/>
      <c r="AG281" s="23" t="s">
        <v>13</v>
      </c>
      <c r="AH281" s="210"/>
      <c r="AI281" s="206"/>
      <c r="AJ281" s="209"/>
      <c r="AK281" s="211"/>
      <c r="AL281" s="211"/>
      <c r="AM281" s="211"/>
      <c r="AN281" s="21" t="s">
        <v>13</v>
      </c>
      <c r="AO281" s="210"/>
      <c r="AP281" s="212"/>
      <c r="AQ281" s="24" t="s">
        <v>14</v>
      </c>
      <c r="AR281" s="203">
        <f t="shared" si="30"/>
        <v>0</v>
      </c>
      <c r="AS281" s="204"/>
      <c r="AT281" s="204"/>
      <c r="AU281" s="204"/>
      <c r="AV281" s="40" t="s">
        <v>13</v>
      </c>
      <c r="AW281" s="203">
        <f t="shared" si="31"/>
        <v>0</v>
      </c>
      <c r="AX281" s="204"/>
      <c r="AY281" s="204"/>
      <c r="AZ281" s="204"/>
      <c r="BA281" s="41" t="s">
        <v>13</v>
      </c>
      <c r="BB281" s="203">
        <v>25700</v>
      </c>
      <c r="BC281" s="204"/>
      <c r="BD281" s="204"/>
      <c r="BE281" s="204"/>
      <c r="BF281" s="40" t="s">
        <v>13</v>
      </c>
      <c r="BG281" s="203">
        <f t="shared" si="32"/>
        <v>0</v>
      </c>
      <c r="BH281" s="204"/>
      <c r="BI281" s="204"/>
      <c r="BJ281" s="204"/>
      <c r="BK281" s="204"/>
      <c r="BL281" s="41" t="s">
        <v>13</v>
      </c>
      <c r="BM281" s="34">
        <v>211</v>
      </c>
    </row>
    <row r="282" spans="1:65">
      <c r="A282" s="34">
        <v>212</v>
      </c>
      <c r="B282" s="213"/>
      <c r="C282" s="215"/>
      <c r="D282" s="57"/>
      <c r="E282" s="213"/>
      <c r="F282" s="214"/>
      <c r="G282" s="215"/>
      <c r="H282" s="213"/>
      <c r="I282" s="214"/>
      <c r="J282" s="214"/>
      <c r="K282" s="214"/>
      <c r="L282" s="215"/>
      <c r="M282" s="210"/>
      <c r="N282" s="212"/>
      <c r="O282" s="21" t="s">
        <v>10</v>
      </c>
      <c r="P282" s="22"/>
      <c r="Q282" s="21" t="s">
        <v>11</v>
      </c>
      <c r="R282" s="22"/>
      <c r="S282" s="21" t="s">
        <v>12</v>
      </c>
      <c r="T282" s="26"/>
      <c r="U282" s="21" t="s">
        <v>12</v>
      </c>
      <c r="V282" s="25" t="s">
        <v>62</v>
      </c>
      <c r="W282" s="22"/>
      <c r="X282" s="24" t="s">
        <v>12</v>
      </c>
      <c r="Y282" s="210"/>
      <c r="Z282" s="212"/>
      <c r="AA282" s="21" t="s">
        <v>62</v>
      </c>
      <c r="AB282" s="212"/>
      <c r="AC282" s="206"/>
      <c r="AD282" s="209"/>
      <c r="AE282" s="211"/>
      <c r="AF282" s="211"/>
      <c r="AG282" s="23" t="s">
        <v>13</v>
      </c>
      <c r="AH282" s="210"/>
      <c r="AI282" s="206"/>
      <c r="AJ282" s="209"/>
      <c r="AK282" s="211"/>
      <c r="AL282" s="211"/>
      <c r="AM282" s="211"/>
      <c r="AN282" s="21" t="s">
        <v>13</v>
      </c>
      <c r="AO282" s="210"/>
      <c r="AP282" s="212"/>
      <c r="AQ282" s="24" t="s">
        <v>14</v>
      </c>
      <c r="AR282" s="203">
        <f t="shared" si="30"/>
        <v>0</v>
      </c>
      <c r="AS282" s="204"/>
      <c r="AT282" s="204"/>
      <c r="AU282" s="204"/>
      <c r="AV282" s="40" t="s">
        <v>13</v>
      </c>
      <c r="AW282" s="203">
        <f t="shared" si="31"/>
        <v>0</v>
      </c>
      <c r="AX282" s="204"/>
      <c r="AY282" s="204"/>
      <c r="AZ282" s="204"/>
      <c r="BA282" s="41" t="s">
        <v>13</v>
      </c>
      <c r="BB282" s="203">
        <v>25700</v>
      </c>
      <c r="BC282" s="204"/>
      <c r="BD282" s="204"/>
      <c r="BE282" s="204"/>
      <c r="BF282" s="40" t="s">
        <v>13</v>
      </c>
      <c r="BG282" s="203">
        <f t="shared" si="32"/>
        <v>0</v>
      </c>
      <c r="BH282" s="204"/>
      <c r="BI282" s="204"/>
      <c r="BJ282" s="204"/>
      <c r="BK282" s="204"/>
      <c r="BL282" s="41" t="s">
        <v>13</v>
      </c>
      <c r="BM282" s="34">
        <v>212</v>
      </c>
    </row>
    <row r="283" spans="1:65">
      <c r="A283" s="34">
        <v>213</v>
      </c>
      <c r="B283" s="213"/>
      <c r="C283" s="215"/>
      <c r="D283" s="57"/>
      <c r="E283" s="213"/>
      <c r="F283" s="214"/>
      <c r="G283" s="215"/>
      <c r="H283" s="213"/>
      <c r="I283" s="214"/>
      <c r="J283" s="214"/>
      <c r="K283" s="214"/>
      <c r="L283" s="215"/>
      <c r="M283" s="210"/>
      <c r="N283" s="212"/>
      <c r="O283" s="21" t="s">
        <v>10</v>
      </c>
      <c r="P283" s="22"/>
      <c r="Q283" s="21" t="s">
        <v>11</v>
      </c>
      <c r="R283" s="22"/>
      <c r="S283" s="21" t="s">
        <v>12</v>
      </c>
      <c r="T283" s="26"/>
      <c r="U283" s="21" t="s">
        <v>12</v>
      </c>
      <c r="V283" s="25" t="s">
        <v>62</v>
      </c>
      <c r="W283" s="22"/>
      <c r="X283" s="24" t="s">
        <v>12</v>
      </c>
      <c r="Y283" s="210"/>
      <c r="Z283" s="212"/>
      <c r="AA283" s="21" t="s">
        <v>62</v>
      </c>
      <c r="AB283" s="212"/>
      <c r="AC283" s="206"/>
      <c r="AD283" s="209"/>
      <c r="AE283" s="211"/>
      <c r="AF283" s="211"/>
      <c r="AG283" s="23" t="s">
        <v>13</v>
      </c>
      <c r="AH283" s="210"/>
      <c r="AI283" s="206"/>
      <c r="AJ283" s="209"/>
      <c r="AK283" s="211"/>
      <c r="AL283" s="211"/>
      <c r="AM283" s="211"/>
      <c r="AN283" s="21" t="s">
        <v>13</v>
      </c>
      <c r="AO283" s="210"/>
      <c r="AP283" s="212"/>
      <c r="AQ283" s="24" t="s">
        <v>14</v>
      </c>
      <c r="AR283" s="203">
        <f t="shared" si="30"/>
        <v>0</v>
      </c>
      <c r="AS283" s="204"/>
      <c r="AT283" s="204"/>
      <c r="AU283" s="204"/>
      <c r="AV283" s="40" t="s">
        <v>13</v>
      </c>
      <c r="AW283" s="203">
        <f t="shared" si="31"/>
        <v>0</v>
      </c>
      <c r="AX283" s="204"/>
      <c r="AY283" s="204"/>
      <c r="AZ283" s="204"/>
      <c r="BA283" s="41" t="s">
        <v>13</v>
      </c>
      <c r="BB283" s="203">
        <v>25700</v>
      </c>
      <c r="BC283" s="204"/>
      <c r="BD283" s="204"/>
      <c r="BE283" s="204"/>
      <c r="BF283" s="40" t="s">
        <v>13</v>
      </c>
      <c r="BG283" s="203">
        <f t="shared" si="32"/>
        <v>0</v>
      </c>
      <c r="BH283" s="204"/>
      <c r="BI283" s="204"/>
      <c r="BJ283" s="204"/>
      <c r="BK283" s="204"/>
      <c r="BL283" s="41" t="s">
        <v>13</v>
      </c>
      <c r="BM283" s="34">
        <v>213</v>
      </c>
    </row>
    <row r="284" spans="1:65">
      <c r="A284" s="34">
        <v>214</v>
      </c>
      <c r="B284" s="213"/>
      <c r="C284" s="215"/>
      <c r="D284" s="57"/>
      <c r="E284" s="213"/>
      <c r="F284" s="214"/>
      <c r="G284" s="215"/>
      <c r="H284" s="213"/>
      <c r="I284" s="214"/>
      <c r="J284" s="214"/>
      <c r="K284" s="214"/>
      <c r="L284" s="215"/>
      <c r="M284" s="210"/>
      <c r="N284" s="212"/>
      <c r="O284" s="21" t="s">
        <v>10</v>
      </c>
      <c r="P284" s="22"/>
      <c r="Q284" s="21" t="s">
        <v>11</v>
      </c>
      <c r="R284" s="22"/>
      <c r="S284" s="21" t="s">
        <v>12</v>
      </c>
      <c r="T284" s="26"/>
      <c r="U284" s="21" t="s">
        <v>12</v>
      </c>
      <c r="V284" s="25" t="s">
        <v>62</v>
      </c>
      <c r="W284" s="22"/>
      <c r="X284" s="24" t="s">
        <v>12</v>
      </c>
      <c r="Y284" s="210"/>
      <c r="Z284" s="212"/>
      <c r="AA284" s="21" t="s">
        <v>62</v>
      </c>
      <c r="AB284" s="212"/>
      <c r="AC284" s="206"/>
      <c r="AD284" s="209"/>
      <c r="AE284" s="211"/>
      <c r="AF284" s="211"/>
      <c r="AG284" s="23" t="s">
        <v>13</v>
      </c>
      <c r="AH284" s="210"/>
      <c r="AI284" s="206"/>
      <c r="AJ284" s="209"/>
      <c r="AK284" s="211"/>
      <c r="AL284" s="211"/>
      <c r="AM284" s="211"/>
      <c r="AN284" s="21" t="s">
        <v>13</v>
      </c>
      <c r="AO284" s="210"/>
      <c r="AP284" s="212"/>
      <c r="AQ284" s="24" t="s">
        <v>14</v>
      </c>
      <c r="AR284" s="203">
        <f t="shared" si="30"/>
        <v>0</v>
      </c>
      <c r="AS284" s="204"/>
      <c r="AT284" s="204"/>
      <c r="AU284" s="204"/>
      <c r="AV284" s="40" t="s">
        <v>13</v>
      </c>
      <c r="AW284" s="203">
        <f t="shared" si="31"/>
        <v>0</v>
      </c>
      <c r="AX284" s="204"/>
      <c r="AY284" s="204"/>
      <c r="AZ284" s="204"/>
      <c r="BA284" s="41" t="s">
        <v>13</v>
      </c>
      <c r="BB284" s="203">
        <v>25700</v>
      </c>
      <c r="BC284" s="204"/>
      <c r="BD284" s="204"/>
      <c r="BE284" s="204"/>
      <c r="BF284" s="40" t="s">
        <v>13</v>
      </c>
      <c r="BG284" s="203">
        <f t="shared" si="32"/>
        <v>0</v>
      </c>
      <c r="BH284" s="204"/>
      <c r="BI284" s="204"/>
      <c r="BJ284" s="204"/>
      <c r="BK284" s="204"/>
      <c r="BL284" s="41" t="s">
        <v>13</v>
      </c>
      <c r="BM284" s="34">
        <v>214</v>
      </c>
    </row>
    <row r="285" spans="1:65">
      <c r="A285" s="34">
        <v>215</v>
      </c>
      <c r="B285" s="213"/>
      <c r="C285" s="215"/>
      <c r="D285" s="57"/>
      <c r="E285" s="213"/>
      <c r="F285" s="214"/>
      <c r="G285" s="215"/>
      <c r="H285" s="213"/>
      <c r="I285" s="214"/>
      <c r="J285" s="214"/>
      <c r="K285" s="214"/>
      <c r="L285" s="215"/>
      <c r="M285" s="210"/>
      <c r="N285" s="212"/>
      <c r="O285" s="21" t="s">
        <v>10</v>
      </c>
      <c r="P285" s="22"/>
      <c r="Q285" s="21" t="s">
        <v>11</v>
      </c>
      <c r="R285" s="22"/>
      <c r="S285" s="21" t="s">
        <v>12</v>
      </c>
      <c r="T285" s="26"/>
      <c r="U285" s="21" t="s">
        <v>12</v>
      </c>
      <c r="V285" s="25" t="s">
        <v>62</v>
      </c>
      <c r="W285" s="22"/>
      <c r="X285" s="24" t="s">
        <v>12</v>
      </c>
      <c r="Y285" s="210"/>
      <c r="Z285" s="212"/>
      <c r="AA285" s="21" t="s">
        <v>62</v>
      </c>
      <c r="AB285" s="212"/>
      <c r="AC285" s="206"/>
      <c r="AD285" s="209"/>
      <c r="AE285" s="211"/>
      <c r="AF285" s="211"/>
      <c r="AG285" s="23" t="s">
        <v>13</v>
      </c>
      <c r="AH285" s="210"/>
      <c r="AI285" s="206"/>
      <c r="AJ285" s="209"/>
      <c r="AK285" s="211"/>
      <c r="AL285" s="211"/>
      <c r="AM285" s="211"/>
      <c r="AN285" s="21" t="s">
        <v>13</v>
      </c>
      <c r="AO285" s="210"/>
      <c r="AP285" s="212"/>
      <c r="AQ285" s="24" t="s">
        <v>14</v>
      </c>
      <c r="AR285" s="203">
        <f t="shared" si="30"/>
        <v>0</v>
      </c>
      <c r="AS285" s="204"/>
      <c r="AT285" s="204"/>
      <c r="AU285" s="204"/>
      <c r="AV285" s="40" t="s">
        <v>13</v>
      </c>
      <c r="AW285" s="203">
        <f t="shared" si="31"/>
        <v>0</v>
      </c>
      <c r="AX285" s="204"/>
      <c r="AY285" s="204"/>
      <c r="AZ285" s="204"/>
      <c r="BA285" s="41" t="s">
        <v>13</v>
      </c>
      <c r="BB285" s="203">
        <v>25700</v>
      </c>
      <c r="BC285" s="204"/>
      <c r="BD285" s="204"/>
      <c r="BE285" s="204"/>
      <c r="BF285" s="40" t="s">
        <v>13</v>
      </c>
      <c r="BG285" s="203">
        <f t="shared" si="32"/>
        <v>0</v>
      </c>
      <c r="BH285" s="204"/>
      <c r="BI285" s="204"/>
      <c r="BJ285" s="204"/>
      <c r="BK285" s="204"/>
      <c r="BL285" s="41" t="s">
        <v>13</v>
      </c>
      <c r="BM285" s="34">
        <v>215</v>
      </c>
    </row>
    <row r="286" spans="1:65">
      <c r="A286" s="34">
        <v>216</v>
      </c>
      <c r="B286" s="213"/>
      <c r="C286" s="215"/>
      <c r="D286" s="57"/>
      <c r="E286" s="213"/>
      <c r="F286" s="214"/>
      <c r="G286" s="215"/>
      <c r="H286" s="213"/>
      <c r="I286" s="214"/>
      <c r="J286" s="214"/>
      <c r="K286" s="214"/>
      <c r="L286" s="215"/>
      <c r="M286" s="210"/>
      <c r="N286" s="212"/>
      <c r="O286" s="21" t="s">
        <v>10</v>
      </c>
      <c r="P286" s="22"/>
      <c r="Q286" s="21" t="s">
        <v>11</v>
      </c>
      <c r="R286" s="22"/>
      <c r="S286" s="21" t="s">
        <v>12</v>
      </c>
      <c r="T286" s="26"/>
      <c r="U286" s="21" t="s">
        <v>12</v>
      </c>
      <c r="V286" s="25" t="s">
        <v>62</v>
      </c>
      <c r="W286" s="22"/>
      <c r="X286" s="24" t="s">
        <v>12</v>
      </c>
      <c r="Y286" s="210"/>
      <c r="Z286" s="212"/>
      <c r="AA286" s="21" t="s">
        <v>62</v>
      </c>
      <c r="AB286" s="212"/>
      <c r="AC286" s="206"/>
      <c r="AD286" s="209"/>
      <c r="AE286" s="211"/>
      <c r="AF286" s="211"/>
      <c r="AG286" s="23" t="s">
        <v>13</v>
      </c>
      <c r="AH286" s="210"/>
      <c r="AI286" s="206"/>
      <c r="AJ286" s="209"/>
      <c r="AK286" s="211"/>
      <c r="AL286" s="211"/>
      <c r="AM286" s="211"/>
      <c r="AN286" s="21" t="s">
        <v>13</v>
      </c>
      <c r="AO286" s="210"/>
      <c r="AP286" s="212"/>
      <c r="AQ286" s="24" t="s">
        <v>14</v>
      </c>
      <c r="AR286" s="203">
        <f t="shared" si="30"/>
        <v>0</v>
      </c>
      <c r="AS286" s="204"/>
      <c r="AT286" s="204"/>
      <c r="AU286" s="204"/>
      <c r="AV286" s="40" t="s">
        <v>13</v>
      </c>
      <c r="AW286" s="203">
        <f t="shared" si="31"/>
        <v>0</v>
      </c>
      <c r="AX286" s="204"/>
      <c r="AY286" s="204"/>
      <c r="AZ286" s="204"/>
      <c r="BA286" s="41" t="s">
        <v>13</v>
      </c>
      <c r="BB286" s="203">
        <v>25700</v>
      </c>
      <c r="BC286" s="204"/>
      <c r="BD286" s="204"/>
      <c r="BE286" s="204"/>
      <c r="BF286" s="40" t="s">
        <v>13</v>
      </c>
      <c r="BG286" s="203">
        <f t="shared" si="32"/>
        <v>0</v>
      </c>
      <c r="BH286" s="204"/>
      <c r="BI286" s="204"/>
      <c r="BJ286" s="204"/>
      <c r="BK286" s="204"/>
      <c r="BL286" s="41" t="s">
        <v>13</v>
      </c>
      <c r="BM286" s="34">
        <v>216</v>
      </c>
    </row>
    <row r="287" spans="1:65">
      <c r="A287" s="34">
        <v>217</v>
      </c>
      <c r="B287" s="213"/>
      <c r="C287" s="215"/>
      <c r="D287" s="57"/>
      <c r="E287" s="213"/>
      <c r="F287" s="214"/>
      <c r="G287" s="215"/>
      <c r="H287" s="213"/>
      <c r="I287" s="214"/>
      <c r="J287" s="214"/>
      <c r="K287" s="214"/>
      <c r="L287" s="215"/>
      <c r="M287" s="210"/>
      <c r="N287" s="212"/>
      <c r="O287" s="21" t="s">
        <v>10</v>
      </c>
      <c r="P287" s="22"/>
      <c r="Q287" s="21" t="s">
        <v>11</v>
      </c>
      <c r="R287" s="22"/>
      <c r="S287" s="21" t="s">
        <v>12</v>
      </c>
      <c r="T287" s="26"/>
      <c r="U287" s="21" t="s">
        <v>12</v>
      </c>
      <c r="V287" s="25" t="s">
        <v>62</v>
      </c>
      <c r="W287" s="22"/>
      <c r="X287" s="24" t="s">
        <v>12</v>
      </c>
      <c r="Y287" s="210"/>
      <c r="Z287" s="212"/>
      <c r="AA287" s="21" t="s">
        <v>62</v>
      </c>
      <c r="AB287" s="212"/>
      <c r="AC287" s="206"/>
      <c r="AD287" s="209"/>
      <c r="AE287" s="211"/>
      <c r="AF287" s="211"/>
      <c r="AG287" s="23" t="s">
        <v>13</v>
      </c>
      <c r="AH287" s="210"/>
      <c r="AI287" s="206"/>
      <c r="AJ287" s="209"/>
      <c r="AK287" s="211"/>
      <c r="AL287" s="211"/>
      <c r="AM287" s="211"/>
      <c r="AN287" s="21" t="s">
        <v>13</v>
      </c>
      <c r="AO287" s="210"/>
      <c r="AP287" s="212"/>
      <c r="AQ287" s="24" t="s">
        <v>14</v>
      </c>
      <c r="AR287" s="203">
        <f t="shared" si="30"/>
        <v>0</v>
      </c>
      <c r="AS287" s="204"/>
      <c r="AT287" s="204"/>
      <c r="AU287" s="204"/>
      <c r="AV287" s="40" t="s">
        <v>13</v>
      </c>
      <c r="AW287" s="203">
        <f t="shared" si="31"/>
        <v>0</v>
      </c>
      <c r="AX287" s="204"/>
      <c r="AY287" s="204"/>
      <c r="AZ287" s="204"/>
      <c r="BA287" s="41" t="s">
        <v>13</v>
      </c>
      <c r="BB287" s="203">
        <v>25700</v>
      </c>
      <c r="BC287" s="204"/>
      <c r="BD287" s="204"/>
      <c r="BE287" s="204"/>
      <c r="BF287" s="40" t="s">
        <v>13</v>
      </c>
      <c r="BG287" s="203">
        <f t="shared" si="32"/>
        <v>0</v>
      </c>
      <c r="BH287" s="204"/>
      <c r="BI287" s="204"/>
      <c r="BJ287" s="204"/>
      <c r="BK287" s="204"/>
      <c r="BL287" s="41" t="s">
        <v>13</v>
      </c>
      <c r="BM287" s="34">
        <v>217</v>
      </c>
    </row>
    <row r="288" spans="1:65">
      <c r="A288" s="34">
        <v>218</v>
      </c>
      <c r="B288" s="213"/>
      <c r="C288" s="215"/>
      <c r="D288" s="57"/>
      <c r="E288" s="213"/>
      <c r="F288" s="214"/>
      <c r="G288" s="215"/>
      <c r="H288" s="213"/>
      <c r="I288" s="214"/>
      <c r="J288" s="214"/>
      <c r="K288" s="214"/>
      <c r="L288" s="215"/>
      <c r="M288" s="210"/>
      <c r="N288" s="212"/>
      <c r="O288" s="21" t="s">
        <v>10</v>
      </c>
      <c r="P288" s="22"/>
      <c r="Q288" s="21" t="s">
        <v>11</v>
      </c>
      <c r="R288" s="22"/>
      <c r="S288" s="21" t="s">
        <v>12</v>
      </c>
      <c r="T288" s="26"/>
      <c r="U288" s="21" t="s">
        <v>12</v>
      </c>
      <c r="V288" s="25" t="s">
        <v>62</v>
      </c>
      <c r="W288" s="22"/>
      <c r="X288" s="24" t="s">
        <v>12</v>
      </c>
      <c r="Y288" s="210"/>
      <c r="Z288" s="212"/>
      <c r="AA288" s="21" t="s">
        <v>62</v>
      </c>
      <c r="AB288" s="212"/>
      <c r="AC288" s="206"/>
      <c r="AD288" s="209"/>
      <c r="AE288" s="211"/>
      <c r="AF288" s="211"/>
      <c r="AG288" s="23" t="s">
        <v>13</v>
      </c>
      <c r="AH288" s="210"/>
      <c r="AI288" s="206"/>
      <c r="AJ288" s="209"/>
      <c r="AK288" s="211"/>
      <c r="AL288" s="211"/>
      <c r="AM288" s="211"/>
      <c r="AN288" s="21" t="s">
        <v>13</v>
      </c>
      <c r="AO288" s="210"/>
      <c r="AP288" s="212"/>
      <c r="AQ288" s="24" t="s">
        <v>14</v>
      </c>
      <c r="AR288" s="203">
        <f t="shared" si="30"/>
        <v>0</v>
      </c>
      <c r="AS288" s="204"/>
      <c r="AT288" s="204"/>
      <c r="AU288" s="204"/>
      <c r="AV288" s="40" t="s">
        <v>13</v>
      </c>
      <c r="AW288" s="203">
        <f t="shared" si="31"/>
        <v>0</v>
      </c>
      <c r="AX288" s="204"/>
      <c r="AY288" s="204"/>
      <c r="AZ288" s="204"/>
      <c r="BA288" s="41" t="s">
        <v>13</v>
      </c>
      <c r="BB288" s="203">
        <v>25700</v>
      </c>
      <c r="BC288" s="204"/>
      <c r="BD288" s="204"/>
      <c r="BE288" s="204"/>
      <c r="BF288" s="40" t="s">
        <v>13</v>
      </c>
      <c r="BG288" s="203">
        <f t="shared" si="32"/>
        <v>0</v>
      </c>
      <c r="BH288" s="204"/>
      <c r="BI288" s="204"/>
      <c r="BJ288" s="204"/>
      <c r="BK288" s="204"/>
      <c r="BL288" s="41" t="s">
        <v>13</v>
      </c>
      <c r="BM288" s="34">
        <v>218</v>
      </c>
    </row>
    <row r="289" spans="1:65">
      <c r="A289" s="34">
        <v>219</v>
      </c>
      <c r="B289" s="213"/>
      <c r="C289" s="215"/>
      <c r="D289" s="57"/>
      <c r="E289" s="213"/>
      <c r="F289" s="214"/>
      <c r="G289" s="215"/>
      <c r="H289" s="213"/>
      <c r="I289" s="214"/>
      <c r="J289" s="214"/>
      <c r="K289" s="214"/>
      <c r="L289" s="215"/>
      <c r="M289" s="210"/>
      <c r="N289" s="212"/>
      <c r="O289" s="21" t="s">
        <v>10</v>
      </c>
      <c r="P289" s="22"/>
      <c r="Q289" s="21" t="s">
        <v>11</v>
      </c>
      <c r="R289" s="22"/>
      <c r="S289" s="21" t="s">
        <v>12</v>
      </c>
      <c r="T289" s="26"/>
      <c r="U289" s="21" t="s">
        <v>12</v>
      </c>
      <c r="V289" s="25" t="s">
        <v>62</v>
      </c>
      <c r="W289" s="22"/>
      <c r="X289" s="24" t="s">
        <v>12</v>
      </c>
      <c r="Y289" s="210"/>
      <c r="Z289" s="212"/>
      <c r="AA289" s="21" t="s">
        <v>62</v>
      </c>
      <c r="AB289" s="212"/>
      <c r="AC289" s="206"/>
      <c r="AD289" s="209"/>
      <c r="AE289" s="211"/>
      <c r="AF289" s="211"/>
      <c r="AG289" s="23" t="s">
        <v>13</v>
      </c>
      <c r="AH289" s="210"/>
      <c r="AI289" s="206"/>
      <c r="AJ289" s="209"/>
      <c r="AK289" s="211"/>
      <c r="AL289" s="211"/>
      <c r="AM289" s="211"/>
      <c r="AN289" s="21" t="s">
        <v>13</v>
      </c>
      <c r="AO289" s="210"/>
      <c r="AP289" s="212"/>
      <c r="AQ289" s="24" t="s">
        <v>14</v>
      </c>
      <c r="AR289" s="203">
        <f t="shared" si="30"/>
        <v>0</v>
      </c>
      <c r="AS289" s="204"/>
      <c r="AT289" s="204"/>
      <c r="AU289" s="204"/>
      <c r="AV289" s="40" t="s">
        <v>13</v>
      </c>
      <c r="AW289" s="203">
        <f t="shared" si="31"/>
        <v>0</v>
      </c>
      <c r="AX289" s="204"/>
      <c r="AY289" s="204"/>
      <c r="AZ289" s="204"/>
      <c r="BA289" s="41" t="s">
        <v>13</v>
      </c>
      <c r="BB289" s="203">
        <v>25700</v>
      </c>
      <c r="BC289" s="204"/>
      <c r="BD289" s="204"/>
      <c r="BE289" s="204"/>
      <c r="BF289" s="40" t="s">
        <v>13</v>
      </c>
      <c r="BG289" s="203">
        <f t="shared" si="32"/>
        <v>0</v>
      </c>
      <c r="BH289" s="204"/>
      <c r="BI289" s="204"/>
      <c r="BJ289" s="204"/>
      <c r="BK289" s="204"/>
      <c r="BL289" s="41" t="s">
        <v>13</v>
      </c>
      <c r="BM289" s="34">
        <v>219</v>
      </c>
    </row>
    <row r="290" spans="1:65" ht="18.600000000000001" thickBot="1">
      <c r="A290" s="34">
        <v>220</v>
      </c>
      <c r="B290" s="213"/>
      <c r="C290" s="215"/>
      <c r="D290" s="57"/>
      <c r="E290" s="213"/>
      <c r="F290" s="214"/>
      <c r="G290" s="215"/>
      <c r="H290" s="213"/>
      <c r="I290" s="214"/>
      <c r="J290" s="214"/>
      <c r="K290" s="214"/>
      <c r="L290" s="215"/>
      <c r="M290" s="210"/>
      <c r="N290" s="212"/>
      <c r="O290" s="21" t="s">
        <v>10</v>
      </c>
      <c r="P290" s="22"/>
      <c r="Q290" s="21" t="s">
        <v>11</v>
      </c>
      <c r="R290" s="22"/>
      <c r="S290" s="24" t="s">
        <v>12</v>
      </c>
      <c r="T290" s="26"/>
      <c r="U290" s="21" t="s">
        <v>12</v>
      </c>
      <c r="V290" s="25" t="s">
        <v>62</v>
      </c>
      <c r="W290" s="22"/>
      <c r="X290" s="24" t="s">
        <v>12</v>
      </c>
      <c r="Y290" s="210"/>
      <c r="Z290" s="212"/>
      <c r="AA290" s="21" t="s">
        <v>62</v>
      </c>
      <c r="AB290" s="212"/>
      <c r="AC290" s="206"/>
      <c r="AD290" s="209"/>
      <c r="AE290" s="211"/>
      <c r="AF290" s="211"/>
      <c r="AG290" s="23" t="s">
        <v>13</v>
      </c>
      <c r="AH290" s="210"/>
      <c r="AI290" s="206"/>
      <c r="AJ290" s="209"/>
      <c r="AK290" s="211"/>
      <c r="AL290" s="211"/>
      <c r="AM290" s="211"/>
      <c r="AN290" s="21" t="s">
        <v>119</v>
      </c>
      <c r="AO290" s="210"/>
      <c r="AP290" s="212"/>
      <c r="AQ290" s="24" t="s">
        <v>14</v>
      </c>
      <c r="AR290" s="203">
        <f t="shared" si="30"/>
        <v>0</v>
      </c>
      <c r="AS290" s="204"/>
      <c r="AT290" s="204"/>
      <c r="AU290" s="204"/>
      <c r="AV290" s="40" t="s">
        <v>13</v>
      </c>
      <c r="AW290" s="203">
        <f t="shared" si="31"/>
        <v>0</v>
      </c>
      <c r="AX290" s="204"/>
      <c r="AY290" s="204"/>
      <c r="AZ290" s="204"/>
      <c r="BA290" s="41" t="s">
        <v>13</v>
      </c>
      <c r="BB290" s="203">
        <v>25700</v>
      </c>
      <c r="BC290" s="204"/>
      <c r="BD290" s="204"/>
      <c r="BE290" s="204"/>
      <c r="BF290" s="41" t="s">
        <v>13</v>
      </c>
      <c r="BG290" s="320">
        <f t="shared" si="32"/>
        <v>0</v>
      </c>
      <c r="BH290" s="321"/>
      <c r="BI290" s="321"/>
      <c r="BJ290" s="321"/>
      <c r="BK290" s="321"/>
      <c r="BL290" s="41" t="s">
        <v>13</v>
      </c>
      <c r="BM290" s="34">
        <v>220</v>
      </c>
    </row>
    <row r="291" spans="1:65" ht="18.600000000000001" thickBot="1">
      <c r="BD291" s="322" t="s">
        <v>15</v>
      </c>
      <c r="BE291" s="322"/>
      <c r="BF291" s="323"/>
      <c r="BG291" s="324">
        <f>SUM(BG271:BK290)</f>
        <v>0</v>
      </c>
      <c r="BH291" s="325"/>
      <c r="BI291" s="325"/>
      <c r="BJ291" s="325"/>
      <c r="BK291" s="325"/>
      <c r="BL291" s="326"/>
    </row>
    <row r="292" spans="1:65" ht="22.2">
      <c r="A292" s="1" t="s">
        <v>61</v>
      </c>
      <c r="BC292" s="196" t="s">
        <v>24</v>
      </c>
      <c r="BD292" s="197"/>
      <c r="BE292" s="275"/>
      <c r="BF292" s="276"/>
      <c r="BG292" s="2" t="s">
        <v>10</v>
      </c>
      <c r="BI292" s="344"/>
      <c r="BJ292" s="345"/>
      <c r="BK292" s="346" t="s">
        <v>25</v>
      </c>
      <c r="BL292" s="347"/>
    </row>
    <row r="293" spans="1:65">
      <c r="X293" s="2" t="s">
        <v>85</v>
      </c>
      <c r="AU293" s="2" t="s">
        <v>103</v>
      </c>
      <c r="AX293" s="275"/>
      <c r="AY293" s="164"/>
      <c r="AZ293" s="164"/>
      <c r="BA293" s="164"/>
      <c r="BB293" s="164"/>
      <c r="BC293" s="164"/>
      <c r="BD293" s="164"/>
      <c r="BE293" s="164"/>
      <c r="BF293" s="164"/>
      <c r="BG293" s="164"/>
      <c r="BH293" s="164"/>
      <c r="BI293" s="164"/>
      <c r="BJ293" s="164"/>
      <c r="BK293" s="164"/>
      <c r="BL293" s="276"/>
    </row>
    <row r="294" spans="1:65" ht="18" customHeight="1">
      <c r="A294" s="4"/>
      <c r="B294" s="246" t="s">
        <v>94</v>
      </c>
      <c r="C294" s="248"/>
      <c r="D294" s="340" t="s">
        <v>120</v>
      </c>
      <c r="E294" s="246" t="s">
        <v>95</v>
      </c>
      <c r="F294" s="247"/>
      <c r="G294" s="248"/>
      <c r="H294" s="252" t="s">
        <v>3</v>
      </c>
      <c r="I294" s="253"/>
      <c r="J294" s="253"/>
      <c r="K294" s="253"/>
      <c r="L294" s="254"/>
      <c r="M294" s="274" t="s">
        <v>93</v>
      </c>
      <c r="N294" s="258"/>
      <c r="O294" s="258"/>
      <c r="P294" s="258"/>
      <c r="Q294" s="258"/>
      <c r="R294" s="258"/>
      <c r="S294" s="329"/>
      <c r="T294" s="274" t="s">
        <v>63</v>
      </c>
      <c r="U294" s="258"/>
      <c r="V294" s="258"/>
      <c r="W294" s="258"/>
      <c r="X294" s="329"/>
      <c r="Y294" s="262" t="s">
        <v>64</v>
      </c>
      <c r="Z294" s="263"/>
      <c r="AA294" s="263"/>
      <c r="AB294" s="263"/>
      <c r="AC294" s="264"/>
      <c r="AD294" s="274" t="s">
        <v>6</v>
      </c>
      <c r="AE294" s="258"/>
      <c r="AF294" s="258"/>
      <c r="AG294" s="329"/>
      <c r="AH294" s="271" t="s">
        <v>84</v>
      </c>
      <c r="AI294" s="272"/>
      <c r="AJ294" s="272"/>
      <c r="AK294" s="272"/>
      <c r="AL294" s="272"/>
      <c r="AM294" s="272"/>
      <c r="AN294" s="273"/>
      <c r="AO294" s="274" t="s">
        <v>7</v>
      </c>
      <c r="AP294" s="258"/>
      <c r="AQ294" s="329"/>
      <c r="AR294" s="224" t="s">
        <v>26</v>
      </c>
      <c r="AS294" s="332"/>
      <c r="AT294" s="332"/>
      <c r="AU294" s="332"/>
      <c r="AV294" s="333"/>
      <c r="AW294" s="230" t="s">
        <v>8</v>
      </c>
      <c r="AX294" s="231"/>
      <c r="AY294" s="231"/>
      <c r="AZ294" s="231"/>
      <c r="BA294" s="232"/>
      <c r="BB294" s="236" t="s">
        <v>27</v>
      </c>
      <c r="BC294" s="335"/>
      <c r="BD294" s="335"/>
      <c r="BE294" s="335"/>
      <c r="BF294" s="336"/>
      <c r="BG294" s="230" t="s">
        <v>9</v>
      </c>
      <c r="BH294" s="231"/>
      <c r="BI294" s="231"/>
      <c r="BJ294" s="231"/>
      <c r="BK294" s="231"/>
      <c r="BL294" s="232"/>
    </row>
    <row r="295" spans="1:65" ht="18" customHeight="1">
      <c r="A295" s="4"/>
      <c r="B295" s="249"/>
      <c r="C295" s="251"/>
      <c r="D295" s="341"/>
      <c r="E295" s="249"/>
      <c r="F295" s="250"/>
      <c r="G295" s="251"/>
      <c r="H295" s="255"/>
      <c r="I295" s="256"/>
      <c r="J295" s="256"/>
      <c r="K295" s="256"/>
      <c r="L295" s="257"/>
      <c r="M295" s="342"/>
      <c r="N295" s="259"/>
      <c r="O295" s="259"/>
      <c r="P295" s="259"/>
      <c r="Q295" s="259"/>
      <c r="R295" s="259"/>
      <c r="S295" s="343"/>
      <c r="T295" s="342"/>
      <c r="U295" s="259"/>
      <c r="V295" s="259"/>
      <c r="W295" s="259"/>
      <c r="X295" s="343"/>
      <c r="Y295" s="224" t="s">
        <v>91</v>
      </c>
      <c r="Z295" s="332"/>
      <c r="AA295" s="332"/>
      <c r="AB295" s="332"/>
      <c r="AC295" s="333"/>
      <c r="AD295" s="330"/>
      <c r="AE295" s="260"/>
      <c r="AF295" s="260"/>
      <c r="AG295" s="331"/>
      <c r="AH295" s="218" t="s">
        <v>4</v>
      </c>
      <c r="AI295" s="220"/>
      <c r="AJ295" s="218" t="s">
        <v>5</v>
      </c>
      <c r="AK295" s="219"/>
      <c r="AL295" s="219"/>
      <c r="AM295" s="219"/>
      <c r="AN295" s="220"/>
      <c r="AO295" s="330"/>
      <c r="AP295" s="260"/>
      <c r="AQ295" s="331"/>
      <c r="AR295" s="334"/>
      <c r="AS295" s="244"/>
      <c r="AT295" s="244"/>
      <c r="AU295" s="244"/>
      <c r="AV295" s="245"/>
      <c r="AW295" s="233"/>
      <c r="AX295" s="234"/>
      <c r="AY295" s="234"/>
      <c r="AZ295" s="234"/>
      <c r="BA295" s="235"/>
      <c r="BB295" s="337"/>
      <c r="BC295" s="338"/>
      <c r="BD295" s="338"/>
      <c r="BE295" s="338"/>
      <c r="BF295" s="339"/>
      <c r="BG295" s="233"/>
      <c r="BH295" s="234"/>
      <c r="BI295" s="234"/>
      <c r="BJ295" s="234"/>
      <c r="BK295" s="234"/>
      <c r="BL295" s="235"/>
    </row>
    <row r="296" spans="1:65">
      <c r="A296" s="4"/>
      <c r="B296" s="218" t="s">
        <v>2</v>
      </c>
      <c r="C296" s="220"/>
      <c r="D296" s="54" t="s">
        <v>2</v>
      </c>
      <c r="E296" s="218" t="s">
        <v>96</v>
      </c>
      <c r="F296" s="219"/>
      <c r="G296" s="220"/>
      <c r="H296" s="221"/>
      <c r="I296" s="222"/>
      <c r="J296" s="222"/>
      <c r="K296" s="222"/>
      <c r="L296" s="223"/>
      <c r="M296" s="330"/>
      <c r="N296" s="260"/>
      <c r="O296" s="260"/>
      <c r="P296" s="260"/>
      <c r="Q296" s="260"/>
      <c r="R296" s="260"/>
      <c r="S296" s="331"/>
      <c r="T296" s="330"/>
      <c r="U296" s="260"/>
      <c r="V296" s="260"/>
      <c r="W296" s="260"/>
      <c r="X296" s="331"/>
      <c r="Y296" s="334"/>
      <c r="Z296" s="244"/>
      <c r="AA296" s="244"/>
      <c r="AB296" s="244"/>
      <c r="AC296" s="245"/>
      <c r="AD296" s="218" t="s">
        <v>77</v>
      </c>
      <c r="AE296" s="219"/>
      <c r="AF296" s="219"/>
      <c r="AG296" s="220"/>
      <c r="AH296" s="218" t="s">
        <v>2</v>
      </c>
      <c r="AI296" s="220"/>
      <c r="AJ296" s="218" t="s">
        <v>78</v>
      </c>
      <c r="AK296" s="219"/>
      <c r="AL296" s="219"/>
      <c r="AM296" s="219"/>
      <c r="AN296" s="220"/>
      <c r="AO296" s="218" t="s">
        <v>79</v>
      </c>
      <c r="AP296" s="219"/>
      <c r="AQ296" s="220"/>
      <c r="AR296" s="218" t="s">
        <v>80</v>
      </c>
      <c r="AS296" s="219"/>
      <c r="AT296" s="219"/>
      <c r="AU296" s="219"/>
      <c r="AV296" s="220"/>
      <c r="AW296" s="218" t="s">
        <v>81</v>
      </c>
      <c r="AX296" s="219"/>
      <c r="AY296" s="219"/>
      <c r="AZ296" s="219"/>
      <c r="BA296" s="220"/>
      <c r="BB296" s="271" t="s">
        <v>82</v>
      </c>
      <c r="BC296" s="272"/>
      <c r="BD296" s="272"/>
      <c r="BE296" s="272"/>
      <c r="BF296" s="273"/>
      <c r="BG296" s="271" t="s">
        <v>83</v>
      </c>
      <c r="BH296" s="272"/>
      <c r="BI296" s="272"/>
      <c r="BJ296" s="272"/>
      <c r="BK296" s="272"/>
      <c r="BL296" s="273"/>
    </row>
    <row r="297" spans="1:65">
      <c r="A297" s="34">
        <v>221</v>
      </c>
      <c r="B297" s="213"/>
      <c r="C297" s="215"/>
      <c r="D297" s="57"/>
      <c r="E297" s="213"/>
      <c r="F297" s="214"/>
      <c r="G297" s="215"/>
      <c r="H297" s="213"/>
      <c r="I297" s="214"/>
      <c r="J297" s="214"/>
      <c r="K297" s="214"/>
      <c r="L297" s="215"/>
      <c r="M297" s="210"/>
      <c r="N297" s="212"/>
      <c r="O297" s="21" t="s">
        <v>10</v>
      </c>
      <c r="P297" s="22"/>
      <c r="Q297" s="21" t="s">
        <v>11</v>
      </c>
      <c r="R297" s="22"/>
      <c r="S297" s="21" t="s">
        <v>12</v>
      </c>
      <c r="T297" s="26"/>
      <c r="U297" s="21" t="s">
        <v>12</v>
      </c>
      <c r="V297" s="25" t="s">
        <v>62</v>
      </c>
      <c r="W297" s="22"/>
      <c r="X297" s="24" t="s">
        <v>12</v>
      </c>
      <c r="Y297" s="327"/>
      <c r="Z297" s="217"/>
      <c r="AA297" s="21" t="s">
        <v>62</v>
      </c>
      <c r="AB297" s="217"/>
      <c r="AC297" s="328"/>
      <c r="AD297" s="209"/>
      <c r="AE297" s="211"/>
      <c r="AF297" s="211"/>
      <c r="AG297" s="23" t="s">
        <v>13</v>
      </c>
      <c r="AH297" s="210"/>
      <c r="AI297" s="206"/>
      <c r="AJ297" s="209"/>
      <c r="AK297" s="211"/>
      <c r="AL297" s="211"/>
      <c r="AM297" s="211"/>
      <c r="AN297" s="21" t="s">
        <v>13</v>
      </c>
      <c r="AO297" s="210"/>
      <c r="AP297" s="212"/>
      <c r="AQ297" s="24" t="s">
        <v>14</v>
      </c>
      <c r="AR297" s="203">
        <f t="shared" ref="AR297:AR316" si="33">IFERROR(ROUNDDOWN(AJ297/AO297,0),0)</f>
        <v>0</v>
      </c>
      <c r="AS297" s="204"/>
      <c r="AT297" s="204"/>
      <c r="AU297" s="204"/>
      <c r="AV297" s="40" t="s">
        <v>13</v>
      </c>
      <c r="AW297" s="203">
        <f t="shared" ref="AW297:AW316" si="34">IFERROR(AD297+AR297,0)</f>
        <v>0</v>
      </c>
      <c r="AX297" s="204"/>
      <c r="AY297" s="204"/>
      <c r="AZ297" s="204"/>
      <c r="BA297" s="41" t="s">
        <v>13</v>
      </c>
      <c r="BB297" s="203">
        <v>25700</v>
      </c>
      <c r="BC297" s="204"/>
      <c r="BD297" s="204"/>
      <c r="BE297" s="204"/>
      <c r="BF297" s="40" t="s">
        <v>13</v>
      </c>
      <c r="BG297" s="203">
        <f t="shared" ref="BG297:BG316" si="35">IF(AW297&lt;BB297,AW297,25700)</f>
        <v>0</v>
      </c>
      <c r="BH297" s="204"/>
      <c r="BI297" s="204"/>
      <c r="BJ297" s="204"/>
      <c r="BK297" s="204"/>
      <c r="BL297" s="41" t="s">
        <v>13</v>
      </c>
      <c r="BM297" s="34">
        <v>221</v>
      </c>
    </row>
    <row r="298" spans="1:65">
      <c r="A298" s="34">
        <v>222</v>
      </c>
      <c r="B298" s="213"/>
      <c r="C298" s="215"/>
      <c r="D298" s="57"/>
      <c r="E298" s="213"/>
      <c r="F298" s="214"/>
      <c r="G298" s="215"/>
      <c r="H298" s="213"/>
      <c r="I298" s="214"/>
      <c r="J298" s="214"/>
      <c r="K298" s="214"/>
      <c r="L298" s="215"/>
      <c r="M298" s="210"/>
      <c r="N298" s="212"/>
      <c r="O298" s="21" t="s">
        <v>10</v>
      </c>
      <c r="P298" s="22"/>
      <c r="Q298" s="21" t="s">
        <v>11</v>
      </c>
      <c r="R298" s="22"/>
      <c r="S298" s="21" t="s">
        <v>12</v>
      </c>
      <c r="T298" s="26"/>
      <c r="U298" s="21" t="s">
        <v>12</v>
      </c>
      <c r="V298" s="25" t="s">
        <v>62</v>
      </c>
      <c r="W298" s="22"/>
      <c r="X298" s="24" t="s">
        <v>12</v>
      </c>
      <c r="Y298" s="210"/>
      <c r="Z298" s="212"/>
      <c r="AA298" s="21" t="s">
        <v>62</v>
      </c>
      <c r="AB298" s="212"/>
      <c r="AC298" s="206"/>
      <c r="AD298" s="209"/>
      <c r="AE298" s="211"/>
      <c r="AF298" s="211"/>
      <c r="AG298" s="23" t="s">
        <v>13</v>
      </c>
      <c r="AH298" s="210"/>
      <c r="AI298" s="206"/>
      <c r="AJ298" s="209"/>
      <c r="AK298" s="211"/>
      <c r="AL298" s="211"/>
      <c r="AM298" s="211"/>
      <c r="AN298" s="21" t="s">
        <v>13</v>
      </c>
      <c r="AO298" s="210"/>
      <c r="AP298" s="212"/>
      <c r="AQ298" s="24" t="s">
        <v>14</v>
      </c>
      <c r="AR298" s="203">
        <f t="shared" si="33"/>
        <v>0</v>
      </c>
      <c r="AS298" s="204"/>
      <c r="AT298" s="204"/>
      <c r="AU298" s="204"/>
      <c r="AV298" s="40" t="s">
        <v>13</v>
      </c>
      <c r="AW298" s="203">
        <f t="shared" si="34"/>
        <v>0</v>
      </c>
      <c r="AX298" s="204"/>
      <c r="AY298" s="204"/>
      <c r="AZ298" s="204"/>
      <c r="BA298" s="41" t="s">
        <v>13</v>
      </c>
      <c r="BB298" s="203">
        <v>25700</v>
      </c>
      <c r="BC298" s="204"/>
      <c r="BD298" s="204"/>
      <c r="BE298" s="204"/>
      <c r="BF298" s="40" t="s">
        <v>13</v>
      </c>
      <c r="BG298" s="203">
        <f t="shared" si="35"/>
        <v>0</v>
      </c>
      <c r="BH298" s="204"/>
      <c r="BI298" s="204"/>
      <c r="BJ298" s="204"/>
      <c r="BK298" s="204"/>
      <c r="BL298" s="41" t="s">
        <v>13</v>
      </c>
      <c r="BM298" s="34">
        <v>222</v>
      </c>
    </row>
    <row r="299" spans="1:65">
      <c r="A299" s="34">
        <v>223</v>
      </c>
      <c r="B299" s="213"/>
      <c r="C299" s="215"/>
      <c r="D299" s="57"/>
      <c r="E299" s="213"/>
      <c r="F299" s="214"/>
      <c r="G299" s="215"/>
      <c r="H299" s="213"/>
      <c r="I299" s="214"/>
      <c r="J299" s="214"/>
      <c r="K299" s="214"/>
      <c r="L299" s="215"/>
      <c r="M299" s="210"/>
      <c r="N299" s="212"/>
      <c r="O299" s="21" t="s">
        <v>10</v>
      </c>
      <c r="P299" s="22"/>
      <c r="Q299" s="21" t="s">
        <v>11</v>
      </c>
      <c r="R299" s="22"/>
      <c r="S299" s="21" t="s">
        <v>12</v>
      </c>
      <c r="T299" s="26"/>
      <c r="U299" s="21" t="s">
        <v>12</v>
      </c>
      <c r="V299" s="25" t="s">
        <v>62</v>
      </c>
      <c r="W299" s="22"/>
      <c r="X299" s="24" t="s">
        <v>12</v>
      </c>
      <c r="Y299" s="210"/>
      <c r="Z299" s="212"/>
      <c r="AA299" s="21" t="s">
        <v>62</v>
      </c>
      <c r="AB299" s="212"/>
      <c r="AC299" s="206"/>
      <c r="AD299" s="209"/>
      <c r="AE299" s="211"/>
      <c r="AF299" s="211"/>
      <c r="AG299" s="23" t="s">
        <v>13</v>
      </c>
      <c r="AH299" s="210"/>
      <c r="AI299" s="206"/>
      <c r="AJ299" s="209"/>
      <c r="AK299" s="211"/>
      <c r="AL299" s="211"/>
      <c r="AM299" s="211"/>
      <c r="AN299" s="21" t="s">
        <v>13</v>
      </c>
      <c r="AO299" s="210"/>
      <c r="AP299" s="212"/>
      <c r="AQ299" s="24" t="s">
        <v>14</v>
      </c>
      <c r="AR299" s="203">
        <f t="shared" si="33"/>
        <v>0</v>
      </c>
      <c r="AS299" s="204"/>
      <c r="AT299" s="204"/>
      <c r="AU299" s="204"/>
      <c r="AV299" s="40" t="s">
        <v>13</v>
      </c>
      <c r="AW299" s="203">
        <f t="shared" si="34"/>
        <v>0</v>
      </c>
      <c r="AX299" s="204"/>
      <c r="AY299" s="204"/>
      <c r="AZ299" s="204"/>
      <c r="BA299" s="41" t="s">
        <v>13</v>
      </c>
      <c r="BB299" s="203">
        <v>25700</v>
      </c>
      <c r="BC299" s="204"/>
      <c r="BD299" s="204"/>
      <c r="BE299" s="204"/>
      <c r="BF299" s="40" t="s">
        <v>13</v>
      </c>
      <c r="BG299" s="203">
        <f t="shared" si="35"/>
        <v>0</v>
      </c>
      <c r="BH299" s="204"/>
      <c r="BI299" s="204"/>
      <c r="BJ299" s="204"/>
      <c r="BK299" s="204"/>
      <c r="BL299" s="41" t="s">
        <v>13</v>
      </c>
      <c r="BM299" s="34">
        <v>223</v>
      </c>
    </row>
    <row r="300" spans="1:65">
      <c r="A300" s="34">
        <v>224</v>
      </c>
      <c r="B300" s="213"/>
      <c r="C300" s="215"/>
      <c r="D300" s="57"/>
      <c r="E300" s="213"/>
      <c r="F300" s="214"/>
      <c r="G300" s="215"/>
      <c r="H300" s="213"/>
      <c r="I300" s="214"/>
      <c r="J300" s="214"/>
      <c r="K300" s="214"/>
      <c r="L300" s="215"/>
      <c r="M300" s="210"/>
      <c r="N300" s="212"/>
      <c r="O300" s="21" t="s">
        <v>10</v>
      </c>
      <c r="P300" s="22"/>
      <c r="Q300" s="21" t="s">
        <v>11</v>
      </c>
      <c r="R300" s="22"/>
      <c r="S300" s="21" t="s">
        <v>12</v>
      </c>
      <c r="T300" s="26"/>
      <c r="U300" s="21" t="s">
        <v>12</v>
      </c>
      <c r="V300" s="25" t="s">
        <v>62</v>
      </c>
      <c r="W300" s="22"/>
      <c r="X300" s="24" t="s">
        <v>12</v>
      </c>
      <c r="Y300" s="210"/>
      <c r="Z300" s="212"/>
      <c r="AA300" s="21" t="s">
        <v>62</v>
      </c>
      <c r="AB300" s="212"/>
      <c r="AC300" s="206"/>
      <c r="AD300" s="209"/>
      <c r="AE300" s="211"/>
      <c r="AF300" s="211"/>
      <c r="AG300" s="23" t="s">
        <v>13</v>
      </c>
      <c r="AH300" s="210"/>
      <c r="AI300" s="206"/>
      <c r="AJ300" s="209"/>
      <c r="AK300" s="211"/>
      <c r="AL300" s="211"/>
      <c r="AM300" s="211"/>
      <c r="AN300" s="21" t="s">
        <v>13</v>
      </c>
      <c r="AO300" s="210"/>
      <c r="AP300" s="212"/>
      <c r="AQ300" s="24" t="s">
        <v>14</v>
      </c>
      <c r="AR300" s="203">
        <f t="shared" si="33"/>
        <v>0</v>
      </c>
      <c r="AS300" s="204"/>
      <c r="AT300" s="204"/>
      <c r="AU300" s="204"/>
      <c r="AV300" s="40" t="s">
        <v>13</v>
      </c>
      <c r="AW300" s="203">
        <f t="shared" si="34"/>
        <v>0</v>
      </c>
      <c r="AX300" s="204"/>
      <c r="AY300" s="204"/>
      <c r="AZ300" s="204"/>
      <c r="BA300" s="41" t="s">
        <v>13</v>
      </c>
      <c r="BB300" s="203">
        <v>25700</v>
      </c>
      <c r="BC300" s="204"/>
      <c r="BD300" s="204"/>
      <c r="BE300" s="204"/>
      <c r="BF300" s="40" t="s">
        <v>13</v>
      </c>
      <c r="BG300" s="203">
        <f t="shared" si="35"/>
        <v>0</v>
      </c>
      <c r="BH300" s="204"/>
      <c r="BI300" s="204"/>
      <c r="BJ300" s="204"/>
      <c r="BK300" s="204"/>
      <c r="BL300" s="41" t="s">
        <v>13</v>
      </c>
      <c r="BM300" s="34">
        <v>224</v>
      </c>
    </row>
    <row r="301" spans="1:65">
      <c r="A301" s="34">
        <v>225</v>
      </c>
      <c r="B301" s="213"/>
      <c r="C301" s="215"/>
      <c r="D301" s="57"/>
      <c r="E301" s="213"/>
      <c r="F301" s="214"/>
      <c r="G301" s="215"/>
      <c r="H301" s="213"/>
      <c r="I301" s="214"/>
      <c r="J301" s="214"/>
      <c r="K301" s="214"/>
      <c r="L301" s="215"/>
      <c r="M301" s="210"/>
      <c r="N301" s="212"/>
      <c r="O301" s="21" t="s">
        <v>10</v>
      </c>
      <c r="P301" s="22"/>
      <c r="Q301" s="21" t="s">
        <v>11</v>
      </c>
      <c r="R301" s="22"/>
      <c r="S301" s="21" t="s">
        <v>12</v>
      </c>
      <c r="T301" s="26"/>
      <c r="U301" s="21" t="s">
        <v>12</v>
      </c>
      <c r="V301" s="25" t="s">
        <v>62</v>
      </c>
      <c r="W301" s="22"/>
      <c r="X301" s="24" t="s">
        <v>12</v>
      </c>
      <c r="Y301" s="327"/>
      <c r="Z301" s="217"/>
      <c r="AA301" s="21" t="s">
        <v>62</v>
      </c>
      <c r="AB301" s="217"/>
      <c r="AC301" s="328"/>
      <c r="AD301" s="209"/>
      <c r="AE301" s="211"/>
      <c r="AF301" s="211"/>
      <c r="AG301" s="23" t="s">
        <v>13</v>
      </c>
      <c r="AH301" s="210"/>
      <c r="AI301" s="206"/>
      <c r="AJ301" s="209"/>
      <c r="AK301" s="211"/>
      <c r="AL301" s="211"/>
      <c r="AM301" s="211"/>
      <c r="AN301" s="21" t="s">
        <v>13</v>
      </c>
      <c r="AO301" s="210"/>
      <c r="AP301" s="212"/>
      <c r="AQ301" s="24" t="s">
        <v>14</v>
      </c>
      <c r="AR301" s="203">
        <f t="shared" si="33"/>
        <v>0</v>
      </c>
      <c r="AS301" s="204"/>
      <c r="AT301" s="204"/>
      <c r="AU301" s="204"/>
      <c r="AV301" s="40" t="s">
        <v>13</v>
      </c>
      <c r="AW301" s="203">
        <f t="shared" si="34"/>
        <v>0</v>
      </c>
      <c r="AX301" s="204"/>
      <c r="AY301" s="204"/>
      <c r="AZ301" s="204"/>
      <c r="BA301" s="41" t="s">
        <v>13</v>
      </c>
      <c r="BB301" s="203">
        <v>25700</v>
      </c>
      <c r="BC301" s="204"/>
      <c r="BD301" s="204"/>
      <c r="BE301" s="204"/>
      <c r="BF301" s="40" t="s">
        <v>13</v>
      </c>
      <c r="BG301" s="203">
        <f t="shared" si="35"/>
        <v>0</v>
      </c>
      <c r="BH301" s="204"/>
      <c r="BI301" s="204"/>
      <c r="BJ301" s="204"/>
      <c r="BK301" s="204"/>
      <c r="BL301" s="41" t="s">
        <v>13</v>
      </c>
      <c r="BM301" s="34">
        <v>225</v>
      </c>
    </row>
    <row r="302" spans="1:65">
      <c r="A302" s="34">
        <v>226</v>
      </c>
      <c r="B302" s="213"/>
      <c r="C302" s="215"/>
      <c r="D302" s="57"/>
      <c r="E302" s="213"/>
      <c r="F302" s="214"/>
      <c r="G302" s="215"/>
      <c r="H302" s="213"/>
      <c r="I302" s="214"/>
      <c r="J302" s="214"/>
      <c r="K302" s="214"/>
      <c r="L302" s="215"/>
      <c r="M302" s="210"/>
      <c r="N302" s="212"/>
      <c r="O302" s="21" t="s">
        <v>10</v>
      </c>
      <c r="P302" s="22"/>
      <c r="Q302" s="21" t="s">
        <v>11</v>
      </c>
      <c r="R302" s="22"/>
      <c r="S302" s="21" t="s">
        <v>12</v>
      </c>
      <c r="T302" s="26"/>
      <c r="U302" s="21" t="s">
        <v>12</v>
      </c>
      <c r="V302" s="25" t="s">
        <v>62</v>
      </c>
      <c r="W302" s="22"/>
      <c r="X302" s="24" t="s">
        <v>12</v>
      </c>
      <c r="Y302" s="210"/>
      <c r="Z302" s="212"/>
      <c r="AA302" s="21" t="s">
        <v>62</v>
      </c>
      <c r="AB302" s="212"/>
      <c r="AC302" s="206"/>
      <c r="AD302" s="209"/>
      <c r="AE302" s="211"/>
      <c r="AF302" s="211"/>
      <c r="AG302" s="23" t="s">
        <v>13</v>
      </c>
      <c r="AH302" s="210"/>
      <c r="AI302" s="206"/>
      <c r="AJ302" s="209"/>
      <c r="AK302" s="211"/>
      <c r="AL302" s="211"/>
      <c r="AM302" s="211"/>
      <c r="AN302" s="21" t="s">
        <v>13</v>
      </c>
      <c r="AO302" s="210"/>
      <c r="AP302" s="212"/>
      <c r="AQ302" s="24" t="s">
        <v>14</v>
      </c>
      <c r="AR302" s="203">
        <f t="shared" si="33"/>
        <v>0</v>
      </c>
      <c r="AS302" s="204"/>
      <c r="AT302" s="204"/>
      <c r="AU302" s="204"/>
      <c r="AV302" s="40" t="s">
        <v>13</v>
      </c>
      <c r="AW302" s="203">
        <f t="shared" si="34"/>
        <v>0</v>
      </c>
      <c r="AX302" s="204"/>
      <c r="AY302" s="204"/>
      <c r="AZ302" s="204"/>
      <c r="BA302" s="41" t="s">
        <v>13</v>
      </c>
      <c r="BB302" s="203">
        <v>25700</v>
      </c>
      <c r="BC302" s="204"/>
      <c r="BD302" s="204"/>
      <c r="BE302" s="204"/>
      <c r="BF302" s="40" t="s">
        <v>13</v>
      </c>
      <c r="BG302" s="203">
        <f t="shared" si="35"/>
        <v>0</v>
      </c>
      <c r="BH302" s="204"/>
      <c r="BI302" s="204"/>
      <c r="BJ302" s="204"/>
      <c r="BK302" s="204"/>
      <c r="BL302" s="41" t="s">
        <v>13</v>
      </c>
      <c r="BM302" s="34">
        <v>226</v>
      </c>
    </row>
    <row r="303" spans="1:65">
      <c r="A303" s="34">
        <v>227</v>
      </c>
      <c r="B303" s="213"/>
      <c r="C303" s="215"/>
      <c r="D303" s="57"/>
      <c r="E303" s="213"/>
      <c r="F303" s="214"/>
      <c r="G303" s="215"/>
      <c r="H303" s="213"/>
      <c r="I303" s="214"/>
      <c r="J303" s="214"/>
      <c r="K303" s="214"/>
      <c r="L303" s="215"/>
      <c r="M303" s="210"/>
      <c r="N303" s="212"/>
      <c r="O303" s="21" t="s">
        <v>10</v>
      </c>
      <c r="P303" s="22"/>
      <c r="Q303" s="21" t="s">
        <v>11</v>
      </c>
      <c r="R303" s="22"/>
      <c r="S303" s="21" t="s">
        <v>12</v>
      </c>
      <c r="T303" s="26"/>
      <c r="U303" s="21" t="s">
        <v>12</v>
      </c>
      <c r="V303" s="25" t="s">
        <v>62</v>
      </c>
      <c r="W303" s="22"/>
      <c r="X303" s="24" t="s">
        <v>12</v>
      </c>
      <c r="Y303" s="210"/>
      <c r="Z303" s="212"/>
      <c r="AA303" s="21" t="s">
        <v>62</v>
      </c>
      <c r="AB303" s="212"/>
      <c r="AC303" s="206"/>
      <c r="AD303" s="209"/>
      <c r="AE303" s="211"/>
      <c r="AF303" s="211"/>
      <c r="AG303" s="23" t="s">
        <v>13</v>
      </c>
      <c r="AH303" s="210"/>
      <c r="AI303" s="206"/>
      <c r="AJ303" s="209"/>
      <c r="AK303" s="211"/>
      <c r="AL303" s="211"/>
      <c r="AM303" s="211"/>
      <c r="AN303" s="21" t="s">
        <v>13</v>
      </c>
      <c r="AO303" s="210"/>
      <c r="AP303" s="212"/>
      <c r="AQ303" s="24" t="s">
        <v>14</v>
      </c>
      <c r="AR303" s="203">
        <f t="shared" si="33"/>
        <v>0</v>
      </c>
      <c r="AS303" s="204"/>
      <c r="AT303" s="204"/>
      <c r="AU303" s="204"/>
      <c r="AV303" s="40" t="s">
        <v>13</v>
      </c>
      <c r="AW303" s="203">
        <f t="shared" si="34"/>
        <v>0</v>
      </c>
      <c r="AX303" s="204"/>
      <c r="AY303" s="204"/>
      <c r="AZ303" s="204"/>
      <c r="BA303" s="41" t="s">
        <v>13</v>
      </c>
      <c r="BB303" s="203">
        <v>25700</v>
      </c>
      <c r="BC303" s="204"/>
      <c r="BD303" s="204"/>
      <c r="BE303" s="204"/>
      <c r="BF303" s="40" t="s">
        <v>13</v>
      </c>
      <c r="BG303" s="203">
        <f t="shared" si="35"/>
        <v>0</v>
      </c>
      <c r="BH303" s="204"/>
      <c r="BI303" s="204"/>
      <c r="BJ303" s="204"/>
      <c r="BK303" s="204"/>
      <c r="BL303" s="41" t="s">
        <v>13</v>
      </c>
      <c r="BM303" s="34">
        <v>227</v>
      </c>
    </row>
    <row r="304" spans="1:65">
      <c r="A304" s="34">
        <v>228</v>
      </c>
      <c r="B304" s="213"/>
      <c r="C304" s="215"/>
      <c r="D304" s="57"/>
      <c r="E304" s="213"/>
      <c r="F304" s="214"/>
      <c r="G304" s="215"/>
      <c r="H304" s="213"/>
      <c r="I304" s="214"/>
      <c r="J304" s="214"/>
      <c r="K304" s="214"/>
      <c r="L304" s="215"/>
      <c r="M304" s="210"/>
      <c r="N304" s="212"/>
      <c r="O304" s="21" t="s">
        <v>10</v>
      </c>
      <c r="P304" s="22"/>
      <c r="Q304" s="21" t="s">
        <v>11</v>
      </c>
      <c r="R304" s="22"/>
      <c r="S304" s="21" t="s">
        <v>12</v>
      </c>
      <c r="T304" s="26"/>
      <c r="U304" s="21" t="s">
        <v>12</v>
      </c>
      <c r="V304" s="25" t="s">
        <v>62</v>
      </c>
      <c r="W304" s="22"/>
      <c r="X304" s="24" t="s">
        <v>12</v>
      </c>
      <c r="Y304" s="210"/>
      <c r="Z304" s="212"/>
      <c r="AA304" s="21" t="s">
        <v>62</v>
      </c>
      <c r="AB304" s="212"/>
      <c r="AC304" s="206"/>
      <c r="AD304" s="209"/>
      <c r="AE304" s="211"/>
      <c r="AF304" s="211"/>
      <c r="AG304" s="23" t="s">
        <v>13</v>
      </c>
      <c r="AH304" s="210"/>
      <c r="AI304" s="206"/>
      <c r="AJ304" s="209"/>
      <c r="AK304" s="211"/>
      <c r="AL304" s="211"/>
      <c r="AM304" s="211"/>
      <c r="AN304" s="21" t="s">
        <v>13</v>
      </c>
      <c r="AO304" s="210"/>
      <c r="AP304" s="212"/>
      <c r="AQ304" s="24" t="s">
        <v>14</v>
      </c>
      <c r="AR304" s="203">
        <f t="shared" si="33"/>
        <v>0</v>
      </c>
      <c r="AS304" s="204"/>
      <c r="AT304" s="204"/>
      <c r="AU304" s="204"/>
      <c r="AV304" s="40" t="s">
        <v>13</v>
      </c>
      <c r="AW304" s="203">
        <f t="shared" si="34"/>
        <v>0</v>
      </c>
      <c r="AX304" s="204"/>
      <c r="AY304" s="204"/>
      <c r="AZ304" s="204"/>
      <c r="BA304" s="41" t="s">
        <v>13</v>
      </c>
      <c r="BB304" s="203">
        <v>25700</v>
      </c>
      <c r="BC304" s="204"/>
      <c r="BD304" s="204"/>
      <c r="BE304" s="204"/>
      <c r="BF304" s="40" t="s">
        <v>13</v>
      </c>
      <c r="BG304" s="203">
        <f t="shared" si="35"/>
        <v>0</v>
      </c>
      <c r="BH304" s="204"/>
      <c r="BI304" s="204"/>
      <c r="BJ304" s="204"/>
      <c r="BK304" s="204"/>
      <c r="BL304" s="41" t="s">
        <v>13</v>
      </c>
      <c r="BM304" s="34">
        <v>228</v>
      </c>
    </row>
    <row r="305" spans="1:65">
      <c r="A305" s="34">
        <v>229</v>
      </c>
      <c r="B305" s="213"/>
      <c r="C305" s="215"/>
      <c r="D305" s="57"/>
      <c r="E305" s="213"/>
      <c r="F305" s="214"/>
      <c r="G305" s="215"/>
      <c r="H305" s="213"/>
      <c r="I305" s="214"/>
      <c r="J305" s="214"/>
      <c r="K305" s="214"/>
      <c r="L305" s="215"/>
      <c r="M305" s="210"/>
      <c r="N305" s="212"/>
      <c r="O305" s="21" t="s">
        <v>10</v>
      </c>
      <c r="P305" s="22"/>
      <c r="Q305" s="21" t="s">
        <v>11</v>
      </c>
      <c r="R305" s="22"/>
      <c r="S305" s="21" t="s">
        <v>12</v>
      </c>
      <c r="T305" s="26"/>
      <c r="U305" s="21" t="s">
        <v>12</v>
      </c>
      <c r="V305" s="25" t="s">
        <v>62</v>
      </c>
      <c r="W305" s="22"/>
      <c r="X305" s="24" t="s">
        <v>12</v>
      </c>
      <c r="Y305" s="210"/>
      <c r="Z305" s="212"/>
      <c r="AA305" s="21" t="s">
        <v>62</v>
      </c>
      <c r="AB305" s="212"/>
      <c r="AC305" s="206"/>
      <c r="AD305" s="209"/>
      <c r="AE305" s="211"/>
      <c r="AF305" s="211"/>
      <c r="AG305" s="23" t="s">
        <v>13</v>
      </c>
      <c r="AH305" s="210"/>
      <c r="AI305" s="206"/>
      <c r="AJ305" s="209"/>
      <c r="AK305" s="211"/>
      <c r="AL305" s="211"/>
      <c r="AM305" s="211"/>
      <c r="AN305" s="21" t="s">
        <v>13</v>
      </c>
      <c r="AO305" s="210"/>
      <c r="AP305" s="212"/>
      <c r="AQ305" s="24" t="s">
        <v>14</v>
      </c>
      <c r="AR305" s="203">
        <f t="shared" si="33"/>
        <v>0</v>
      </c>
      <c r="AS305" s="204"/>
      <c r="AT305" s="204"/>
      <c r="AU305" s="204"/>
      <c r="AV305" s="40" t="s">
        <v>13</v>
      </c>
      <c r="AW305" s="203">
        <f t="shared" si="34"/>
        <v>0</v>
      </c>
      <c r="AX305" s="204"/>
      <c r="AY305" s="204"/>
      <c r="AZ305" s="204"/>
      <c r="BA305" s="41" t="s">
        <v>13</v>
      </c>
      <c r="BB305" s="203">
        <v>25700</v>
      </c>
      <c r="BC305" s="204"/>
      <c r="BD305" s="204"/>
      <c r="BE305" s="204"/>
      <c r="BF305" s="40" t="s">
        <v>13</v>
      </c>
      <c r="BG305" s="203">
        <f t="shared" si="35"/>
        <v>0</v>
      </c>
      <c r="BH305" s="204"/>
      <c r="BI305" s="204"/>
      <c r="BJ305" s="204"/>
      <c r="BK305" s="204"/>
      <c r="BL305" s="41" t="s">
        <v>13</v>
      </c>
      <c r="BM305" s="34">
        <v>229</v>
      </c>
    </row>
    <row r="306" spans="1:65">
      <c r="A306" s="34">
        <v>230</v>
      </c>
      <c r="B306" s="213"/>
      <c r="C306" s="215"/>
      <c r="D306" s="57"/>
      <c r="E306" s="213"/>
      <c r="F306" s="214"/>
      <c r="G306" s="215"/>
      <c r="H306" s="213"/>
      <c r="I306" s="214"/>
      <c r="J306" s="214"/>
      <c r="K306" s="214"/>
      <c r="L306" s="215"/>
      <c r="M306" s="210"/>
      <c r="N306" s="212"/>
      <c r="O306" s="21" t="s">
        <v>10</v>
      </c>
      <c r="P306" s="22"/>
      <c r="Q306" s="21" t="s">
        <v>11</v>
      </c>
      <c r="R306" s="22"/>
      <c r="S306" s="21" t="s">
        <v>12</v>
      </c>
      <c r="T306" s="26"/>
      <c r="U306" s="21" t="s">
        <v>12</v>
      </c>
      <c r="V306" s="25" t="s">
        <v>62</v>
      </c>
      <c r="W306" s="22"/>
      <c r="X306" s="24" t="s">
        <v>12</v>
      </c>
      <c r="Y306" s="210"/>
      <c r="Z306" s="212"/>
      <c r="AA306" s="21" t="s">
        <v>62</v>
      </c>
      <c r="AB306" s="212"/>
      <c r="AC306" s="206"/>
      <c r="AD306" s="209"/>
      <c r="AE306" s="211"/>
      <c r="AF306" s="211"/>
      <c r="AG306" s="23" t="s">
        <v>13</v>
      </c>
      <c r="AH306" s="210"/>
      <c r="AI306" s="206"/>
      <c r="AJ306" s="209"/>
      <c r="AK306" s="211"/>
      <c r="AL306" s="211"/>
      <c r="AM306" s="211"/>
      <c r="AN306" s="21" t="s">
        <v>13</v>
      </c>
      <c r="AO306" s="210"/>
      <c r="AP306" s="212"/>
      <c r="AQ306" s="24" t="s">
        <v>14</v>
      </c>
      <c r="AR306" s="203">
        <f t="shared" si="33"/>
        <v>0</v>
      </c>
      <c r="AS306" s="204"/>
      <c r="AT306" s="204"/>
      <c r="AU306" s="204"/>
      <c r="AV306" s="40" t="s">
        <v>13</v>
      </c>
      <c r="AW306" s="203">
        <f t="shared" si="34"/>
        <v>0</v>
      </c>
      <c r="AX306" s="204"/>
      <c r="AY306" s="204"/>
      <c r="AZ306" s="204"/>
      <c r="BA306" s="41" t="s">
        <v>13</v>
      </c>
      <c r="BB306" s="203">
        <v>25700</v>
      </c>
      <c r="BC306" s="204"/>
      <c r="BD306" s="204"/>
      <c r="BE306" s="204"/>
      <c r="BF306" s="40" t="s">
        <v>13</v>
      </c>
      <c r="BG306" s="203">
        <f t="shared" si="35"/>
        <v>0</v>
      </c>
      <c r="BH306" s="204"/>
      <c r="BI306" s="204"/>
      <c r="BJ306" s="204"/>
      <c r="BK306" s="204"/>
      <c r="BL306" s="41" t="s">
        <v>13</v>
      </c>
      <c r="BM306" s="34">
        <v>230</v>
      </c>
    </row>
    <row r="307" spans="1:65">
      <c r="A307" s="34">
        <v>231</v>
      </c>
      <c r="B307" s="213"/>
      <c r="C307" s="215"/>
      <c r="D307" s="57"/>
      <c r="E307" s="213"/>
      <c r="F307" s="214"/>
      <c r="G307" s="215"/>
      <c r="H307" s="213"/>
      <c r="I307" s="214"/>
      <c r="J307" s="214"/>
      <c r="K307" s="214"/>
      <c r="L307" s="215"/>
      <c r="M307" s="210"/>
      <c r="N307" s="212"/>
      <c r="O307" s="21" t="s">
        <v>10</v>
      </c>
      <c r="P307" s="22"/>
      <c r="Q307" s="21" t="s">
        <v>11</v>
      </c>
      <c r="R307" s="22"/>
      <c r="S307" s="21" t="s">
        <v>12</v>
      </c>
      <c r="T307" s="26"/>
      <c r="U307" s="21" t="s">
        <v>12</v>
      </c>
      <c r="V307" s="25" t="s">
        <v>62</v>
      </c>
      <c r="W307" s="22"/>
      <c r="X307" s="24" t="s">
        <v>12</v>
      </c>
      <c r="Y307" s="210"/>
      <c r="Z307" s="212"/>
      <c r="AA307" s="21" t="s">
        <v>62</v>
      </c>
      <c r="AB307" s="212"/>
      <c r="AC307" s="206"/>
      <c r="AD307" s="209"/>
      <c r="AE307" s="211"/>
      <c r="AF307" s="211"/>
      <c r="AG307" s="23" t="s">
        <v>13</v>
      </c>
      <c r="AH307" s="210"/>
      <c r="AI307" s="206"/>
      <c r="AJ307" s="209"/>
      <c r="AK307" s="211"/>
      <c r="AL307" s="211"/>
      <c r="AM307" s="211"/>
      <c r="AN307" s="21" t="s">
        <v>13</v>
      </c>
      <c r="AO307" s="210"/>
      <c r="AP307" s="212"/>
      <c r="AQ307" s="24" t="s">
        <v>14</v>
      </c>
      <c r="AR307" s="203">
        <f t="shared" si="33"/>
        <v>0</v>
      </c>
      <c r="AS307" s="204"/>
      <c r="AT307" s="204"/>
      <c r="AU307" s="204"/>
      <c r="AV307" s="40" t="s">
        <v>13</v>
      </c>
      <c r="AW307" s="203">
        <f t="shared" si="34"/>
        <v>0</v>
      </c>
      <c r="AX307" s="204"/>
      <c r="AY307" s="204"/>
      <c r="AZ307" s="204"/>
      <c r="BA307" s="41" t="s">
        <v>13</v>
      </c>
      <c r="BB307" s="203">
        <v>25700</v>
      </c>
      <c r="BC307" s="204"/>
      <c r="BD307" s="204"/>
      <c r="BE307" s="204"/>
      <c r="BF307" s="40" t="s">
        <v>13</v>
      </c>
      <c r="BG307" s="203">
        <f t="shared" si="35"/>
        <v>0</v>
      </c>
      <c r="BH307" s="204"/>
      <c r="BI307" s="204"/>
      <c r="BJ307" s="204"/>
      <c r="BK307" s="204"/>
      <c r="BL307" s="41" t="s">
        <v>13</v>
      </c>
      <c r="BM307" s="34">
        <v>231</v>
      </c>
    </row>
    <row r="308" spans="1:65">
      <c r="A308" s="34">
        <v>232</v>
      </c>
      <c r="B308" s="213"/>
      <c r="C308" s="215"/>
      <c r="D308" s="57"/>
      <c r="E308" s="213"/>
      <c r="F308" s="214"/>
      <c r="G308" s="215"/>
      <c r="H308" s="213"/>
      <c r="I308" s="214"/>
      <c r="J308" s="214"/>
      <c r="K308" s="214"/>
      <c r="L308" s="215"/>
      <c r="M308" s="210"/>
      <c r="N308" s="212"/>
      <c r="O308" s="21" t="s">
        <v>10</v>
      </c>
      <c r="P308" s="22"/>
      <c r="Q308" s="21" t="s">
        <v>11</v>
      </c>
      <c r="R308" s="22"/>
      <c r="S308" s="21" t="s">
        <v>12</v>
      </c>
      <c r="T308" s="26"/>
      <c r="U308" s="21" t="s">
        <v>12</v>
      </c>
      <c r="V308" s="25" t="s">
        <v>62</v>
      </c>
      <c r="W308" s="22"/>
      <c r="X308" s="24" t="s">
        <v>12</v>
      </c>
      <c r="Y308" s="210"/>
      <c r="Z308" s="212"/>
      <c r="AA308" s="21" t="s">
        <v>62</v>
      </c>
      <c r="AB308" s="212"/>
      <c r="AC308" s="206"/>
      <c r="AD308" s="209"/>
      <c r="AE308" s="211"/>
      <c r="AF308" s="211"/>
      <c r="AG308" s="23" t="s">
        <v>13</v>
      </c>
      <c r="AH308" s="210"/>
      <c r="AI308" s="206"/>
      <c r="AJ308" s="209"/>
      <c r="AK308" s="211"/>
      <c r="AL308" s="211"/>
      <c r="AM308" s="211"/>
      <c r="AN308" s="21" t="s">
        <v>13</v>
      </c>
      <c r="AO308" s="210"/>
      <c r="AP308" s="212"/>
      <c r="AQ308" s="24" t="s">
        <v>14</v>
      </c>
      <c r="AR308" s="203">
        <f t="shared" si="33"/>
        <v>0</v>
      </c>
      <c r="AS308" s="204"/>
      <c r="AT308" s="204"/>
      <c r="AU308" s="204"/>
      <c r="AV308" s="40" t="s">
        <v>13</v>
      </c>
      <c r="AW308" s="203">
        <f t="shared" si="34"/>
        <v>0</v>
      </c>
      <c r="AX308" s="204"/>
      <c r="AY308" s="204"/>
      <c r="AZ308" s="204"/>
      <c r="BA308" s="41" t="s">
        <v>13</v>
      </c>
      <c r="BB308" s="203">
        <v>25700</v>
      </c>
      <c r="BC308" s="204"/>
      <c r="BD308" s="204"/>
      <c r="BE308" s="204"/>
      <c r="BF308" s="40" t="s">
        <v>13</v>
      </c>
      <c r="BG308" s="203">
        <f t="shared" si="35"/>
        <v>0</v>
      </c>
      <c r="BH308" s="204"/>
      <c r="BI308" s="204"/>
      <c r="BJ308" s="204"/>
      <c r="BK308" s="204"/>
      <c r="BL308" s="41" t="s">
        <v>13</v>
      </c>
      <c r="BM308" s="34">
        <v>232</v>
      </c>
    </row>
    <row r="309" spans="1:65">
      <c r="A309" s="34">
        <v>233</v>
      </c>
      <c r="B309" s="213"/>
      <c r="C309" s="215"/>
      <c r="D309" s="57"/>
      <c r="E309" s="213"/>
      <c r="F309" s="214"/>
      <c r="G309" s="215"/>
      <c r="H309" s="213"/>
      <c r="I309" s="214"/>
      <c r="J309" s="214"/>
      <c r="K309" s="214"/>
      <c r="L309" s="215"/>
      <c r="M309" s="210"/>
      <c r="N309" s="212"/>
      <c r="O309" s="21" t="s">
        <v>10</v>
      </c>
      <c r="P309" s="22"/>
      <c r="Q309" s="21" t="s">
        <v>11</v>
      </c>
      <c r="R309" s="22"/>
      <c r="S309" s="21" t="s">
        <v>12</v>
      </c>
      <c r="T309" s="26"/>
      <c r="U309" s="21" t="s">
        <v>12</v>
      </c>
      <c r="V309" s="25" t="s">
        <v>62</v>
      </c>
      <c r="W309" s="22"/>
      <c r="X309" s="24" t="s">
        <v>12</v>
      </c>
      <c r="Y309" s="210"/>
      <c r="Z309" s="212"/>
      <c r="AA309" s="21" t="s">
        <v>62</v>
      </c>
      <c r="AB309" s="212"/>
      <c r="AC309" s="206"/>
      <c r="AD309" s="209"/>
      <c r="AE309" s="211"/>
      <c r="AF309" s="211"/>
      <c r="AG309" s="23" t="s">
        <v>13</v>
      </c>
      <c r="AH309" s="210"/>
      <c r="AI309" s="206"/>
      <c r="AJ309" s="209"/>
      <c r="AK309" s="211"/>
      <c r="AL309" s="211"/>
      <c r="AM309" s="211"/>
      <c r="AN309" s="21" t="s">
        <v>13</v>
      </c>
      <c r="AO309" s="210"/>
      <c r="AP309" s="212"/>
      <c r="AQ309" s="24" t="s">
        <v>14</v>
      </c>
      <c r="AR309" s="203">
        <f t="shared" si="33"/>
        <v>0</v>
      </c>
      <c r="AS309" s="204"/>
      <c r="AT309" s="204"/>
      <c r="AU309" s="204"/>
      <c r="AV309" s="40" t="s">
        <v>13</v>
      </c>
      <c r="AW309" s="203">
        <f t="shared" si="34"/>
        <v>0</v>
      </c>
      <c r="AX309" s="204"/>
      <c r="AY309" s="204"/>
      <c r="AZ309" s="204"/>
      <c r="BA309" s="41" t="s">
        <v>13</v>
      </c>
      <c r="BB309" s="203">
        <v>25700</v>
      </c>
      <c r="BC309" s="204"/>
      <c r="BD309" s="204"/>
      <c r="BE309" s="204"/>
      <c r="BF309" s="40" t="s">
        <v>13</v>
      </c>
      <c r="BG309" s="203">
        <f t="shared" si="35"/>
        <v>0</v>
      </c>
      <c r="BH309" s="204"/>
      <c r="BI309" s="204"/>
      <c r="BJ309" s="204"/>
      <c r="BK309" s="204"/>
      <c r="BL309" s="41" t="s">
        <v>13</v>
      </c>
      <c r="BM309" s="34">
        <v>233</v>
      </c>
    </row>
    <row r="310" spans="1:65">
      <c r="A310" s="34">
        <v>234</v>
      </c>
      <c r="B310" s="213"/>
      <c r="C310" s="215"/>
      <c r="D310" s="57"/>
      <c r="E310" s="213"/>
      <c r="F310" s="214"/>
      <c r="G310" s="215"/>
      <c r="H310" s="213"/>
      <c r="I310" s="214"/>
      <c r="J310" s="214"/>
      <c r="K310" s="214"/>
      <c r="L310" s="215"/>
      <c r="M310" s="210"/>
      <c r="N310" s="212"/>
      <c r="O310" s="21" t="s">
        <v>10</v>
      </c>
      <c r="P310" s="22"/>
      <c r="Q310" s="21" t="s">
        <v>11</v>
      </c>
      <c r="R310" s="22"/>
      <c r="S310" s="21" t="s">
        <v>12</v>
      </c>
      <c r="T310" s="26"/>
      <c r="U310" s="21" t="s">
        <v>12</v>
      </c>
      <c r="V310" s="25" t="s">
        <v>62</v>
      </c>
      <c r="W310" s="22"/>
      <c r="X310" s="24" t="s">
        <v>12</v>
      </c>
      <c r="Y310" s="210"/>
      <c r="Z310" s="212"/>
      <c r="AA310" s="21" t="s">
        <v>62</v>
      </c>
      <c r="AB310" s="212"/>
      <c r="AC310" s="206"/>
      <c r="AD310" s="209"/>
      <c r="AE310" s="211"/>
      <c r="AF310" s="211"/>
      <c r="AG310" s="23" t="s">
        <v>13</v>
      </c>
      <c r="AH310" s="210"/>
      <c r="AI310" s="206"/>
      <c r="AJ310" s="209"/>
      <c r="AK310" s="211"/>
      <c r="AL310" s="211"/>
      <c r="AM310" s="211"/>
      <c r="AN310" s="21" t="s">
        <v>13</v>
      </c>
      <c r="AO310" s="210"/>
      <c r="AP310" s="212"/>
      <c r="AQ310" s="24" t="s">
        <v>14</v>
      </c>
      <c r="AR310" s="203">
        <f t="shared" si="33"/>
        <v>0</v>
      </c>
      <c r="AS310" s="204"/>
      <c r="AT310" s="204"/>
      <c r="AU310" s="204"/>
      <c r="AV310" s="40" t="s">
        <v>13</v>
      </c>
      <c r="AW310" s="203">
        <f t="shared" si="34"/>
        <v>0</v>
      </c>
      <c r="AX310" s="204"/>
      <c r="AY310" s="204"/>
      <c r="AZ310" s="204"/>
      <c r="BA310" s="41" t="s">
        <v>13</v>
      </c>
      <c r="BB310" s="203">
        <v>25700</v>
      </c>
      <c r="BC310" s="204"/>
      <c r="BD310" s="204"/>
      <c r="BE310" s="204"/>
      <c r="BF310" s="40" t="s">
        <v>13</v>
      </c>
      <c r="BG310" s="203">
        <f t="shared" si="35"/>
        <v>0</v>
      </c>
      <c r="BH310" s="204"/>
      <c r="BI310" s="204"/>
      <c r="BJ310" s="204"/>
      <c r="BK310" s="204"/>
      <c r="BL310" s="41" t="s">
        <v>13</v>
      </c>
      <c r="BM310" s="34">
        <v>234</v>
      </c>
    </row>
    <row r="311" spans="1:65">
      <c r="A311" s="34">
        <v>235</v>
      </c>
      <c r="B311" s="213"/>
      <c r="C311" s="215"/>
      <c r="D311" s="57"/>
      <c r="E311" s="213"/>
      <c r="F311" s="214"/>
      <c r="G311" s="215"/>
      <c r="H311" s="213"/>
      <c r="I311" s="214"/>
      <c r="J311" s="214"/>
      <c r="K311" s="214"/>
      <c r="L311" s="215"/>
      <c r="M311" s="210"/>
      <c r="N311" s="212"/>
      <c r="O311" s="21" t="s">
        <v>10</v>
      </c>
      <c r="P311" s="22"/>
      <c r="Q311" s="21" t="s">
        <v>11</v>
      </c>
      <c r="R311" s="22"/>
      <c r="S311" s="21" t="s">
        <v>12</v>
      </c>
      <c r="T311" s="26"/>
      <c r="U311" s="21" t="s">
        <v>12</v>
      </c>
      <c r="V311" s="25" t="s">
        <v>62</v>
      </c>
      <c r="W311" s="22"/>
      <c r="X311" s="24" t="s">
        <v>12</v>
      </c>
      <c r="Y311" s="210"/>
      <c r="Z311" s="212"/>
      <c r="AA311" s="21" t="s">
        <v>62</v>
      </c>
      <c r="AB311" s="212"/>
      <c r="AC311" s="206"/>
      <c r="AD311" s="209"/>
      <c r="AE311" s="211"/>
      <c r="AF311" s="211"/>
      <c r="AG311" s="23" t="s">
        <v>13</v>
      </c>
      <c r="AH311" s="210"/>
      <c r="AI311" s="206"/>
      <c r="AJ311" s="209"/>
      <c r="AK311" s="211"/>
      <c r="AL311" s="211"/>
      <c r="AM311" s="211"/>
      <c r="AN311" s="21" t="s">
        <v>13</v>
      </c>
      <c r="AO311" s="210"/>
      <c r="AP311" s="212"/>
      <c r="AQ311" s="24" t="s">
        <v>14</v>
      </c>
      <c r="AR311" s="203">
        <f t="shared" si="33"/>
        <v>0</v>
      </c>
      <c r="AS311" s="204"/>
      <c r="AT311" s="204"/>
      <c r="AU311" s="204"/>
      <c r="AV311" s="40" t="s">
        <v>13</v>
      </c>
      <c r="AW311" s="203">
        <f t="shared" si="34"/>
        <v>0</v>
      </c>
      <c r="AX311" s="204"/>
      <c r="AY311" s="204"/>
      <c r="AZ311" s="204"/>
      <c r="BA311" s="41" t="s">
        <v>13</v>
      </c>
      <c r="BB311" s="203">
        <v>25700</v>
      </c>
      <c r="BC311" s="204"/>
      <c r="BD311" s="204"/>
      <c r="BE311" s="204"/>
      <c r="BF311" s="40" t="s">
        <v>13</v>
      </c>
      <c r="BG311" s="203">
        <f t="shared" si="35"/>
        <v>0</v>
      </c>
      <c r="BH311" s="204"/>
      <c r="BI311" s="204"/>
      <c r="BJ311" s="204"/>
      <c r="BK311" s="204"/>
      <c r="BL311" s="41" t="s">
        <v>13</v>
      </c>
      <c r="BM311" s="34">
        <v>235</v>
      </c>
    </row>
    <row r="312" spans="1:65">
      <c r="A312" s="34">
        <v>236</v>
      </c>
      <c r="B312" s="213"/>
      <c r="C312" s="215"/>
      <c r="D312" s="57"/>
      <c r="E312" s="213"/>
      <c r="F312" s="214"/>
      <c r="G312" s="215"/>
      <c r="H312" s="213"/>
      <c r="I312" s="214"/>
      <c r="J312" s="214"/>
      <c r="K312" s="214"/>
      <c r="L312" s="215"/>
      <c r="M312" s="210"/>
      <c r="N312" s="212"/>
      <c r="O312" s="21" t="s">
        <v>10</v>
      </c>
      <c r="P312" s="22"/>
      <c r="Q312" s="21" t="s">
        <v>11</v>
      </c>
      <c r="R312" s="22"/>
      <c r="S312" s="21" t="s">
        <v>12</v>
      </c>
      <c r="T312" s="26"/>
      <c r="U312" s="21" t="s">
        <v>12</v>
      </c>
      <c r="V312" s="25" t="s">
        <v>62</v>
      </c>
      <c r="W312" s="22"/>
      <c r="X312" s="24" t="s">
        <v>12</v>
      </c>
      <c r="Y312" s="210"/>
      <c r="Z312" s="212"/>
      <c r="AA312" s="21" t="s">
        <v>62</v>
      </c>
      <c r="AB312" s="212"/>
      <c r="AC312" s="206"/>
      <c r="AD312" s="209"/>
      <c r="AE312" s="211"/>
      <c r="AF312" s="211"/>
      <c r="AG312" s="23" t="s">
        <v>13</v>
      </c>
      <c r="AH312" s="210"/>
      <c r="AI312" s="206"/>
      <c r="AJ312" s="209"/>
      <c r="AK312" s="211"/>
      <c r="AL312" s="211"/>
      <c r="AM312" s="211"/>
      <c r="AN312" s="21" t="s">
        <v>13</v>
      </c>
      <c r="AO312" s="210"/>
      <c r="AP312" s="212"/>
      <c r="AQ312" s="24" t="s">
        <v>14</v>
      </c>
      <c r="AR312" s="203">
        <f t="shared" si="33"/>
        <v>0</v>
      </c>
      <c r="AS312" s="204"/>
      <c r="AT312" s="204"/>
      <c r="AU312" s="204"/>
      <c r="AV312" s="40" t="s">
        <v>13</v>
      </c>
      <c r="AW312" s="203">
        <f t="shared" si="34"/>
        <v>0</v>
      </c>
      <c r="AX312" s="204"/>
      <c r="AY312" s="204"/>
      <c r="AZ312" s="204"/>
      <c r="BA312" s="41" t="s">
        <v>13</v>
      </c>
      <c r="BB312" s="203">
        <v>25700</v>
      </c>
      <c r="BC312" s="204"/>
      <c r="BD312" s="204"/>
      <c r="BE312" s="204"/>
      <c r="BF312" s="40" t="s">
        <v>13</v>
      </c>
      <c r="BG312" s="203">
        <f t="shared" si="35"/>
        <v>0</v>
      </c>
      <c r="BH312" s="204"/>
      <c r="BI312" s="204"/>
      <c r="BJ312" s="204"/>
      <c r="BK312" s="204"/>
      <c r="BL312" s="41" t="s">
        <v>13</v>
      </c>
      <c r="BM312" s="34">
        <v>236</v>
      </c>
    </row>
    <row r="313" spans="1:65">
      <c r="A313" s="34">
        <v>237</v>
      </c>
      <c r="B313" s="213"/>
      <c r="C313" s="215"/>
      <c r="D313" s="57"/>
      <c r="E313" s="213"/>
      <c r="F313" s="214"/>
      <c r="G313" s="215"/>
      <c r="H313" s="213"/>
      <c r="I313" s="214"/>
      <c r="J313" s="214"/>
      <c r="K313" s="214"/>
      <c r="L313" s="215"/>
      <c r="M313" s="210"/>
      <c r="N313" s="212"/>
      <c r="O313" s="21" t="s">
        <v>10</v>
      </c>
      <c r="P313" s="22"/>
      <c r="Q313" s="21" t="s">
        <v>11</v>
      </c>
      <c r="R313" s="22"/>
      <c r="S313" s="21" t="s">
        <v>12</v>
      </c>
      <c r="T313" s="26"/>
      <c r="U313" s="21" t="s">
        <v>12</v>
      </c>
      <c r="V313" s="25" t="s">
        <v>62</v>
      </c>
      <c r="W313" s="22"/>
      <c r="X313" s="24" t="s">
        <v>12</v>
      </c>
      <c r="Y313" s="210"/>
      <c r="Z313" s="212"/>
      <c r="AA313" s="21" t="s">
        <v>62</v>
      </c>
      <c r="AB313" s="212"/>
      <c r="AC313" s="206"/>
      <c r="AD313" s="209"/>
      <c r="AE313" s="211"/>
      <c r="AF313" s="211"/>
      <c r="AG313" s="23" t="s">
        <v>13</v>
      </c>
      <c r="AH313" s="210"/>
      <c r="AI313" s="206"/>
      <c r="AJ313" s="209"/>
      <c r="AK313" s="211"/>
      <c r="AL313" s="211"/>
      <c r="AM313" s="211"/>
      <c r="AN313" s="21" t="s">
        <v>13</v>
      </c>
      <c r="AO313" s="210"/>
      <c r="AP313" s="212"/>
      <c r="AQ313" s="24" t="s">
        <v>14</v>
      </c>
      <c r="AR313" s="203">
        <f t="shared" si="33"/>
        <v>0</v>
      </c>
      <c r="AS313" s="204"/>
      <c r="AT313" s="204"/>
      <c r="AU313" s="204"/>
      <c r="AV313" s="40" t="s">
        <v>13</v>
      </c>
      <c r="AW313" s="203">
        <f t="shared" si="34"/>
        <v>0</v>
      </c>
      <c r="AX313" s="204"/>
      <c r="AY313" s="204"/>
      <c r="AZ313" s="204"/>
      <c r="BA313" s="41" t="s">
        <v>13</v>
      </c>
      <c r="BB313" s="203">
        <v>25700</v>
      </c>
      <c r="BC313" s="204"/>
      <c r="BD313" s="204"/>
      <c r="BE313" s="204"/>
      <c r="BF313" s="40" t="s">
        <v>13</v>
      </c>
      <c r="BG313" s="203">
        <f t="shared" si="35"/>
        <v>0</v>
      </c>
      <c r="BH313" s="204"/>
      <c r="BI313" s="204"/>
      <c r="BJ313" s="204"/>
      <c r="BK313" s="204"/>
      <c r="BL313" s="41" t="s">
        <v>13</v>
      </c>
      <c r="BM313" s="34">
        <v>237</v>
      </c>
    </row>
    <row r="314" spans="1:65">
      <c r="A314" s="34">
        <v>238</v>
      </c>
      <c r="B314" s="213"/>
      <c r="C314" s="215"/>
      <c r="D314" s="57"/>
      <c r="E314" s="213"/>
      <c r="F314" s="214"/>
      <c r="G314" s="215"/>
      <c r="H314" s="213"/>
      <c r="I314" s="214"/>
      <c r="J314" s="214"/>
      <c r="K314" s="214"/>
      <c r="L314" s="215"/>
      <c r="M314" s="210"/>
      <c r="N314" s="212"/>
      <c r="O314" s="21" t="s">
        <v>10</v>
      </c>
      <c r="P314" s="22"/>
      <c r="Q314" s="21" t="s">
        <v>11</v>
      </c>
      <c r="R314" s="22"/>
      <c r="S314" s="21" t="s">
        <v>12</v>
      </c>
      <c r="T314" s="26"/>
      <c r="U314" s="21" t="s">
        <v>12</v>
      </c>
      <c r="V314" s="25" t="s">
        <v>62</v>
      </c>
      <c r="W314" s="22"/>
      <c r="X314" s="24" t="s">
        <v>12</v>
      </c>
      <c r="Y314" s="210"/>
      <c r="Z314" s="212"/>
      <c r="AA314" s="21" t="s">
        <v>62</v>
      </c>
      <c r="AB314" s="212"/>
      <c r="AC314" s="206"/>
      <c r="AD314" s="209"/>
      <c r="AE314" s="211"/>
      <c r="AF314" s="211"/>
      <c r="AG314" s="23" t="s">
        <v>13</v>
      </c>
      <c r="AH314" s="210"/>
      <c r="AI314" s="206"/>
      <c r="AJ314" s="209"/>
      <c r="AK314" s="211"/>
      <c r="AL314" s="211"/>
      <c r="AM314" s="211"/>
      <c r="AN314" s="21" t="s">
        <v>13</v>
      </c>
      <c r="AO314" s="210"/>
      <c r="AP314" s="212"/>
      <c r="AQ314" s="24" t="s">
        <v>14</v>
      </c>
      <c r="AR314" s="203">
        <f t="shared" si="33"/>
        <v>0</v>
      </c>
      <c r="AS314" s="204"/>
      <c r="AT314" s="204"/>
      <c r="AU314" s="204"/>
      <c r="AV314" s="40" t="s">
        <v>13</v>
      </c>
      <c r="AW314" s="203">
        <f t="shared" si="34"/>
        <v>0</v>
      </c>
      <c r="AX314" s="204"/>
      <c r="AY314" s="204"/>
      <c r="AZ314" s="204"/>
      <c r="BA314" s="41" t="s">
        <v>13</v>
      </c>
      <c r="BB314" s="203">
        <v>25700</v>
      </c>
      <c r="BC314" s="204"/>
      <c r="BD314" s="204"/>
      <c r="BE314" s="204"/>
      <c r="BF314" s="40" t="s">
        <v>13</v>
      </c>
      <c r="BG314" s="203">
        <f t="shared" si="35"/>
        <v>0</v>
      </c>
      <c r="BH314" s="204"/>
      <c r="BI314" s="204"/>
      <c r="BJ314" s="204"/>
      <c r="BK314" s="204"/>
      <c r="BL314" s="41" t="s">
        <v>13</v>
      </c>
      <c r="BM314" s="34">
        <v>238</v>
      </c>
    </row>
    <row r="315" spans="1:65">
      <c r="A315" s="34">
        <v>239</v>
      </c>
      <c r="B315" s="213"/>
      <c r="C315" s="215"/>
      <c r="D315" s="57"/>
      <c r="E315" s="213"/>
      <c r="F315" s="214"/>
      <c r="G315" s="215"/>
      <c r="H315" s="213"/>
      <c r="I315" s="214"/>
      <c r="J315" s="214"/>
      <c r="K315" s="214"/>
      <c r="L315" s="215"/>
      <c r="M315" s="210"/>
      <c r="N315" s="212"/>
      <c r="O315" s="21" t="s">
        <v>10</v>
      </c>
      <c r="P315" s="22"/>
      <c r="Q315" s="21" t="s">
        <v>11</v>
      </c>
      <c r="R315" s="22"/>
      <c r="S315" s="21" t="s">
        <v>12</v>
      </c>
      <c r="T315" s="26"/>
      <c r="U315" s="21" t="s">
        <v>12</v>
      </c>
      <c r="V315" s="25" t="s">
        <v>62</v>
      </c>
      <c r="W315" s="22"/>
      <c r="X315" s="24" t="s">
        <v>12</v>
      </c>
      <c r="Y315" s="210"/>
      <c r="Z315" s="212"/>
      <c r="AA315" s="21" t="s">
        <v>62</v>
      </c>
      <c r="AB315" s="212"/>
      <c r="AC315" s="206"/>
      <c r="AD315" s="209"/>
      <c r="AE315" s="211"/>
      <c r="AF315" s="211"/>
      <c r="AG315" s="23" t="s">
        <v>13</v>
      </c>
      <c r="AH315" s="210"/>
      <c r="AI315" s="206"/>
      <c r="AJ315" s="209"/>
      <c r="AK315" s="211"/>
      <c r="AL315" s="211"/>
      <c r="AM315" s="211"/>
      <c r="AN315" s="21" t="s">
        <v>13</v>
      </c>
      <c r="AO315" s="210"/>
      <c r="AP315" s="212"/>
      <c r="AQ315" s="24" t="s">
        <v>14</v>
      </c>
      <c r="AR315" s="203">
        <f t="shared" si="33"/>
        <v>0</v>
      </c>
      <c r="AS315" s="204"/>
      <c r="AT315" s="204"/>
      <c r="AU315" s="204"/>
      <c r="AV315" s="40" t="s">
        <v>13</v>
      </c>
      <c r="AW315" s="203">
        <f t="shared" si="34"/>
        <v>0</v>
      </c>
      <c r="AX315" s="204"/>
      <c r="AY315" s="204"/>
      <c r="AZ315" s="204"/>
      <c r="BA315" s="41" t="s">
        <v>13</v>
      </c>
      <c r="BB315" s="203">
        <v>25700</v>
      </c>
      <c r="BC315" s="204"/>
      <c r="BD315" s="204"/>
      <c r="BE315" s="204"/>
      <c r="BF315" s="40" t="s">
        <v>13</v>
      </c>
      <c r="BG315" s="203">
        <f t="shared" si="35"/>
        <v>0</v>
      </c>
      <c r="BH315" s="204"/>
      <c r="BI315" s="204"/>
      <c r="BJ315" s="204"/>
      <c r="BK315" s="204"/>
      <c r="BL315" s="41" t="s">
        <v>13</v>
      </c>
      <c r="BM315" s="34">
        <v>239</v>
      </c>
    </row>
    <row r="316" spans="1:65" ht="18.600000000000001" thickBot="1">
      <c r="A316" s="34">
        <v>240</v>
      </c>
      <c r="B316" s="213"/>
      <c r="C316" s="215"/>
      <c r="D316" s="57"/>
      <c r="E316" s="213"/>
      <c r="F316" s="214"/>
      <c r="G316" s="215"/>
      <c r="H316" s="213"/>
      <c r="I316" s="214"/>
      <c r="J316" s="214"/>
      <c r="K316" s="214"/>
      <c r="L316" s="215"/>
      <c r="M316" s="210"/>
      <c r="N316" s="212"/>
      <c r="O316" s="21" t="s">
        <v>10</v>
      </c>
      <c r="P316" s="22"/>
      <c r="Q316" s="21" t="s">
        <v>11</v>
      </c>
      <c r="R316" s="22"/>
      <c r="S316" s="24" t="s">
        <v>12</v>
      </c>
      <c r="T316" s="26"/>
      <c r="U316" s="21" t="s">
        <v>12</v>
      </c>
      <c r="V316" s="25" t="s">
        <v>62</v>
      </c>
      <c r="W316" s="22"/>
      <c r="X316" s="24" t="s">
        <v>12</v>
      </c>
      <c r="Y316" s="210"/>
      <c r="Z316" s="212"/>
      <c r="AA316" s="21" t="s">
        <v>62</v>
      </c>
      <c r="AB316" s="212"/>
      <c r="AC316" s="206"/>
      <c r="AD316" s="209"/>
      <c r="AE316" s="211"/>
      <c r="AF316" s="211"/>
      <c r="AG316" s="23" t="s">
        <v>13</v>
      </c>
      <c r="AH316" s="210"/>
      <c r="AI316" s="206"/>
      <c r="AJ316" s="209"/>
      <c r="AK316" s="211"/>
      <c r="AL316" s="211"/>
      <c r="AM316" s="211"/>
      <c r="AN316" s="21" t="s">
        <v>119</v>
      </c>
      <c r="AO316" s="210"/>
      <c r="AP316" s="212"/>
      <c r="AQ316" s="24" t="s">
        <v>14</v>
      </c>
      <c r="AR316" s="203">
        <f t="shared" si="33"/>
        <v>0</v>
      </c>
      <c r="AS316" s="204"/>
      <c r="AT316" s="204"/>
      <c r="AU316" s="204"/>
      <c r="AV316" s="40" t="s">
        <v>13</v>
      </c>
      <c r="AW316" s="203">
        <f t="shared" si="34"/>
        <v>0</v>
      </c>
      <c r="AX316" s="204"/>
      <c r="AY316" s="204"/>
      <c r="AZ316" s="204"/>
      <c r="BA316" s="41" t="s">
        <v>13</v>
      </c>
      <c r="BB316" s="203">
        <v>25700</v>
      </c>
      <c r="BC316" s="204"/>
      <c r="BD316" s="204"/>
      <c r="BE316" s="204"/>
      <c r="BF316" s="41" t="s">
        <v>13</v>
      </c>
      <c r="BG316" s="320">
        <f t="shared" si="35"/>
        <v>0</v>
      </c>
      <c r="BH316" s="321"/>
      <c r="BI316" s="321"/>
      <c r="BJ316" s="321"/>
      <c r="BK316" s="321"/>
      <c r="BL316" s="41" t="s">
        <v>13</v>
      </c>
      <c r="BM316" s="34">
        <v>240</v>
      </c>
    </row>
    <row r="317" spans="1:65" ht="18.600000000000001" thickBot="1">
      <c r="BD317" s="322" t="s">
        <v>15</v>
      </c>
      <c r="BE317" s="322"/>
      <c r="BF317" s="323"/>
      <c r="BG317" s="324">
        <f>SUM(BG297:BK316)</f>
        <v>0</v>
      </c>
      <c r="BH317" s="325"/>
      <c r="BI317" s="325"/>
      <c r="BJ317" s="325"/>
      <c r="BK317" s="325"/>
      <c r="BL317" s="326"/>
    </row>
    <row r="318" spans="1:65" ht="22.2">
      <c r="A318" s="1" t="s">
        <v>61</v>
      </c>
      <c r="BC318" s="196" t="s">
        <v>24</v>
      </c>
      <c r="BD318" s="197"/>
      <c r="BE318" s="275"/>
      <c r="BF318" s="276"/>
      <c r="BG318" s="2" t="s">
        <v>10</v>
      </c>
      <c r="BI318" s="344"/>
      <c r="BJ318" s="345"/>
      <c r="BK318" s="346" t="s">
        <v>25</v>
      </c>
      <c r="BL318" s="347"/>
    </row>
    <row r="319" spans="1:65">
      <c r="X319" s="2" t="s">
        <v>85</v>
      </c>
      <c r="AU319" s="2" t="s">
        <v>103</v>
      </c>
      <c r="AX319" s="275"/>
      <c r="AY319" s="164"/>
      <c r="AZ319" s="164"/>
      <c r="BA319" s="164"/>
      <c r="BB319" s="164"/>
      <c r="BC319" s="164"/>
      <c r="BD319" s="164"/>
      <c r="BE319" s="164"/>
      <c r="BF319" s="164"/>
      <c r="BG319" s="164"/>
      <c r="BH319" s="164"/>
      <c r="BI319" s="164"/>
      <c r="BJ319" s="164"/>
      <c r="BK319" s="164"/>
      <c r="BL319" s="276"/>
    </row>
    <row r="320" spans="1:65" ht="18" customHeight="1">
      <c r="A320" s="4"/>
      <c r="B320" s="246" t="s">
        <v>94</v>
      </c>
      <c r="C320" s="248"/>
      <c r="D320" s="340" t="s">
        <v>120</v>
      </c>
      <c r="E320" s="246" t="s">
        <v>95</v>
      </c>
      <c r="F320" s="247"/>
      <c r="G320" s="248"/>
      <c r="H320" s="252" t="s">
        <v>3</v>
      </c>
      <c r="I320" s="253"/>
      <c r="J320" s="253"/>
      <c r="K320" s="253"/>
      <c r="L320" s="254"/>
      <c r="M320" s="274" t="s">
        <v>93</v>
      </c>
      <c r="N320" s="258"/>
      <c r="O320" s="258"/>
      <c r="P320" s="258"/>
      <c r="Q320" s="258"/>
      <c r="R320" s="258"/>
      <c r="S320" s="329"/>
      <c r="T320" s="274" t="s">
        <v>63</v>
      </c>
      <c r="U320" s="258"/>
      <c r="V320" s="258"/>
      <c r="W320" s="258"/>
      <c r="X320" s="329"/>
      <c r="Y320" s="262" t="s">
        <v>64</v>
      </c>
      <c r="Z320" s="263"/>
      <c r="AA320" s="263"/>
      <c r="AB320" s="263"/>
      <c r="AC320" s="264"/>
      <c r="AD320" s="274" t="s">
        <v>6</v>
      </c>
      <c r="AE320" s="258"/>
      <c r="AF320" s="258"/>
      <c r="AG320" s="329"/>
      <c r="AH320" s="271" t="s">
        <v>84</v>
      </c>
      <c r="AI320" s="272"/>
      <c r="AJ320" s="272"/>
      <c r="AK320" s="272"/>
      <c r="AL320" s="272"/>
      <c r="AM320" s="272"/>
      <c r="AN320" s="273"/>
      <c r="AO320" s="274" t="s">
        <v>7</v>
      </c>
      <c r="AP320" s="258"/>
      <c r="AQ320" s="329"/>
      <c r="AR320" s="224" t="s">
        <v>26</v>
      </c>
      <c r="AS320" s="332"/>
      <c r="AT320" s="332"/>
      <c r="AU320" s="332"/>
      <c r="AV320" s="333"/>
      <c r="AW320" s="230" t="s">
        <v>8</v>
      </c>
      <c r="AX320" s="231"/>
      <c r="AY320" s="231"/>
      <c r="AZ320" s="231"/>
      <c r="BA320" s="232"/>
      <c r="BB320" s="236" t="s">
        <v>27</v>
      </c>
      <c r="BC320" s="335"/>
      <c r="BD320" s="335"/>
      <c r="BE320" s="335"/>
      <c r="BF320" s="336"/>
      <c r="BG320" s="230" t="s">
        <v>9</v>
      </c>
      <c r="BH320" s="231"/>
      <c r="BI320" s="231"/>
      <c r="BJ320" s="231"/>
      <c r="BK320" s="231"/>
      <c r="BL320" s="232"/>
    </row>
    <row r="321" spans="1:65" ht="18" customHeight="1">
      <c r="A321" s="4"/>
      <c r="B321" s="249"/>
      <c r="C321" s="251"/>
      <c r="D321" s="341"/>
      <c r="E321" s="249"/>
      <c r="F321" s="250"/>
      <c r="G321" s="251"/>
      <c r="H321" s="255"/>
      <c r="I321" s="256"/>
      <c r="J321" s="256"/>
      <c r="K321" s="256"/>
      <c r="L321" s="257"/>
      <c r="M321" s="342"/>
      <c r="N321" s="259"/>
      <c r="O321" s="259"/>
      <c r="P321" s="259"/>
      <c r="Q321" s="259"/>
      <c r="R321" s="259"/>
      <c r="S321" s="343"/>
      <c r="T321" s="342"/>
      <c r="U321" s="259"/>
      <c r="V321" s="259"/>
      <c r="W321" s="259"/>
      <c r="X321" s="343"/>
      <c r="Y321" s="224" t="s">
        <v>91</v>
      </c>
      <c r="Z321" s="332"/>
      <c r="AA321" s="332"/>
      <c r="AB321" s="332"/>
      <c r="AC321" s="333"/>
      <c r="AD321" s="330"/>
      <c r="AE321" s="260"/>
      <c r="AF321" s="260"/>
      <c r="AG321" s="331"/>
      <c r="AH321" s="218" t="s">
        <v>4</v>
      </c>
      <c r="AI321" s="220"/>
      <c r="AJ321" s="218" t="s">
        <v>5</v>
      </c>
      <c r="AK321" s="219"/>
      <c r="AL321" s="219"/>
      <c r="AM321" s="219"/>
      <c r="AN321" s="220"/>
      <c r="AO321" s="330"/>
      <c r="AP321" s="260"/>
      <c r="AQ321" s="331"/>
      <c r="AR321" s="334"/>
      <c r="AS321" s="244"/>
      <c r="AT321" s="244"/>
      <c r="AU321" s="244"/>
      <c r="AV321" s="245"/>
      <c r="AW321" s="233"/>
      <c r="AX321" s="234"/>
      <c r="AY321" s="234"/>
      <c r="AZ321" s="234"/>
      <c r="BA321" s="235"/>
      <c r="BB321" s="337"/>
      <c r="BC321" s="338"/>
      <c r="BD321" s="338"/>
      <c r="BE321" s="338"/>
      <c r="BF321" s="339"/>
      <c r="BG321" s="233"/>
      <c r="BH321" s="234"/>
      <c r="BI321" s="234"/>
      <c r="BJ321" s="234"/>
      <c r="BK321" s="234"/>
      <c r="BL321" s="235"/>
    </row>
    <row r="322" spans="1:65">
      <c r="A322" s="4"/>
      <c r="B322" s="218" t="s">
        <v>2</v>
      </c>
      <c r="C322" s="220"/>
      <c r="D322" s="54" t="s">
        <v>2</v>
      </c>
      <c r="E322" s="218" t="s">
        <v>96</v>
      </c>
      <c r="F322" s="219"/>
      <c r="G322" s="220"/>
      <c r="H322" s="221"/>
      <c r="I322" s="222"/>
      <c r="J322" s="222"/>
      <c r="K322" s="222"/>
      <c r="L322" s="223"/>
      <c r="M322" s="330"/>
      <c r="N322" s="260"/>
      <c r="O322" s="260"/>
      <c r="P322" s="260"/>
      <c r="Q322" s="260"/>
      <c r="R322" s="260"/>
      <c r="S322" s="331"/>
      <c r="T322" s="330"/>
      <c r="U322" s="260"/>
      <c r="V322" s="260"/>
      <c r="W322" s="260"/>
      <c r="X322" s="331"/>
      <c r="Y322" s="334"/>
      <c r="Z322" s="244"/>
      <c r="AA322" s="244"/>
      <c r="AB322" s="244"/>
      <c r="AC322" s="245"/>
      <c r="AD322" s="218" t="s">
        <v>77</v>
      </c>
      <c r="AE322" s="219"/>
      <c r="AF322" s="219"/>
      <c r="AG322" s="220"/>
      <c r="AH322" s="218" t="s">
        <v>2</v>
      </c>
      <c r="AI322" s="220"/>
      <c r="AJ322" s="218" t="s">
        <v>78</v>
      </c>
      <c r="AK322" s="219"/>
      <c r="AL322" s="219"/>
      <c r="AM322" s="219"/>
      <c r="AN322" s="220"/>
      <c r="AO322" s="218" t="s">
        <v>79</v>
      </c>
      <c r="AP322" s="219"/>
      <c r="AQ322" s="220"/>
      <c r="AR322" s="218" t="s">
        <v>80</v>
      </c>
      <c r="AS322" s="219"/>
      <c r="AT322" s="219"/>
      <c r="AU322" s="219"/>
      <c r="AV322" s="220"/>
      <c r="AW322" s="218" t="s">
        <v>81</v>
      </c>
      <c r="AX322" s="219"/>
      <c r="AY322" s="219"/>
      <c r="AZ322" s="219"/>
      <c r="BA322" s="220"/>
      <c r="BB322" s="271" t="s">
        <v>82</v>
      </c>
      <c r="BC322" s="272"/>
      <c r="BD322" s="272"/>
      <c r="BE322" s="272"/>
      <c r="BF322" s="273"/>
      <c r="BG322" s="271" t="s">
        <v>83</v>
      </c>
      <c r="BH322" s="272"/>
      <c r="BI322" s="272"/>
      <c r="BJ322" s="272"/>
      <c r="BK322" s="272"/>
      <c r="BL322" s="273"/>
    </row>
    <row r="323" spans="1:65">
      <c r="A323" s="34">
        <v>241</v>
      </c>
      <c r="B323" s="213"/>
      <c r="C323" s="215"/>
      <c r="D323" s="57"/>
      <c r="E323" s="213"/>
      <c r="F323" s="214"/>
      <c r="G323" s="215"/>
      <c r="H323" s="213"/>
      <c r="I323" s="214"/>
      <c r="J323" s="214"/>
      <c r="K323" s="214"/>
      <c r="L323" s="215"/>
      <c r="M323" s="210"/>
      <c r="N323" s="212"/>
      <c r="O323" s="21" t="s">
        <v>10</v>
      </c>
      <c r="P323" s="22"/>
      <c r="Q323" s="21" t="s">
        <v>11</v>
      </c>
      <c r="R323" s="22"/>
      <c r="S323" s="21" t="s">
        <v>12</v>
      </c>
      <c r="T323" s="26"/>
      <c r="U323" s="21" t="s">
        <v>12</v>
      </c>
      <c r="V323" s="25" t="s">
        <v>62</v>
      </c>
      <c r="W323" s="22"/>
      <c r="X323" s="24" t="s">
        <v>12</v>
      </c>
      <c r="Y323" s="327"/>
      <c r="Z323" s="217"/>
      <c r="AA323" s="21" t="s">
        <v>62</v>
      </c>
      <c r="AB323" s="217"/>
      <c r="AC323" s="328"/>
      <c r="AD323" s="209"/>
      <c r="AE323" s="211"/>
      <c r="AF323" s="211"/>
      <c r="AG323" s="23" t="s">
        <v>13</v>
      </c>
      <c r="AH323" s="210"/>
      <c r="AI323" s="206"/>
      <c r="AJ323" s="209"/>
      <c r="AK323" s="211"/>
      <c r="AL323" s="211"/>
      <c r="AM323" s="211"/>
      <c r="AN323" s="21" t="s">
        <v>13</v>
      </c>
      <c r="AO323" s="210"/>
      <c r="AP323" s="212"/>
      <c r="AQ323" s="24" t="s">
        <v>14</v>
      </c>
      <c r="AR323" s="203">
        <f t="shared" ref="AR323:AR342" si="36">IFERROR(ROUNDDOWN(AJ323/AO323,0),0)</f>
        <v>0</v>
      </c>
      <c r="AS323" s="204"/>
      <c r="AT323" s="204"/>
      <c r="AU323" s="204"/>
      <c r="AV323" s="40" t="s">
        <v>13</v>
      </c>
      <c r="AW323" s="203">
        <f t="shared" ref="AW323:AW342" si="37">IFERROR(AD323+AR323,0)</f>
        <v>0</v>
      </c>
      <c r="AX323" s="204"/>
      <c r="AY323" s="204"/>
      <c r="AZ323" s="204"/>
      <c r="BA323" s="41" t="s">
        <v>13</v>
      </c>
      <c r="BB323" s="203">
        <v>25700</v>
      </c>
      <c r="BC323" s="204"/>
      <c r="BD323" s="204"/>
      <c r="BE323" s="204"/>
      <c r="BF323" s="40" t="s">
        <v>13</v>
      </c>
      <c r="BG323" s="203">
        <f t="shared" ref="BG323:BG342" si="38">IF(AW323&lt;BB323,AW323,25700)</f>
        <v>0</v>
      </c>
      <c r="BH323" s="204"/>
      <c r="BI323" s="204"/>
      <c r="BJ323" s="204"/>
      <c r="BK323" s="204"/>
      <c r="BL323" s="41" t="s">
        <v>13</v>
      </c>
      <c r="BM323" s="34">
        <v>241</v>
      </c>
    </row>
    <row r="324" spans="1:65">
      <c r="A324" s="34">
        <v>242</v>
      </c>
      <c r="B324" s="213"/>
      <c r="C324" s="215"/>
      <c r="D324" s="57"/>
      <c r="E324" s="213"/>
      <c r="F324" s="214"/>
      <c r="G324" s="215"/>
      <c r="H324" s="213"/>
      <c r="I324" s="214"/>
      <c r="J324" s="214"/>
      <c r="K324" s="214"/>
      <c r="L324" s="215"/>
      <c r="M324" s="210"/>
      <c r="N324" s="212"/>
      <c r="O324" s="21" t="s">
        <v>10</v>
      </c>
      <c r="P324" s="22"/>
      <c r="Q324" s="21" t="s">
        <v>11</v>
      </c>
      <c r="R324" s="22"/>
      <c r="S324" s="21" t="s">
        <v>12</v>
      </c>
      <c r="T324" s="26"/>
      <c r="U324" s="21" t="s">
        <v>12</v>
      </c>
      <c r="V324" s="25" t="s">
        <v>62</v>
      </c>
      <c r="W324" s="22"/>
      <c r="X324" s="24" t="s">
        <v>12</v>
      </c>
      <c r="Y324" s="210"/>
      <c r="Z324" s="212"/>
      <c r="AA324" s="21" t="s">
        <v>62</v>
      </c>
      <c r="AB324" s="212"/>
      <c r="AC324" s="206"/>
      <c r="AD324" s="209"/>
      <c r="AE324" s="211"/>
      <c r="AF324" s="211"/>
      <c r="AG324" s="23" t="s">
        <v>13</v>
      </c>
      <c r="AH324" s="210"/>
      <c r="AI324" s="206"/>
      <c r="AJ324" s="209"/>
      <c r="AK324" s="211"/>
      <c r="AL324" s="211"/>
      <c r="AM324" s="211"/>
      <c r="AN324" s="21" t="s">
        <v>13</v>
      </c>
      <c r="AO324" s="210"/>
      <c r="AP324" s="212"/>
      <c r="AQ324" s="24" t="s">
        <v>14</v>
      </c>
      <c r="AR324" s="203">
        <f t="shared" si="36"/>
        <v>0</v>
      </c>
      <c r="AS324" s="204"/>
      <c r="AT324" s="204"/>
      <c r="AU324" s="204"/>
      <c r="AV324" s="40" t="s">
        <v>13</v>
      </c>
      <c r="AW324" s="203">
        <f t="shared" si="37"/>
        <v>0</v>
      </c>
      <c r="AX324" s="204"/>
      <c r="AY324" s="204"/>
      <c r="AZ324" s="204"/>
      <c r="BA324" s="41" t="s">
        <v>13</v>
      </c>
      <c r="BB324" s="203">
        <v>25700</v>
      </c>
      <c r="BC324" s="204"/>
      <c r="BD324" s="204"/>
      <c r="BE324" s="204"/>
      <c r="BF324" s="40" t="s">
        <v>13</v>
      </c>
      <c r="BG324" s="203">
        <f t="shared" si="38"/>
        <v>0</v>
      </c>
      <c r="BH324" s="204"/>
      <c r="BI324" s="204"/>
      <c r="BJ324" s="204"/>
      <c r="BK324" s="204"/>
      <c r="BL324" s="41" t="s">
        <v>13</v>
      </c>
      <c r="BM324" s="34">
        <v>242</v>
      </c>
    </row>
    <row r="325" spans="1:65">
      <c r="A325" s="34">
        <v>243</v>
      </c>
      <c r="B325" s="213"/>
      <c r="C325" s="215"/>
      <c r="D325" s="57"/>
      <c r="E325" s="213"/>
      <c r="F325" s="214"/>
      <c r="G325" s="215"/>
      <c r="H325" s="213"/>
      <c r="I325" s="214"/>
      <c r="J325" s="214"/>
      <c r="K325" s="214"/>
      <c r="L325" s="215"/>
      <c r="M325" s="210"/>
      <c r="N325" s="212"/>
      <c r="O325" s="21" t="s">
        <v>10</v>
      </c>
      <c r="P325" s="22"/>
      <c r="Q325" s="21" t="s">
        <v>11</v>
      </c>
      <c r="R325" s="22"/>
      <c r="S325" s="21" t="s">
        <v>12</v>
      </c>
      <c r="T325" s="26"/>
      <c r="U325" s="21" t="s">
        <v>12</v>
      </c>
      <c r="V325" s="25" t="s">
        <v>62</v>
      </c>
      <c r="W325" s="22"/>
      <c r="X325" s="24" t="s">
        <v>12</v>
      </c>
      <c r="Y325" s="210"/>
      <c r="Z325" s="212"/>
      <c r="AA325" s="21" t="s">
        <v>62</v>
      </c>
      <c r="AB325" s="212"/>
      <c r="AC325" s="206"/>
      <c r="AD325" s="209"/>
      <c r="AE325" s="211"/>
      <c r="AF325" s="211"/>
      <c r="AG325" s="23" t="s">
        <v>13</v>
      </c>
      <c r="AH325" s="210"/>
      <c r="AI325" s="206"/>
      <c r="AJ325" s="209"/>
      <c r="AK325" s="211"/>
      <c r="AL325" s="211"/>
      <c r="AM325" s="211"/>
      <c r="AN325" s="21" t="s">
        <v>13</v>
      </c>
      <c r="AO325" s="210"/>
      <c r="AP325" s="212"/>
      <c r="AQ325" s="24" t="s">
        <v>14</v>
      </c>
      <c r="AR325" s="203">
        <f t="shared" si="36"/>
        <v>0</v>
      </c>
      <c r="AS325" s="204"/>
      <c r="AT325" s="204"/>
      <c r="AU325" s="204"/>
      <c r="AV325" s="40" t="s">
        <v>13</v>
      </c>
      <c r="AW325" s="203">
        <f t="shared" si="37"/>
        <v>0</v>
      </c>
      <c r="AX325" s="204"/>
      <c r="AY325" s="204"/>
      <c r="AZ325" s="204"/>
      <c r="BA325" s="41" t="s">
        <v>13</v>
      </c>
      <c r="BB325" s="203">
        <v>25700</v>
      </c>
      <c r="BC325" s="204"/>
      <c r="BD325" s="204"/>
      <c r="BE325" s="204"/>
      <c r="BF325" s="40" t="s">
        <v>13</v>
      </c>
      <c r="BG325" s="203">
        <f t="shared" si="38"/>
        <v>0</v>
      </c>
      <c r="BH325" s="204"/>
      <c r="BI325" s="204"/>
      <c r="BJ325" s="204"/>
      <c r="BK325" s="204"/>
      <c r="BL325" s="41" t="s">
        <v>13</v>
      </c>
      <c r="BM325" s="34">
        <v>243</v>
      </c>
    </row>
    <row r="326" spans="1:65">
      <c r="A326" s="34">
        <v>244</v>
      </c>
      <c r="B326" s="213"/>
      <c r="C326" s="215"/>
      <c r="D326" s="57"/>
      <c r="E326" s="213"/>
      <c r="F326" s="214"/>
      <c r="G326" s="215"/>
      <c r="H326" s="213"/>
      <c r="I326" s="214"/>
      <c r="J326" s="214"/>
      <c r="K326" s="214"/>
      <c r="L326" s="215"/>
      <c r="M326" s="210"/>
      <c r="N326" s="212"/>
      <c r="O326" s="21" t="s">
        <v>10</v>
      </c>
      <c r="P326" s="22"/>
      <c r="Q326" s="21" t="s">
        <v>11</v>
      </c>
      <c r="R326" s="22"/>
      <c r="S326" s="21" t="s">
        <v>12</v>
      </c>
      <c r="T326" s="26"/>
      <c r="U326" s="21" t="s">
        <v>12</v>
      </c>
      <c r="V326" s="25" t="s">
        <v>62</v>
      </c>
      <c r="W326" s="22"/>
      <c r="X326" s="24" t="s">
        <v>12</v>
      </c>
      <c r="Y326" s="210"/>
      <c r="Z326" s="212"/>
      <c r="AA326" s="21" t="s">
        <v>62</v>
      </c>
      <c r="AB326" s="212"/>
      <c r="AC326" s="206"/>
      <c r="AD326" s="209"/>
      <c r="AE326" s="211"/>
      <c r="AF326" s="211"/>
      <c r="AG326" s="23" t="s">
        <v>13</v>
      </c>
      <c r="AH326" s="210"/>
      <c r="AI326" s="206"/>
      <c r="AJ326" s="209"/>
      <c r="AK326" s="211"/>
      <c r="AL326" s="211"/>
      <c r="AM326" s="211"/>
      <c r="AN326" s="21" t="s">
        <v>13</v>
      </c>
      <c r="AO326" s="210"/>
      <c r="AP326" s="212"/>
      <c r="AQ326" s="24" t="s">
        <v>14</v>
      </c>
      <c r="AR326" s="203">
        <f t="shared" si="36"/>
        <v>0</v>
      </c>
      <c r="AS326" s="204"/>
      <c r="AT326" s="204"/>
      <c r="AU326" s="204"/>
      <c r="AV326" s="40" t="s">
        <v>13</v>
      </c>
      <c r="AW326" s="203">
        <f t="shared" si="37"/>
        <v>0</v>
      </c>
      <c r="AX326" s="204"/>
      <c r="AY326" s="204"/>
      <c r="AZ326" s="204"/>
      <c r="BA326" s="41" t="s">
        <v>13</v>
      </c>
      <c r="BB326" s="203">
        <v>25700</v>
      </c>
      <c r="BC326" s="204"/>
      <c r="BD326" s="204"/>
      <c r="BE326" s="204"/>
      <c r="BF326" s="40" t="s">
        <v>13</v>
      </c>
      <c r="BG326" s="203">
        <f t="shared" si="38"/>
        <v>0</v>
      </c>
      <c r="BH326" s="204"/>
      <c r="BI326" s="204"/>
      <c r="BJ326" s="204"/>
      <c r="BK326" s="204"/>
      <c r="BL326" s="41" t="s">
        <v>13</v>
      </c>
      <c r="BM326" s="34">
        <v>244</v>
      </c>
    </row>
    <row r="327" spans="1:65">
      <c r="A327" s="34">
        <v>245</v>
      </c>
      <c r="B327" s="213"/>
      <c r="C327" s="215"/>
      <c r="D327" s="57"/>
      <c r="E327" s="213"/>
      <c r="F327" s="214"/>
      <c r="G327" s="215"/>
      <c r="H327" s="213"/>
      <c r="I327" s="214"/>
      <c r="J327" s="214"/>
      <c r="K327" s="214"/>
      <c r="L327" s="215"/>
      <c r="M327" s="210"/>
      <c r="N327" s="212"/>
      <c r="O327" s="21" t="s">
        <v>10</v>
      </c>
      <c r="P327" s="22"/>
      <c r="Q327" s="21" t="s">
        <v>11</v>
      </c>
      <c r="R327" s="22"/>
      <c r="S327" s="21" t="s">
        <v>12</v>
      </c>
      <c r="T327" s="26"/>
      <c r="U327" s="21" t="s">
        <v>12</v>
      </c>
      <c r="V327" s="25" t="s">
        <v>62</v>
      </c>
      <c r="W327" s="22"/>
      <c r="X327" s="24" t="s">
        <v>12</v>
      </c>
      <c r="Y327" s="327"/>
      <c r="Z327" s="217"/>
      <c r="AA327" s="21" t="s">
        <v>62</v>
      </c>
      <c r="AB327" s="217"/>
      <c r="AC327" s="328"/>
      <c r="AD327" s="209"/>
      <c r="AE327" s="211"/>
      <c r="AF327" s="211"/>
      <c r="AG327" s="23" t="s">
        <v>13</v>
      </c>
      <c r="AH327" s="210"/>
      <c r="AI327" s="206"/>
      <c r="AJ327" s="209"/>
      <c r="AK327" s="211"/>
      <c r="AL327" s="211"/>
      <c r="AM327" s="211"/>
      <c r="AN327" s="21" t="s">
        <v>13</v>
      </c>
      <c r="AO327" s="210"/>
      <c r="AP327" s="212"/>
      <c r="AQ327" s="24" t="s">
        <v>14</v>
      </c>
      <c r="AR327" s="203">
        <f t="shared" si="36"/>
        <v>0</v>
      </c>
      <c r="AS327" s="204"/>
      <c r="AT327" s="204"/>
      <c r="AU327" s="204"/>
      <c r="AV327" s="40" t="s">
        <v>13</v>
      </c>
      <c r="AW327" s="203">
        <f t="shared" si="37"/>
        <v>0</v>
      </c>
      <c r="AX327" s="204"/>
      <c r="AY327" s="204"/>
      <c r="AZ327" s="204"/>
      <c r="BA327" s="41" t="s">
        <v>13</v>
      </c>
      <c r="BB327" s="203">
        <v>25700</v>
      </c>
      <c r="BC327" s="204"/>
      <c r="BD327" s="204"/>
      <c r="BE327" s="204"/>
      <c r="BF327" s="40" t="s">
        <v>13</v>
      </c>
      <c r="BG327" s="203">
        <f t="shared" si="38"/>
        <v>0</v>
      </c>
      <c r="BH327" s="204"/>
      <c r="BI327" s="204"/>
      <c r="BJ327" s="204"/>
      <c r="BK327" s="204"/>
      <c r="BL327" s="41" t="s">
        <v>13</v>
      </c>
      <c r="BM327" s="34">
        <v>245</v>
      </c>
    </row>
    <row r="328" spans="1:65">
      <c r="A328" s="34">
        <v>246</v>
      </c>
      <c r="B328" s="213"/>
      <c r="C328" s="215"/>
      <c r="D328" s="57"/>
      <c r="E328" s="213"/>
      <c r="F328" s="214"/>
      <c r="G328" s="215"/>
      <c r="H328" s="213"/>
      <c r="I328" s="214"/>
      <c r="J328" s="214"/>
      <c r="K328" s="214"/>
      <c r="L328" s="215"/>
      <c r="M328" s="210"/>
      <c r="N328" s="212"/>
      <c r="O328" s="21" t="s">
        <v>10</v>
      </c>
      <c r="P328" s="22"/>
      <c r="Q328" s="21" t="s">
        <v>11</v>
      </c>
      <c r="R328" s="22"/>
      <c r="S328" s="21" t="s">
        <v>12</v>
      </c>
      <c r="T328" s="26"/>
      <c r="U328" s="21" t="s">
        <v>12</v>
      </c>
      <c r="V328" s="25" t="s">
        <v>62</v>
      </c>
      <c r="W328" s="22"/>
      <c r="X328" s="24" t="s">
        <v>12</v>
      </c>
      <c r="Y328" s="210"/>
      <c r="Z328" s="212"/>
      <c r="AA328" s="21" t="s">
        <v>62</v>
      </c>
      <c r="AB328" s="212"/>
      <c r="AC328" s="206"/>
      <c r="AD328" s="209"/>
      <c r="AE328" s="211"/>
      <c r="AF328" s="211"/>
      <c r="AG328" s="23" t="s">
        <v>13</v>
      </c>
      <c r="AH328" s="210"/>
      <c r="AI328" s="206"/>
      <c r="AJ328" s="209"/>
      <c r="AK328" s="211"/>
      <c r="AL328" s="211"/>
      <c r="AM328" s="211"/>
      <c r="AN328" s="21" t="s">
        <v>13</v>
      </c>
      <c r="AO328" s="210"/>
      <c r="AP328" s="212"/>
      <c r="AQ328" s="24" t="s">
        <v>14</v>
      </c>
      <c r="AR328" s="203">
        <f t="shared" si="36"/>
        <v>0</v>
      </c>
      <c r="AS328" s="204"/>
      <c r="AT328" s="204"/>
      <c r="AU328" s="204"/>
      <c r="AV328" s="40" t="s">
        <v>13</v>
      </c>
      <c r="AW328" s="203">
        <f t="shared" si="37"/>
        <v>0</v>
      </c>
      <c r="AX328" s="204"/>
      <c r="AY328" s="204"/>
      <c r="AZ328" s="204"/>
      <c r="BA328" s="41" t="s">
        <v>13</v>
      </c>
      <c r="BB328" s="203">
        <v>25700</v>
      </c>
      <c r="BC328" s="204"/>
      <c r="BD328" s="204"/>
      <c r="BE328" s="204"/>
      <c r="BF328" s="40" t="s">
        <v>13</v>
      </c>
      <c r="BG328" s="203">
        <f t="shared" si="38"/>
        <v>0</v>
      </c>
      <c r="BH328" s="204"/>
      <c r="BI328" s="204"/>
      <c r="BJ328" s="204"/>
      <c r="BK328" s="204"/>
      <c r="BL328" s="41" t="s">
        <v>13</v>
      </c>
      <c r="BM328" s="34">
        <v>246</v>
      </c>
    </row>
    <row r="329" spans="1:65">
      <c r="A329" s="34">
        <v>247</v>
      </c>
      <c r="B329" s="213"/>
      <c r="C329" s="215"/>
      <c r="D329" s="57"/>
      <c r="E329" s="213"/>
      <c r="F329" s="214"/>
      <c r="G329" s="215"/>
      <c r="H329" s="213"/>
      <c r="I329" s="214"/>
      <c r="J329" s="214"/>
      <c r="K329" s="214"/>
      <c r="L329" s="215"/>
      <c r="M329" s="210"/>
      <c r="N329" s="212"/>
      <c r="O329" s="21" t="s">
        <v>10</v>
      </c>
      <c r="P329" s="22"/>
      <c r="Q329" s="21" t="s">
        <v>11</v>
      </c>
      <c r="R329" s="22"/>
      <c r="S329" s="21" t="s">
        <v>12</v>
      </c>
      <c r="T329" s="26"/>
      <c r="U329" s="21" t="s">
        <v>12</v>
      </c>
      <c r="V329" s="25" t="s">
        <v>62</v>
      </c>
      <c r="W329" s="22"/>
      <c r="X329" s="24" t="s">
        <v>12</v>
      </c>
      <c r="Y329" s="210"/>
      <c r="Z329" s="212"/>
      <c r="AA329" s="21" t="s">
        <v>62</v>
      </c>
      <c r="AB329" s="212"/>
      <c r="AC329" s="206"/>
      <c r="AD329" s="209"/>
      <c r="AE329" s="211"/>
      <c r="AF329" s="211"/>
      <c r="AG329" s="23" t="s">
        <v>13</v>
      </c>
      <c r="AH329" s="210"/>
      <c r="AI329" s="206"/>
      <c r="AJ329" s="209"/>
      <c r="AK329" s="211"/>
      <c r="AL329" s="211"/>
      <c r="AM329" s="211"/>
      <c r="AN329" s="21" t="s">
        <v>13</v>
      </c>
      <c r="AO329" s="210"/>
      <c r="AP329" s="212"/>
      <c r="AQ329" s="24" t="s">
        <v>14</v>
      </c>
      <c r="AR329" s="203">
        <f t="shared" si="36"/>
        <v>0</v>
      </c>
      <c r="AS329" s="204"/>
      <c r="AT329" s="204"/>
      <c r="AU329" s="204"/>
      <c r="AV329" s="40" t="s">
        <v>13</v>
      </c>
      <c r="AW329" s="203">
        <f t="shared" si="37"/>
        <v>0</v>
      </c>
      <c r="AX329" s="204"/>
      <c r="AY329" s="204"/>
      <c r="AZ329" s="204"/>
      <c r="BA329" s="41" t="s">
        <v>13</v>
      </c>
      <c r="BB329" s="203">
        <v>25700</v>
      </c>
      <c r="BC329" s="204"/>
      <c r="BD329" s="204"/>
      <c r="BE329" s="204"/>
      <c r="BF329" s="40" t="s">
        <v>13</v>
      </c>
      <c r="BG329" s="203">
        <f t="shared" si="38"/>
        <v>0</v>
      </c>
      <c r="BH329" s="204"/>
      <c r="BI329" s="204"/>
      <c r="BJ329" s="204"/>
      <c r="BK329" s="204"/>
      <c r="BL329" s="41" t="s">
        <v>13</v>
      </c>
      <c r="BM329" s="34">
        <v>247</v>
      </c>
    </row>
    <row r="330" spans="1:65">
      <c r="A330" s="34">
        <v>248</v>
      </c>
      <c r="B330" s="213"/>
      <c r="C330" s="215"/>
      <c r="D330" s="57"/>
      <c r="E330" s="213"/>
      <c r="F330" s="214"/>
      <c r="G330" s="215"/>
      <c r="H330" s="213"/>
      <c r="I330" s="214"/>
      <c r="J330" s="214"/>
      <c r="K330" s="214"/>
      <c r="L330" s="215"/>
      <c r="M330" s="210"/>
      <c r="N330" s="212"/>
      <c r="O330" s="21" t="s">
        <v>10</v>
      </c>
      <c r="P330" s="22"/>
      <c r="Q330" s="21" t="s">
        <v>11</v>
      </c>
      <c r="R330" s="22"/>
      <c r="S330" s="21" t="s">
        <v>12</v>
      </c>
      <c r="T330" s="26"/>
      <c r="U330" s="21" t="s">
        <v>12</v>
      </c>
      <c r="V330" s="25" t="s">
        <v>62</v>
      </c>
      <c r="W330" s="22"/>
      <c r="X330" s="24" t="s">
        <v>12</v>
      </c>
      <c r="Y330" s="210"/>
      <c r="Z330" s="212"/>
      <c r="AA330" s="21" t="s">
        <v>62</v>
      </c>
      <c r="AB330" s="212"/>
      <c r="AC330" s="206"/>
      <c r="AD330" s="209"/>
      <c r="AE330" s="211"/>
      <c r="AF330" s="211"/>
      <c r="AG330" s="23" t="s">
        <v>13</v>
      </c>
      <c r="AH330" s="210"/>
      <c r="AI330" s="206"/>
      <c r="AJ330" s="209"/>
      <c r="AK330" s="211"/>
      <c r="AL330" s="211"/>
      <c r="AM330" s="211"/>
      <c r="AN330" s="21" t="s">
        <v>13</v>
      </c>
      <c r="AO330" s="210"/>
      <c r="AP330" s="212"/>
      <c r="AQ330" s="24" t="s">
        <v>14</v>
      </c>
      <c r="AR330" s="203">
        <f t="shared" si="36"/>
        <v>0</v>
      </c>
      <c r="AS330" s="204"/>
      <c r="AT330" s="204"/>
      <c r="AU330" s="204"/>
      <c r="AV330" s="40" t="s">
        <v>13</v>
      </c>
      <c r="AW330" s="203">
        <f t="shared" si="37"/>
        <v>0</v>
      </c>
      <c r="AX330" s="204"/>
      <c r="AY330" s="204"/>
      <c r="AZ330" s="204"/>
      <c r="BA330" s="41" t="s">
        <v>13</v>
      </c>
      <c r="BB330" s="203">
        <v>25700</v>
      </c>
      <c r="BC330" s="204"/>
      <c r="BD330" s="204"/>
      <c r="BE330" s="204"/>
      <c r="BF330" s="40" t="s">
        <v>13</v>
      </c>
      <c r="BG330" s="203">
        <f t="shared" si="38"/>
        <v>0</v>
      </c>
      <c r="BH330" s="204"/>
      <c r="BI330" s="204"/>
      <c r="BJ330" s="204"/>
      <c r="BK330" s="204"/>
      <c r="BL330" s="41" t="s">
        <v>13</v>
      </c>
      <c r="BM330" s="34">
        <v>248</v>
      </c>
    </row>
    <row r="331" spans="1:65">
      <c r="A331" s="34">
        <v>249</v>
      </c>
      <c r="B331" s="213"/>
      <c r="C331" s="215"/>
      <c r="D331" s="57"/>
      <c r="E331" s="213"/>
      <c r="F331" s="214"/>
      <c r="G331" s="215"/>
      <c r="H331" s="213"/>
      <c r="I331" s="214"/>
      <c r="J331" s="214"/>
      <c r="K331" s="214"/>
      <c r="L331" s="215"/>
      <c r="M331" s="210"/>
      <c r="N331" s="212"/>
      <c r="O331" s="21" t="s">
        <v>10</v>
      </c>
      <c r="P331" s="22"/>
      <c r="Q331" s="21" t="s">
        <v>11</v>
      </c>
      <c r="R331" s="22"/>
      <c r="S331" s="21" t="s">
        <v>12</v>
      </c>
      <c r="T331" s="26"/>
      <c r="U331" s="21" t="s">
        <v>12</v>
      </c>
      <c r="V331" s="25" t="s">
        <v>62</v>
      </c>
      <c r="W331" s="22"/>
      <c r="X331" s="24" t="s">
        <v>12</v>
      </c>
      <c r="Y331" s="210"/>
      <c r="Z331" s="212"/>
      <c r="AA331" s="21" t="s">
        <v>62</v>
      </c>
      <c r="AB331" s="212"/>
      <c r="AC331" s="206"/>
      <c r="AD331" s="209"/>
      <c r="AE331" s="211"/>
      <c r="AF331" s="211"/>
      <c r="AG331" s="23" t="s">
        <v>13</v>
      </c>
      <c r="AH331" s="210"/>
      <c r="AI331" s="206"/>
      <c r="AJ331" s="209"/>
      <c r="AK331" s="211"/>
      <c r="AL331" s="211"/>
      <c r="AM331" s="211"/>
      <c r="AN331" s="21" t="s">
        <v>13</v>
      </c>
      <c r="AO331" s="210"/>
      <c r="AP331" s="212"/>
      <c r="AQ331" s="24" t="s">
        <v>14</v>
      </c>
      <c r="AR331" s="203">
        <f t="shared" si="36"/>
        <v>0</v>
      </c>
      <c r="AS331" s="204"/>
      <c r="AT331" s="204"/>
      <c r="AU331" s="204"/>
      <c r="AV331" s="40" t="s">
        <v>13</v>
      </c>
      <c r="AW331" s="203">
        <f t="shared" si="37"/>
        <v>0</v>
      </c>
      <c r="AX331" s="204"/>
      <c r="AY331" s="204"/>
      <c r="AZ331" s="204"/>
      <c r="BA331" s="41" t="s">
        <v>13</v>
      </c>
      <c r="BB331" s="203">
        <v>25700</v>
      </c>
      <c r="BC331" s="204"/>
      <c r="BD331" s="204"/>
      <c r="BE331" s="204"/>
      <c r="BF331" s="40" t="s">
        <v>13</v>
      </c>
      <c r="BG331" s="203">
        <f t="shared" si="38"/>
        <v>0</v>
      </c>
      <c r="BH331" s="204"/>
      <c r="BI331" s="204"/>
      <c r="BJ331" s="204"/>
      <c r="BK331" s="204"/>
      <c r="BL331" s="41" t="s">
        <v>13</v>
      </c>
      <c r="BM331" s="34">
        <v>249</v>
      </c>
    </row>
    <row r="332" spans="1:65">
      <c r="A332" s="34">
        <v>250</v>
      </c>
      <c r="B332" s="213"/>
      <c r="C332" s="215"/>
      <c r="D332" s="57"/>
      <c r="E332" s="213"/>
      <c r="F332" s="214"/>
      <c r="G332" s="215"/>
      <c r="H332" s="213"/>
      <c r="I332" s="214"/>
      <c r="J332" s="214"/>
      <c r="K332" s="214"/>
      <c r="L332" s="215"/>
      <c r="M332" s="210"/>
      <c r="N332" s="212"/>
      <c r="O332" s="21" t="s">
        <v>10</v>
      </c>
      <c r="P332" s="22"/>
      <c r="Q332" s="21" t="s">
        <v>11</v>
      </c>
      <c r="R332" s="22"/>
      <c r="S332" s="21" t="s">
        <v>12</v>
      </c>
      <c r="T332" s="26"/>
      <c r="U332" s="21" t="s">
        <v>12</v>
      </c>
      <c r="V332" s="25" t="s">
        <v>62</v>
      </c>
      <c r="W332" s="22"/>
      <c r="X332" s="24" t="s">
        <v>12</v>
      </c>
      <c r="Y332" s="210"/>
      <c r="Z332" s="212"/>
      <c r="AA332" s="21" t="s">
        <v>62</v>
      </c>
      <c r="AB332" s="212"/>
      <c r="AC332" s="206"/>
      <c r="AD332" s="209"/>
      <c r="AE332" s="211"/>
      <c r="AF332" s="211"/>
      <c r="AG332" s="23" t="s">
        <v>13</v>
      </c>
      <c r="AH332" s="210"/>
      <c r="AI332" s="206"/>
      <c r="AJ332" s="209"/>
      <c r="AK332" s="211"/>
      <c r="AL332" s="211"/>
      <c r="AM332" s="211"/>
      <c r="AN332" s="21" t="s">
        <v>13</v>
      </c>
      <c r="AO332" s="210"/>
      <c r="AP332" s="212"/>
      <c r="AQ332" s="24" t="s">
        <v>14</v>
      </c>
      <c r="AR332" s="203">
        <f t="shared" si="36"/>
        <v>0</v>
      </c>
      <c r="AS332" s="204"/>
      <c r="AT332" s="204"/>
      <c r="AU332" s="204"/>
      <c r="AV332" s="40" t="s">
        <v>13</v>
      </c>
      <c r="AW332" s="203">
        <f t="shared" si="37"/>
        <v>0</v>
      </c>
      <c r="AX332" s="204"/>
      <c r="AY332" s="204"/>
      <c r="AZ332" s="204"/>
      <c r="BA332" s="41" t="s">
        <v>13</v>
      </c>
      <c r="BB332" s="203">
        <v>25700</v>
      </c>
      <c r="BC332" s="204"/>
      <c r="BD332" s="204"/>
      <c r="BE332" s="204"/>
      <c r="BF332" s="40" t="s">
        <v>13</v>
      </c>
      <c r="BG332" s="203">
        <f t="shared" si="38"/>
        <v>0</v>
      </c>
      <c r="BH332" s="204"/>
      <c r="BI332" s="204"/>
      <c r="BJ332" s="204"/>
      <c r="BK332" s="204"/>
      <c r="BL332" s="41" t="s">
        <v>13</v>
      </c>
      <c r="BM332" s="34">
        <v>250</v>
      </c>
    </row>
    <row r="333" spans="1:65">
      <c r="A333" s="34">
        <v>251</v>
      </c>
      <c r="B333" s="213"/>
      <c r="C333" s="215"/>
      <c r="D333" s="57"/>
      <c r="E333" s="213"/>
      <c r="F333" s="214"/>
      <c r="G333" s="215"/>
      <c r="H333" s="213"/>
      <c r="I333" s="214"/>
      <c r="J333" s="214"/>
      <c r="K333" s="214"/>
      <c r="L333" s="215"/>
      <c r="M333" s="210"/>
      <c r="N333" s="212"/>
      <c r="O333" s="21" t="s">
        <v>10</v>
      </c>
      <c r="P333" s="22"/>
      <c r="Q333" s="21" t="s">
        <v>11</v>
      </c>
      <c r="R333" s="22"/>
      <c r="S333" s="21" t="s">
        <v>12</v>
      </c>
      <c r="T333" s="26"/>
      <c r="U333" s="21" t="s">
        <v>12</v>
      </c>
      <c r="V333" s="25" t="s">
        <v>62</v>
      </c>
      <c r="W333" s="22"/>
      <c r="X333" s="24" t="s">
        <v>12</v>
      </c>
      <c r="Y333" s="210"/>
      <c r="Z333" s="212"/>
      <c r="AA333" s="21" t="s">
        <v>62</v>
      </c>
      <c r="AB333" s="212"/>
      <c r="AC333" s="206"/>
      <c r="AD333" s="209"/>
      <c r="AE333" s="211"/>
      <c r="AF333" s="211"/>
      <c r="AG333" s="23" t="s">
        <v>13</v>
      </c>
      <c r="AH333" s="210"/>
      <c r="AI333" s="206"/>
      <c r="AJ333" s="209"/>
      <c r="AK333" s="211"/>
      <c r="AL333" s="211"/>
      <c r="AM333" s="211"/>
      <c r="AN333" s="21" t="s">
        <v>13</v>
      </c>
      <c r="AO333" s="210"/>
      <c r="AP333" s="212"/>
      <c r="AQ333" s="24" t="s">
        <v>14</v>
      </c>
      <c r="AR333" s="203">
        <f t="shared" si="36"/>
        <v>0</v>
      </c>
      <c r="AS333" s="204"/>
      <c r="AT333" s="204"/>
      <c r="AU333" s="204"/>
      <c r="AV333" s="40" t="s">
        <v>13</v>
      </c>
      <c r="AW333" s="203">
        <f t="shared" si="37"/>
        <v>0</v>
      </c>
      <c r="AX333" s="204"/>
      <c r="AY333" s="204"/>
      <c r="AZ333" s="204"/>
      <c r="BA333" s="41" t="s">
        <v>13</v>
      </c>
      <c r="BB333" s="203">
        <v>25700</v>
      </c>
      <c r="BC333" s="204"/>
      <c r="BD333" s="204"/>
      <c r="BE333" s="204"/>
      <c r="BF333" s="40" t="s">
        <v>13</v>
      </c>
      <c r="BG333" s="203">
        <f t="shared" si="38"/>
        <v>0</v>
      </c>
      <c r="BH333" s="204"/>
      <c r="BI333" s="204"/>
      <c r="BJ333" s="204"/>
      <c r="BK333" s="204"/>
      <c r="BL333" s="41" t="s">
        <v>13</v>
      </c>
      <c r="BM333" s="34">
        <v>251</v>
      </c>
    </row>
    <row r="334" spans="1:65">
      <c r="A334" s="34">
        <v>252</v>
      </c>
      <c r="B334" s="213"/>
      <c r="C334" s="215"/>
      <c r="D334" s="57"/>
      <c r="E334" s="213"/>
      <c r="F334" s="214"/>
      <c r="G334" s="215"/>
      <c r="H334" s="213"/>
      <c r="I334" s="214"/>
      <c r="J334" s="214"/>
      <c r="K334" s="214"/>
      <c r="L334" s="215"/>
      <c r="M334" s="210"/>
      <c r="N334" s="212"/>
      <c r="O334" s="21" t="s">
        <v>10</v>
      </c>
      <c r="P334" s="22"/>
      <c r="Q334" s="21" t="s">
        <v>11</v>
      </c>
      <c r="R334" s="22"/>
      <c r="S334" s="21" t="s">
        <v>12</v>
      </c>
      <c r="T334" s="26"/>
      <c r="U334" s="21" t="s">
        <v>12</v>
      </c>
      <c r="V334" s="25" t="s">
        <v>62</v>
      </c>
      <c r="W334" s="22"/>
      <c r="X334" s="24" t="s">
        <v>12</v>
      </c>
      <c r="Y334" s="210"/>
      <c r="Z334" s="212"/>
      <c r="AA334" s="21" t="s">
        <v>62</v>
      </c>
      <c r="AB334" s="212"/>
      <c r="AC334" s="206"/>
      <c r="AD334" s="209"/>
      <c r="AE334" s="211"/>
      <c r="AF334" s="211"/>
      <c r="AG334" s="23" t="s">
        <v>13</v>
      </c>
      <c r="AH334" s="210"/>
      <c r="AI334" s="206"/>
      <c r="AJ334" s="209"/>
      <c r="AK334" s="211"/>
      <c r="AL334" s="211"/>
      <c r="AM334" s="211"/>
      <c r="AN334" s="21" t="s">
        <v>13</v>
      </c>
      <c r="AO334" s="210"/>
      <c r="AP334" s="212"/>
      <c r="AQ334" s="24" t="s">
        <v>14</v>
      </c>
      <c r="AR334" s="203">
        <f t="shared" si="36"/>
        <v>0</v>
      </c>
      <c r="AS334" s="204"/>
      <c r="AT334" s="204"/>
      <c r="AU334" s="204"/>
      <c r="AV334" s="40" t="s">
        <v>13</v>
      </c>
      <c r="AW334" s="203">
        <f t="shared" si="37"/>
        <v>0</v>
      </c>
      <c r="AX334" s="204"/>
      <c r="AY334" s="204"/>
      <c r="AZ334" s="204"/>
      <c r="BA334" s="41" t="s">
        <v>13</v>
      </c>
      <c r="BB334" s="203">
        <v>25700</v>
      </c>
      <c r="BC334" s="204"/>
      <c r="BD334" s="204"/>
      <c r="BE334" s="204"/>
      <c r="BF334" s="40" t="s">
        <v>13</v>
      </c>
      <c r="BG334" s="203">
        <f t="shared" si="38"/>
        <v>0</v>
      </c>
      <c r="BH334" s="204"/>
      <c r="BI334" s="204"/>
      <c r="BJ334" s="204"/>
      <c r="BK334" s="204"/>
      <c r="BL334" s="41" t="s">
        <v>13</v>
      </c>
      <c r="BM334" s="34">
        <v>252</v>
      </c>
    </row>
    <row r="335" spans="1:65">
      <c r="A335" s="34">
        <v>253</v>
      </c>
      <c r="B335" s="213"/>
      <c r="C335" s="215"/>
      <c r="D335" s="57"/>
      <c r="E335" s="213"/>
      <c r="F335" s="214"/>
      <c r="G335" s="215"/>
      <c r="H335" s="213"/>
      <c r="I335" s="214"/>
      <c r="J335" s="214"/>
      <c r="K335" s="214"/>
      <c r="L335" s="215"/>
      <c r="M335" s="210"/>
      <c r="N335" s="212"/>
      <c r="O335" s="21" t="s">
        <v>10</v>
      </c>
      <c r="P335" s="22"/>
      <c r="Q335" s="21" t="s">
        <v>11</v>
      </c>
      <c r="R335" s="22"/>
      <c r="S335" s="21" t="s">
        <v>12</v>
      </c>
      <c r="T335" s="26"/>
      <c r="U335" s="21" t="s">
        <v>12</v>
      </c>
      <c r="V335" s="25" t="s">
        <v>62</v>
      </c>
      <c r="W335" s="22"/>
      <c r="X335" s="24" t="s">
        <v>12</v>
      </c>
      <c r="Y335" s="210"/>
      <c r="Z335" s="212"/>
      <c r="AA335" s="21" t="s">
        <v>62</v>
      </c>
      <c r="AB335" s="212"/>
      <c r="AC335" s="206"/>
      <c r="AD335" s="209"/>
      <c r="AE335" s="211"/>
      <c r="AF335" s="211"/>
      <c r="AG335" s="23" t="s">
        <v>13</v>
      </c>
      <c r="AH335" s="210"/>
      <c r="AI335" s="206"/>
      <c r="AJ335" s="209"/>
      <c r="AK335" s="211"/>
      <c r="AL335" s="211"/>
      <c r="AM335" s="211"/>
      <c r="AN335" s="21" t="s">
        <v>13</v>
      </c>
      <c r="AO335" s="210"/>
      <c r="AP335" s="212"/>
      <c r="AQ335" s="24" t="s">
        <v>14</v>
      </c>
      <c r="AR335" s="203">
        <f t="shared" si="36"/>
        <v>0</v>
      </c>
      <c r="AS335" s="204"/>
      <c r="AT335" s="204"/>
      <c r="AU335" s="204"/>
      <c r="AV335" s="40" t="s">
        <v>13</v>
      </c>
      <c r="AW335" s="203">
        <f t="shared" si="37"/>
        <v>0</v>
      </c>
      <c r="AX335" s="204"/>
      <c r="AY335" s="204"/>
      <c r="AZ335" s="204"/>
      <c r="BA335" s="41" t="s">
        <v>13</v>
      </c>
      <c r="BB335" s="203">
        <v>25700</v>
      </c>
      <c r="BC335" s="204"/>
      <c r="BD335" s="204"/>
      <c r="BE335" s="204"/>
      <c r="BF335" s="40" t="s">
        <v>13</v>
      </c>
      <c r="BG335" s="203">
        <f t="shared" si="38"/>
        <v>0</v>
      </c>
      <c r="BH335" s="204"/>
      <c r="BI335" s="204"/>
      <c r="BJ335" s="204"/>
      <c r="BK335" s="204"/>
      <c r="BL335" s="41" t="s">
        <v>13</v>
      </c>
      <c r="BM335" s="34">
        <v>253</v>
      </c>
    </row>
    <row r="336" spans="1:65">
      <c r="A336" s="34">
        <v>254</v>
      </c>
      <c r="B336" s="213"/>
      <c r="C336" s="215"/>
      <c r="D336" s="57"/>
      <c r="E336" s="213"/>
      <c r="F336" s="214"/>
      <c r="G336" s="215"/>
      <c r="H336" s="213"/>
      <c r="I336" s="214"/>
      <c r="J336" s="214"/>
      <c r="K336" s="214"/>
      <c r="L336" s="215"/>
      <c r="M336" s="210"/>
      <c r="N336" s="212"/>
      <c r="O336" s="21" t="s">
        <v>10</v>
      </c>
      <c r="P336" s="22"/>
      <c r="Q336" s="21" t="s">
        <v>11</v>
      </c>
      <c r="R336" s="22"/>
      <c r="S336" s="21" t="s">
        <v>12</v>
      </c>
      <c r="T336" s="26"/>
      <c r="U336" s="21" t="s">
        <v>12</v>
      </c>
      <c r="V336" s="25" t="s">
        <v>62</v>
      </c>
      <c r="W336" s="22"/>
      <c r="X336" s="24" t="s">
        <v>12</v>
      </c>
      <c r="Y336" s="210"/>
      <c r="Z336" s="212"/>
      <c r="AA336" s="21" t="s">
        <v>62</v>
      </c>
      <c r="AB336" s="212"/>
      <c r="AC336" s="206"/>
      <c r="AD336" s="209"/>
      <c r="AE336" s="211"/>
      <c r="AF336" s="211"/>
      <c r="AG336" s="23" t="s">
        <v>13</v>
      </c>
      <c r="AH336" s="210"/>
      <c r="AI336" s="206"/>
      <c r="AJ336" s="209"/>
      <c r="AK336" s="211"/>
      <c r="AL336" s="211"/>
      <c r="AM336" s="211"/>
      <c r="AN336" s="21" t="s">
        <v>13</v>
      </c>
      <c r="AO336" s="210"/>
      <c r="AP336" s="212"/>
      <c r="AQ336" s="24" t="s">
        <v>14</v>
      </c>
      <c r="AR336" s="203">
        <f t="shared" si="36"/>
        <v>0</v>
      </c>
      <c r="AS336" s="204"/>
      <c r="AT336" s="204"/>
      <c r="AU336" s="204"/>
      <c r="AV336" s="40" t="s">
        <v>13</v>
      </c>
      <c r="AW336" s="203">
        <f t="shared" si="37"/>
        <v>0</v>
      </c>
      <c r="AX336" s="204"/>
      <c r="AY336" s="204"/>
      <c r="AZ336" s="204"/>
      <c r="BA336" s="41" t="s">
        <v>13</v>
      </c>
      <c r="BB336" s="203">
        <v>25700</v>
      </c>
      <c r="BC336" s="204"/>
      <c r="BD336" s="204"/>
      <c r="BE336" s="204"/>
      <c r="BF336" s="40" t="s">
        <v>13</v>
      </c>
      <c r="BG336" s="203">
        <f t="shared" si="38"/>
        <v>0</v>
      </c>
      <c r="BH336" s="204"/>
      <c r="BI336" s="204"/>
      <c r="BJ336" s="204"/>
      <c r="BK336" s="204"/>
      <c r="BL336" s="41" t="s">
        <v>13</v>
      </c>
      <c r="BM336" s="34">
        <v>254</v>
      </c>
    </row>
    <row r="337" spans="1:65">
      <c r="A337" s="34">
        <v>255</v>
      </c>
      <c r="B337" s="213"/>
      <c r="C337" s="215"/>
      <c r="D337" s="57"/>
      <c r="E337" s="213"/>
      <c r="F337" s="214"/>
      <c r="G337" s="215"/>
      <c r="H337" s="213"/>
      <c r="I337" s="214"/>
      <c r="J337" s="214"/>
      <c r="K337" s="214"/>
      <c r="L337" s="215"/>
      <c r="M337" s="210"/>
      <c r="N337" s="212"/>
      <c r="O337" s="21" t="s">
        <v>10</v>
      </c>
      <c r="P337" s="22"/>
      <c r="Q337" s="21" t="s">
        <v>11</v>
      </c>
      <c r="R337" s="22"/>
      <c r="S337" s="21" t="s">
        <v>12</v>
      </c>
      <c r="T337" s="26"/>
      <c r="U337" s="21" t="s">
        <v>12</v>
      </c>
      <c r="V337" s="25" t="s">
        <v>62</v>
      </c>
      <c r="W337" s="22"/>
      <c r="X337" s="24" t="s">
        <v>12</v>
      </c>
      <c r="Y337" s="210"/>
      <c r="Z337" s="212"/>
      <c r="AA337" s="21" t="s">
        <v>62</v>
      </c>
      <c r="AB337" s="212"/>
      <c r="AC337" s="206"/>
      <c r="AD337" s="209"/>
      <c r="AE337" s="211"/>
      <c r="AF337" s="211"/>
      <c r="AG337" s="23" t="s">
        <v>13</v>
      </c>
      <c r="AH337" s="210"/>
      <c r="AI337" s="206"/>
      <c r="AJ337" s="209"/>
      <c r="AK337" s="211"/>
      <c r="AL337" s="211"/>
      <c r="AM337" s="211"/>
      <c r="AN337" s="21" t="s">
        <v>13</v>
      </c>
      <c r="AO337" s="210"/>
      <c r="AP337" s="212"/>
      <c r="AQ337" s="24" t="s">
        <v>14</v>
      </c>
      <c r="AR337" s="203">
        <f t="shared" si="36"/>
        <v>0</v>
      </c>
      <c r="AS337" s="204"/>
      <c r="AT337" s="204"/>
      <c r="AU337" s="204"/>
      <c r="AV337" s="40" t="s">
        <v>13</v>
      </c>
      <c r="AW337" s="203">
        <f t="shared" si="37"/>
        <v>0</v>
      </c>
      <c r="AX337" s="204"/>
      <c r="AY337" s="204"/>
      <c r="AZ337" s="204"/>
      <c r="BA337" s="41" t="s">
        <v>13</v>
      </c>
      <c r="BB337" s="203">
        <v>25700</v>
      </c>
      <c r="BC337" s="204"/>
      <c r="BD337" s="204"/>
      <c r="BE337" s="204"/>
      <c r="BF337" s="40" t="s">
        <v>13</v>
      </c>
      <c r="BG337" s="203">
        <f t="shared" si="38"/>
        <v>0</v>
      </c>
      <c r="BH337" s="204"/>
      <c r="BI337" s="204"/>
      <c r="BJ337" s="204"/>
      <c r="BK337" s="204"/>
      <c r="BL337" s="41" t="s">
        <v>13</v>
      </c>
      <c r="BM337" s="34">
        <v>255</v>
      </c>
    </row>
    <row r="338" spans="1:65">
      <c r="A338" s="34">
        <v>256</v>
      </c>
      <c r="B338" s="213"/>
      <c r="C338" s="215"/>
      <c r="D338" s="57"/>
      <c r="E338" s="213"/>
      <c r="F338" s="214"/>
      <c r="G338" s="215"/>
      <c r="H338" s="213"/>
      <c r="I338" s="214"/>
      <c r="J338" s="214"/>
      <c r="K338" s="214"/>
      <c r="L338" s="215"/>
      <c r="M338" s="210"/>
      <c r="N338" s="212"/>
      <c r="O338" s="21" t="s">
        <v>10</v>
      </c>
      <c r="P338" s="22"/>
      <c r="Q338" s="21" t="s">
        <v>11</v>
      </c>
      <c r="R338" s="22"/>
      <c r="S338" s="21" t="s">
        <v>12</v>
      </c>
      <c r="T338" s="26"/>
      <c r="U338" s="21" t="s">
        <v>12</v>
      </c>
      <c r="V338" s="25" t="s">
        <v>62</v>
      </c>
      <c r="W338" s="22"/>
      <c r="X338" s="24" t="s">
        <v>12</v>
      </c>
      <c r="Y338" s="210"/>
      <c r="Z338" s="212"/>
      <c r="AA338" s="21" t="s">
        <v>62</v>
      </c>
      <c r="AB338" s="212"/>
      <c r="AC338" s="206"/>
      <c r="AD338" s="209"/>
      <c r="AE338" s="211"/>
      <c r="AF338" s="211"/>
      <c r="AG338" s="23" t="s">
        <v>13</v>
      </c>
      <c r="AH338" s="210"/>
      <c r="AI338" s="206"/>
      <c r="AJ338" s="209"/>
      <c r="AK338" s="211"/>
      <c r="AL338" s="211"/>
      <c r="AM338" s="211"/>
      <c r="AN338" s="21" t="s">
        <v>13</v>
      </c>
      <c r="AO338" s="210"/>
      <c r="AP338" s="212"/>
      <c r="AQ338" s="24" t="s">
        <v>14</v>
      </c>
      <c r="AR338" s="203">
        <f t="shared" si="36"/>
        <v>0</v>
      </c>
      <c r="AS338" s="204"/>
      <c r="AT338" s="204"/>
      <c r="AU338" s="204"/>
      <c r="AV338" s="40" t="s">
        <v>13</v>
      </c>
      <c r="AW338" s="203">
        <f t="shared" si="37"/>
        <v>0</v>
      </c>
      <c r="AX338" s="204"/>
      <c r="AY338" s="204"/>
      <c r="AZ338" s="204"/>
      <c r="BA338" s="41" t="s">
        <v>13</v>
      </c>
      <c r="BB338" s="203">
        <v>25700</v>
      </c>
      <c r="BC338" s="204"/>
      <c r="BD338" s="204"/>
      <c r="BE338" s="204"/>
      <c r="BF338" s="40" t="s">
        <v>13</v>
      </c>
      <c r="BG338" s="203">
        <f t="shared" si="38"/>
        <v>0</v>
      </c>
      <c r="BH338" s="204"/>
      <c r="BI338" s="204"/>
      <c r="BJ338" s="204"/>
      <c r="BK338" s="204"/>
      <c r="BL338" s="41" t="s">
        <v>13</v>
      </c>
      <c r="BM338" s="34">
        <v>256</v>
      </c>
    </row>
    <row r="339" spans="1:65">
      <c r="A339" s="34">
        <v>257</v>
      </c>
      <c r="B339" s="213"/>
      <c r="C339" s="215"/>
      <c r="D339" s="57"/>
      <c r="E339" s="213"/>
      <c r="F339" s="214"/>
      <c r="G339" s="215"/>
      <c r="H339" s="213"/>
      <c r="I339" s="214"/>
      <c r="J339" s="214"/>
      <c r="K339" s="214"/>
      <c r="L339" s="215"/>
      <c r="M339" s="210"/>
      <c r="N339" s="212"/>
      <c r="O339" s="21" t="s">
        <v>10</v>
      </c>
      <c r="P339" s="22"/>
      <c r="Q339" s="21" t="s">
        <v>11</v>
      </c>
      <c r="R339" s="22"/>
      <c r="S339" s="21" t="s">
        <v>12</v>
      </c>
      <c r="T339" s="26"/>
      <c r="U339" s="21" t="s">
        <v>12</v>
      </c>
      <c r="V339" s="25" t="s">
        <v>62</v>
      </c>
      <c r="W339" s="22"/>
      <c r="X339" s="24" t="s">
        <v>12</v>
      </c>
      <c r="Y339" s="210"/>
      <c r="Z339" s="212"/>
      <c r="AA339" s="21" t="s">
        <v>62</v>
      </c>
      <c r="AB339" s="212"/>
      <c r="AC339" s="206"/>
      <c r="AD339" s="209"/>
      <c r="AE339" s="211"/>
      <c r="AF339" s="211"/>
      <c r="AG339" s="23" t="s">
        <v>13</v>
      </c>
      <c r="AH339" s="210"/>
      <c r="AI339" s="206"/>
      <c r="AJ339" s="209"/>
      <c r="AK339" s="211"/>
      <c r="AL339" s="211"/>
      <c r="AM339" s="211"/>
      <c r="AN339" s="21" t="s">
        <v>13</v>
      </c>
      <c r="AO339" s="210"/>
      <c r="AP339" s="212"/>
      <c r="AQ339" s="24" t="s">
        <v>14</v>
      </c>
      <c r="AR339" s="203">
        <f t="shared" si="36"/>
        <v>0</v>
      </c>
      <c r="AS339" s="204"/>
      <c r="AT339" s="204"/>
      <c r="AU339" s="204"/>
      <c r="AV339" s="40" t="s">
        <v>13</v>
      </c>
      <c r="AW339" s="203">
        <f t="shared" si="37"/>
        <v>0</v>
      </c>
      <c r="AX339" s="204"/>
      <c r="AY339" s="204"/>
      <c r="AZ339" s="204"/>
      <c r="BA339" s="41" t="s">
        <v>13</v>
      </c>
      <c r="BB339" s="203">
        <v>25700</v>
      </c>
      <c r="BC339" s="204"/>
      <c r="BD339" s="204"/>
      <c r="BE339" s="204"/>
      <c r="BF339" s="40" t="s">
        <v>13</v>
      </c>
      <c r="BG339" s="203">
        <f t="shared" si="38"/>
        <v>0</v>
      </c>
      <c r="BH339" s="204"/>
      <c r="BI339" s="204"/>
      <c r="BJ339" s="204"/>
      <c r="BK339" s="204"/>
      <c r="BL339" s="41" t="s">
        <v>13</v>
      </c>
      <c r="BM339" s="34">
        <v>257</v>
      </c>
    </row>
    <row r="340" spans="1:65">
      <c r="A340" s="34">
        <v>258</v>
      </c>
      <c r="B340" s="213"/>
      <c r="C340" s="215"/>
      <c r="D340" s="57"/>
      <c r="E340" s="213"/>
      <c r="F340" s="214"/>
      <c r="G340" s="215"/>
      <c r="H340" s="213"/>
      <c r="I340" s="214"/>
      <c r="J340" s="214"/>
      <c r="K340" s="214"/>
      <c r="L340" s="215"/>
      <c r="M340" s="210"/>
      <c r="N340" s="212"/>
      <c r="O340" s="21" t="s">
        <v>10</v>
      </c>
      <c r="P340" s="22"/>
      <c r="Q340" s="21" t="s">
        <v>11</v>
      </c>
      <c r="R340" s="22"/>
      <c r="S340" s="21" t="s">
        <v>12</v>
      </c>
      <c r="T340" s="26"/>
      <c r="U340" s="21" t="s">
        <v>12</v>
      </c>
      <c r="V340" s="25" t="s">
        <v>62</v>
      </c>
      <c r="W340" s="22"/>
      <c r="X340" s="24" t="s">
        <v>12</v>
      </c>
      <c r="Y340" s="210"/>
      <c r="Z340" s="212"/>
      <c r="AA340" s="21" t="s">
        <v>62</v>
      </c>
      <c r="AB340" s="212"/>
      <c r="AC340" s="206"/>
      <c r="AD340" s="209"/>
      <c r="AE340" s="211"/>
      <c r="AF340" s="211"/>
      <c r="AG340" s="23" t="s">
        <v>13</v>
      </c>
      <c r="AH340" s="210"/>
      <c r="AI340" s="206"/>
      <c r="AJ340" s="209"/>
      <c r="AK340" s="211"/>
      <c r="AL340" s="211"/>
      <c r="AM340" s="211"/>
      <c r="AN340" s="21" t="s">
        <v>13</v>
      </c>
      <c r="AO340" s="210"/>
      <c r="AP340" s="212"/>
      <c r="AQ340" s="24" t="s">
        <v>14</v>
      </c>
      <c r="AR340" s="203">
        <f t="shared" si="36"/>
        <v>0</v>
      </c>
      <c r="AS340" s="204"/>
      <c r="AT340" s="204"/>
      <c r="AU340" s="204"/>
      <c r="AV340" s="40" t="s">
        <v>13</v>
      </c>
      <c r="AW340" s="203">
        <f t="shared" si="37"/>
        <v>0</v>
      </c>
      <c r="AX340" s="204"/>
      <c r="AY340" s="204"/>
      <c r="AZ340" s="204"/>
      <c r="BA340" s="41" t="s">
        <v>13</v>
      </c>
      <c r="BB340" s="203">
        <v>25700</v>
      </c>
      <c r="BC340" s="204"/>
      <c r="BD340" s="204"/>
      <c r="BE340" s="204"/>
      <c r="BF340" s="40" t="s">
        <v>13</v>
      </c>
      <c r="BG340" s="203">
        <f t="shared" si="38"/>
        <v>0</v>
      </c>
      <c r="BH340" s="204"/>
      <c r="BI340" s="204"/>
      <c r="BJ340" s="204"/>
      <c r="BK340" s="204"/>
      <c r="BL340" s="41" t="s">
        <v>13</v>
      </c>
      <c r="BM340" s="34">
        <v>258</v>
      </c>
    </row>
    <row r="341" spans="1:65">
      <c r="A341" s="34">
        <v>259</v>
      </c>
      <c r="B341" s="213"/>
      <c r="C341" s="215"/>
      <c r="D341" s="57"/>
      <c r="E341" s="213"/>
      <c r="F341" s="214"/>
      <c r="G341" s="215"/>
      <c r="H341" s="213"/>
      <c r="I341" s="214"/>
      <c r="J341" s="214"/>
      <c r="K341" s="214"/>
      <c r="L341" s="215"/>
      <c r="M341" s="210"/>
      <c r="N341" s="212"/>
      <c r="O341" s="21" t="s">
        <v>10</v>
      </c>
      <c r="P341" s="22"/>
      <c r="Q341" s="21" t="s">
        <v>11</v>
      </c>
      <c r="R341" s="22"/>
      <c r="S341" s="21" t="s">
        <v>12</v>
      </c>
      <c r="T341" s="26"/>
      <c r="U341" s="21" t="s">
        <v>12</v>
      </c>
      <c r="V341" s="25" t="s">
        <v>62</v>
      </c>
      <c r="W341" s="22"/>
      <c r="X341" s="24" t="s">
        <v>12</v>
      </c>
      <c r="Y341" s="210"/>
      <c r="Z341" s="212"/>
      <c r="AA341" s="21" t="s">
        <v>62</v>
      </c>
      <c r="AB341" s="212"/>
      <c r="AC341" s="206"/>
      <c r="AD341" s="209"/>
      <c r="AE341" s="211"/>
      <c r="AF341" s="211"/>
      <c r="AG341" s="23" t="s">
        <v>13</v>
      </c>
      <c r="AH341" s="210"/>
      <c r="AI341" s="206"/>
      <c r="AJ341" s="209"/>
      <c r="AK341" s="211"/>
      <c r="AL341" s="211"/>
      <c r="AM341" s="211"/>
      <c r="AN341" s="21" t="s">
        <v>13</v>
      </c>
      <c r="AO341" s="210"/>
      <c r="AP341" s="212"/>
      <c r="AQ341" s="24" t="s">
        <v>14</v>
      </c>
      <c r="AR341" s="203">
        <f t="shared" si="36"/>
        <v>0</v>
      </c>
      <c r="AS341" s="204"/>
      <c r="AT341" s="204"/>
      <c r="AU341" s="204"/>
      <c r="AV341" s="40" t="s">
        <v>13</v>
      </c>
      <c r="AW341" s="203">
        <f t="shared" si="37"/>
        <v>0</v>
      </c>
      <c r="AX341" s="204"/>
      <c r="AY341" s="204"/>
      <c r="AZ341" s="204"/>
      <c r="BA341" s="41" t="s">
        <v>13</v>
      </c>
      <c r="BB341" s="203">
        <v>25700</v>
      </c>
      <c r="BC341" s="204"/>
      <c r="BD341" s="204"/>
      <c r="BE341" s="204"/>
      <c r="BF341" s="40" t="s">
        <v>13</v>
      </c>
      <c r="BG341" s="203">
        <f t="shared" si="38"/>
        <v>0</v>
      </c>
      <c r="BH341" s="204"/>
      <c r="BI341" s="204"/>
      <c r="BJ341" s="204"/>
      <c r="BK341" s="204"/>
      <c r="BL341" s="41" t="s">
        <v>13</v>
      </c>
      <c r="BM341" s="34">
        <v>259</v>
      </c>
    </row>
    <row r="342" spans="1:65" ht="18.600000000000001" thickBot="1">
      <c r="A342" s="34">
        <v>260</v>
      </c>
      <c r="B342" s="213"/>
      <c r="C342" s="215"/>
      <c r="D342" s="57"/>
      <c r="E342" s="213"/>
      <c r="F342" s="214"/>
      <c r="G342" s="215"/>
      <c r="H342" s="213"/>
      <c r="I342" s="214"/>
      <c r="J342" s="214"/>
      <c r="K342" s="214"/>
      <c r="L342" s="215"/>
      <c r="M342" s="210"/>
      <c r="N342" s="212"/>
      <c r="O342" s="21" t="s">
        <v>10</v>
      </c>
      <c r="P342" s="22"/>
      <c r="Q342" s="21" t="s">
        <v>11</v>
      </c>
      <c r="R342" s="22"/>
      <c r="S342" s="24" t="s">
        <v>12</v>
      </c>
      <c r="T342" s="26"/>
      <c r="U342" s="21" t="s">
        <v>12</v>
      </c>
      <c r="V342" s="25" t="s">
        <v>62</v>
      </c>
      <c r="W342" s="22"/>
      <c r="X342" s="24" t="s">
        <v>12</v>
      </c>
      <c r="Y342" s="210"/>
      <c r="Z342" s="212"/>
      <c r="AA342" s="21" t="s">
        <v>62</v>
      </c>
      <c r="AB342" s="212"/>
      <c r="AC342" s="206"/>
      <c r="AD342" s="209"/>
      <c r="AE342" s="211"/>
      <c r="AF342" s="211"/>
      <c r="AG342" s="23" t="s">
        <v>13</v>
      </c>
      <c r="AH342" s="210"/>
      <c r="AI342" s="206"/>
      <c r="AJ342" s="209"/>
      <c r="AK342" s="211"/>
      <c r="AL342" s="211"/>
      <c r="AM342" s="211"/>
      <c r="AN342" s="21" t="s">
        <v>119</v>
      </c>
      <c r="AO342" s="210"/>
      <c r="AP342" s="212"/>
      <c r="AQ342" s="24" t="s">
        <v>14</v>
      </c>
      <c r="AR342" s="203">
        <f t="shared" si="36"/>
        <v>0</v>
      </c>
      <c r="AS342" s="204"/>
      <c r="AT342" s="204"/>
      <c r="AU342" s="204"/>
      <c r="AV342" s="40" t="s">
        <v>13</v>
      </c>
      <c r="AW342" s="203">
        <f t="shared" si="37"/>
        <v>0</v>
      </c>
      <c r="AX342" s="204"/>
      <c r="AY342" s="204"/>
      <c r="AZ342" s="204"/>
      <c r="BA342" s="41" t="s">
        <v>13</v>
      </c>
      <c r="BB342" s="203">
        <v>25700</v>
      </c>
      <c r="BC342" s="204"/>
      <c r="BD342" s="204"/>
      <c r="BE342" s="204"/>
      <c r="BF342" s="41" t="s">
        <v>13</v>
      </c>
      <c r="BG342" s="320">
        <f t="shared" si="38"/>
        <v>0</v>
      </c>
      <c r="BH342" s="321"/>
      <c r="BI342" s="321"/>
      <c r="BJ342" s="321"/>
      <c r="BK342" s="321"/>
      <c r="BL342" s="41" t="s">
        <v>13</v>
      </c>
      <c r="BM342" s="34">
        <v>260</v>
      </c>
    </row>
    <row r="343" spans="1:65" ht="18.600000000000001" thickBot="1">
      <c r="BD343" s="322" t="s">
        <v>15</v>
      </c>
      <c r="BE343" s="322"/>
      <c r="BF343" s="323"/>
      <c r="BG343" s="324">
        <f>SUM(BG323:BK342)</f>
        <v>0</v>
      </c>
      <c r="BH343" s="325"/>
      <c r="BI343" s="325"/>
      <c r="BJ343" s="325"/>
      <c r="BK343" s="325"/>
      <c r="BL343" s="326"/>
    </row>
    <row r="344" spans="1:65" ht="22.2">
      <c r="A344" s="1" t="s">
        <v>61</v>
      </c>
      <c r="BC344" s="196" t="s">
        <v>24</v>
      </c>
      <c r="BD344" s="197"/>
      <c r="BE344" s="275"/>
      <c r="BF344" s="276"/>
      <c r="BG344" s="2" t="s">
        <v>10</v>
      </c>
      <c r="BI344" s="344"/>
      <c r="BJ344" s="345"/>
      <c r="BK344" s="346" t="s">
        <v>25</v>
      </c>
      <c r="BL344" s="347"/>
    </row>
    <row r="345" spans="1:65">
      <c r="X345" s="2" t="s">
        <v>85</v>
      </c>
      <c r="AU345" s="2" t="s">
        <v>103</v>
      </c>
      <c r="AX345" s="275"/>
      <c r="AY345" s="164"/>
      <c r="AZ345" s="164"/>
      <c r="BA345" s="164"/>
      <c r="BB345" s="164"/>
      <c r="BC345" s="164"/>
      <c r="BD345" s="164"/>
      <c r="BE345" s="164"/>
      <c r="BF345" s="164"/>
      <c r="BG345" s="164"/>
      <c r="BH345" s="164"/>
      <c r="BI345" s="164"/>
      <c r="BJ345" s="164"/>
      <c r="BK345" s="164"/>
      <c r="BL345" s="276"/>
    </row>
    <row r="346" spans="1:65" ht="18" customHeight="1">
      <c r="A346" s="4"/>
      <c r="B346" s="246" t="s">
        <v>94</v>
      </c>
      <c r="C346" s="248"/>
      <c r="D346" s="340" t="s">
        <v>120</v>
      </c>
      <c r="E346" s="246" t="s">
        <v>95</v>
      </c>
      <c r="F346" s="247"/>
      <c r="G346" s="248"/>
      <c r="H346" s="252" t="s">
        <v>3</v>
      </c>
      <c r="I346" s="253"/>
      <c r="J346" s="253"/>
      <c r="K346" s="253"/>
      <c r="L346" s="254"/>
      <c r="M346" s="274" t="s">
        <v>93</v>
      </c>
      <c r="N346" s="258"/>
      <c r="O346" s="258"/>
      <c r="P346" s="258"/>
      <c r="Q346" s="258"/>
      <c r="R346" s="258"/>
      <c r="S346" s="329"/>
      <c r="T346" s="274" t="s">
        <v>63</v>
      </c>
      <c r="U346" s="258"/>
      <c r="V346" s="258"/>
      <c r="W346" s="258"/>
      <c r="X346" s="329"/>
      <c r="Y346" s="262" t="s">
        <v>64</v>
      </c>
      <c r="Z346" s="263"/>
      <c r="AA346" s="263"/>
      <c r="AB346" s="263"/>
      <c r="AC346" s="264"/>
      <c r="AD346" s="274" t="s">
        <v>6</v>
      </c>
      <c r="AE346" s="258"/>
      <c r="AF346" s="258"/>
      <c r="AG346" s="329"/>
      <c r="AH346" s="271" t="s">
        <v>84</v>
      </c>
      <c r="AI346" s="272"/>
      <c r="AJ346" s="272"/>
      <c r="AK346" s="272"/>
      <c r="AL346" s="272"/>
      <c r="AM346" s="272"/>
      <c r="AN346" s="273"/>
      <c r="AO346" s="274" t="s">
        <v>7</v>
      </c>
      <c r="AP346" s="258"/>
      <c r="AQ346" s="329"/>
      <c r="AR346" s="224" t="s">
        <v>26</v>
      </c>
      <c r="AS346" s="332"/>
      <c r="AT346" s="332"/>
      <c r="AU346" s="332"/>
      <c r="AV346" s="333"/>
      <c r="AW346" s="230" t="s">
        <v>8</v>
      </c>
      <c r="AX346" s="231"/>
      <c r="AY346" s="231"/>
      <c r="AZ346" s="231"/>
      <c r="BA346" s="232"/>
      <c r="BB346" s="236" t="s">
        <v>27</v>
      </c>
      <c r="BC346" s="335"/>
      <c r="BD346" s="335"/>
      <c r="BE346" s="335"/>
      <c r="BF346" s="336"/>
      <c r="BG346" s="230" t="s">
        <v>9</v>
      </c>
      <c r="BH346" s="231"/>
      <c r="BI346" s="231"/>
      <c r="BJ346" s="231"/>
      <c r="BK346" s="231"/>
      <c r="BL346" s="232"/>
    </row>
    <row r="347" spans="1:65" ht="18" customHeight="1">
      <c r="A347" s="4"/>
      <c r="B347" s="249"/>
      <c r="C347" s="251"/>
      <c r="D347" s="341"/>
      <c r="E347" s="249"/>
      <c r="F347" s="250"/>
      <c r="G347" s="251"/>
      <c r="H347" s="255"/>
      <c r="I347" s="256"/>
      <c r="J347" s="256"/>
      <c r="K347" s="256"/>
      <c r="L347" s="257"/>
      <c r="M347" s="342"/>
      <c r="N347" s="259"/>
      <c r="O347" s="259"/>
      <c r="P347" s="259"/>
      <c r="Q347" s="259"/>
      <c r="R347" s="259"/>
      <c r="S347" s="343"/>
      <c r="T347" s="342"/>
      <c r="U347" s="259"/>
      <c r="V347" s="259"/>
      <c r="W347" s="259"/>
      <c r="X347" s="343"/>
      <c r="Y347" s="224" t="s">
        <v>91</v>
      </c>
      <c r="Z347" s="332"/>
      <c r="AA347" s="332"/>
      <c r="AB347" s="332"/>
      <c r="AC347" s="333"/>
      <c r="AD347" s="330"/>
      <c r="AE347" s="260"/>
      <c r="AF347" s="260"/>
      <c r="AG347" s="331"/>
      <c r="AH347" s="218" t="s">
        <v>4</v>
      </c>
      <c r="AI347" s="220"/>
      <c r="AJ347" s="218" t="s">
        <v>5</v>
      </c>
      <c r="AK347" s="219"/>
      <c r="AL347" s="219"/>
      <c r="AM347" s="219"/>
      <c r="AN347" s="220"/>
      <c r="AO347" s="330"/>
      <c r="AP347" s="260"/>
      <c r="AQ347" s="331"/>
      <c r="AR347" s="334"/>
      <c r="AS347" s="244"/>
      <c r="AT347" s="244"/>
      <c r="AU347" s="244"/>
      <c r="AV347" s="245"/>
      <c r="AW347" s="233"/>
      <c r="AX347" s="234"/>
      <c r="AY347" s="234"/>
      <c r="AZ347" s="234"/>
      <c r="BA347" s="235"/>
      <c r="BB347" s="337"/>
      <c r="BC347" s="338"/>
      <c r="BD347" s="338"/>
      <c r="BE347" s="338"/>
      <c r="BF347" s="339"/>
      <c r="BG347" s="233"/>
      <c r="BH347" s="234"/>
      <c r="BI347" s="234"/>
      <c r="BJ347" s="234"/>
      <c r="BK347" s="234"/>
      <c r="BL347" s="235"/>
    </row>
    <row r="348" spans="1:65">
      <c r="A348" s="4"/>
      <c r="B348" s="218" t="s">
        <v>2</v>
      </c>
      <c r="C348" s="220"/>
      <c r="D348" s="54" t="s">
        <v>2</v>
      </c>
      <c r="E348" s="218" t="s">
        <v>96</v>
      </c>
      <c r="F348" s="219"/>
      <c r="G348" s="220"/>
      <c r="H348" s="221"/>
      <c r="I348" s="222"/>
      <c r="J348" s="222"/>
      <c r="K348" s="222"/>
      <c r="L348" s="223"/>
      <c r="M348" s="330"/>
      <c r="N348" s="260"/>
      <c r="O348" s="260"/>
      <c r="P348" s="260"/>
      <c r="Q348" s="260"/>
      <c r="R348" s="260"/>
      <c r="S348" s="331"/>
      <c r="T348" s="330"/>
      <c r="U348" s="260"/>
      <c r="V348" s="260"/>
      <c r="W348" s="260"/>
      <c r="X348" s="331"/>
      <c r="Y348" s="334"/>
      <c r="Z348" s="244"/>
      <c r="AA348" s="244"/>
      <c r="AB348" s="244"/>
      <c r="AC348" s="245"/>
      <c r="AD348" s="218" t="s">
        <v>77</v>
      </c>
      <c r="AE348" s="219"/>
      <c r="AF348" s="219"/>
      <c r="AG348" s="220"/>
      <c r="AH348" s="218" t="s">
        <v>2</v>
      </c>
      <c r="AI348" s="220"/>
      <c r="AJ348" s="218" t="s">
        <v>78</v>
      </c>
      <c r="AK348" s="219"/>
      <c r="AL348" s="219"/>
      <c r="AM348" s="219"/>
      <c r="AN348" s="220"/>
      <c r="AO348" s="218" t="s">
        <v>79</v>
      </c>
      <c r="AP348" s="219"/>
      <c r="AQ348" s="220"/>
      <c r="AR348" s="218" t="s">
        <v>80</v>
      </c>
      <c r="AS348" s="219"/>
      <c r="AT348" s="219"/>
      <c r="AU348" s="219"/>
      <c r="AV348" s="220"/>
      <c r="AW348" s="218" t="s">
        <v>81</v>
      </c>
      <c r="AX348" s="219"/>
      <c r="AY348" s="219"/>
      <c r="AZ348" s="219"/>
      <c r="BA348" s="220"/>
      <c r="BB348" s="271" t="s">
        <v>82</v>
      </c>
      <c r="BC348" s="272"/>
      <c r="BD348" s="272"/>
      <c r="BE348" s="272"/>
      <c r="BF348" s="273"/>
      <c r="BG348" s="271" t="s">
        <v>83</v>
      </c>
      <c r="BH348" s="272"/>
      <c r="BI348" s="272"/>
      <c r="BJ348" s="272"/>
      <c r="BK348" s="272"/>
      <c r="BL348" s="273"/>
    </row>
    <row r="349" spans="1:65">
      <c r="A349" s="34">
        <v>261</v>
      </c>
      <c r="B349" s="213"/>
      <c r="C349" s="215"/>
      <c r="D349" s="57"/>
      <c r="E349" s="213"/>
      <c r="F349" s="214"/>
      <c r="G349" s="215"/>
      <c r="H349" s="213"/>
      <c r="I349" s="214"/>
      <c r="J349" s="214"/>
      <c r="K349" s="214"/>
      <c r="L349" s="215"/>
      <c r="M349" s="210"/>
      <c r="N349" s="212"/>
      <c r="O349" s="21" t="s">
        <v>10</v>
      </c>
      <c r="P349" s="22"/>
      <c r="Q349" s="21" t="s">
        <v>11</v>
      </c>
      <c r="R349" s="22"/>
      <c r="S349" s="21" t="s">
        <v>12</v>
      </c>
      <c r="T349" s="26"/>
      <c r="U349" s="21" t="s">
        <v>12</v>
      </c>
      <c r="V349" s="25" t="s">
        <v>62</v>
      </c>
      <c r="W349" s="22"/>
      <c r="X349" s="24" t="s">
        <v>12</v>
      </c>
      <c r="Y349" s="327"/>
      <c r="Z349" s="217"/>
      <c r="AA349" s="21" t="s">
        <v>62</v>
      </c>
      <c r="AB349" s="217"/>
      <c r="AC349" s="328"/>
      <c r="AD349" s="209"/>
      <c r="AE349" s="211"/>
      <c r="AF349" s="211"/>
      <c r="AG349" s="23" t="s">
        <v>13</v>
      </c>
      <c r="AH349" s="210"/>
      <c r="AI349" s="206"/>
      <c r="AJ349" s="209"/>
      <c r="AK349" s="211"/>
      <c r="AL349" s="211"/>
      <c r="AM349" s="211"/>
      <c r="AN349" s="21" t="s">
        <v>13</v>
      </c>
      <c r="AO349" s="210"/>
      <c r="AP349" s="212"/>
      <c r="AQ349" s="24" t="s">
        <v>14</v>
      </c>
      <c r="AR349" s="203">
        <f t="shared" ref="AR349:AR368" si="39">IFERROR(ROUNDDOWN(AJ349/AO349,0),0)</f>
        <v>0</v>
      </c>
      <c r="AS349" s="204"/>
      <c r="AT349" s="204"/>
      <c r="AU349" s="204"/>
      <c r="AV349" s="40" t="s">
        <v>13</v>
      </c>
      <c r="AW349" s="203">
        <f t="shared" ref="AW349:AW368" si="40">IFERROR(AD349+AR349,0)</f>
        <v>0</v>
      </c>
      <c r="AX349" s="204"/>
      <c r="AY349" s="204"/>
      <c r="AZ349" s="204"/>
      <c r="BA349" s="41" t="s">
        <v>13</v>
      </c>
      <c r="BB349" s="203">
        <v>25700</v>
      </c>
      <c r="BC349" s="204"/>
      <c r="BD349" s="204"/>
      <c r="BE349" s="204"/>
      <c r="BF349" s="40" t="s">
        <v>13</v>
      </c>
      <c r="BG349" s="203">
        <f t="shared" ref="BG349:BG368" si="41">IF(AW349&lt;BB349,AW349,25700)</f>
        <v>0</v>
      </c>
      <c r="BH349" s="204"/>
      <c r="BI349" s="204"/>
      <c r="BJ349" s="204"/>
      <c r="BK349" s="204"/>
      <c r="BL349" s="41" t="s">
        <v>13</v>
      </c>
      <c r="BM349" s="34">
        <v>261</v>
      </c>
    </row>
    <row r="350" spans="1:65">
      <c r="A350" s="34">
        <v>262</v>
      </c>
      <c r="B350" s="213"/>
      <c r="C350" s="215"/>
      <c r="D350" s="57"/>
      <c r="E350" s="213"/>
      <c r="F350" s="214"/>
      <c r="G350" s="215"/>
      <c r="H350" s="213"/>
      <c r="I350" s="214"/>
      <c r="J350" s="214"/>
      <c r="K350" s="214"/>
      <c r="L350" s="215"/>
      <c r="M350" s="210"/>
      <c r="N350" s="212"/>
      <c r="O350" s="21" t="s">
        <v>10</v>
      </c>
      <c r="P350" s="22"/>
      <c r="Q350" s="21" t="s">
        <v>11</v>
      </c>
      <c r="R350" s="22"/>
      <c r="S350" s="21" t="s">
        <v>12</v>
      </c>
      <c r="T350" s="26"/>
      <c r="U350" s="21" t="s">
        <v>12</v>
      </c>
      <c r="V350" s="25" t="s">
        <v>62</v>
      </c>
      <c r="W350" s="22"/>
      <c r="X350" s="24" t="s">
        <v>12</v>
      </c>
      <c r="Y350" s="210"/>
      <c r="Z350" s="212"/>
      <c r="AA350" s="21" t="s">
        <v>62</v>
      </c>
      <c r="AB350" s="212"/>
      <c r="AC350" s="206"/>
      <c r="AD350" s="209"/>
      <c r="AE350" s="211"/>
      <c r="AF350" s="211"/>
      <c r="AG350" s="23" t="s">
        <v>13</v>
      </c>
      <c r="AH350" s="210"/>
      <c r="AI350" s="206"/>
      <c r="AJ350" s="209"/>
      <c r="AK350" s="211"/>
      <c r="AL350" s="211"/>
      <c r="AM350" s="211"/>
      <c r="AN350" s="21" t="s">
        <v>13</v>
      </c>
      <c r="AO350" s="210"/>
      <c r="AP350" s="212"/>
      <c r="AQ350" s="24" t="s">
        <v>14</v>
      </c>
      <c r="AR350" s="203">
        <f t="shared" si="39"/>
        <v>0</v>
      </c>
      <c r="AS350" s="204"/>
      <c r="AT350" s="204"/>
      <c r="AU350" s="204"/>
      <c r="AV350" s="40" t="s">
        <v>13</v>
      </c>
      <c r="AW350" s="203">
        <f t="shared" si="40"/>
        <v>0</v>
      </c>
      <c r="AX350" s="204"/>
      <c r="AY350" s="204"/>
      <c r="AZ350" s="204"/>
      <c r="BA350" s="41" t="s">
        <v>13</v>
      </c>
      <c r="BB350" s="203">
        <v>25700</v>
      </c>
      <c r="BC350" s="204"/>
      <c r="BD350" s="204"/>
      <c r="BE350" s="204"/>
      <c r="BF350" s="40" t="s">
        <v>13</v>
      </c>
      <c r="BG350" s="203">
        <f t="shared" si="41"/>
        <v>0</v>
      </c>
      <c r="BH350" s="204"/>
      <c r="BI350" s="204"/>
      <c r="BJ350" s="204"/>
      <c r="BK350" s="204"/>
      <c r="BL350" s="41" t="s">
        <v>13</v>
      </c>
      <c r="BM350" s="34">
        <v>262</v>
      </c>
    </row>
    <row r="351" spans="1:65">
      <c r="A351" s="34">
        <v>263</v>
      </c>
      <c r="B351" s="213"/>
      <c r="C351" s="215"/>
      <c r="D351" s="57"/>
      <c r="E351" s="213"/>
      <c r="F351" s="214"/>
      <c r="G351" s="215"/>
      <c r="H351" s="213"/>
      <c r="I351" s="214"/>
      <c r="J351" s="214"/>
      <c r="K351" s="214"/>
      <c r="L351" s="215"/>
      <c r="M351" s="210"/>
      <c r="N351" s="212"/>
      <c r="O351" s="21" t="s">
        <v>10</v>
      </c>
      <c r="P351" s="22"/>
      <c r="Q351" s="21" t="s">
        <v>11</v>
      </c>
      <c r="R351" s="22"/>
      <c r="S351" s="21" t="s">
        <v>12</v>
      </c>
      <c r="T351" s="26"/>
      <c r="U351" s="21" t="s">
        <v>12</v>
      </c>
      <c r="V351" s="25" t="s">
        <v>62</v>
      </c>
      <c r="W351" s="22"/>
      <c r="X351" s="24" t="s">
        <v>12</v>
      </c>
      <c r="Y351" s="210"/>
      <c r="Z351" s="212"/>
      <c r="AA351" s="21" t="s">
        <v>62</v>
      </c>
      <c r="AB351" s="212"/>
      <c r="AC351" s="206"/>
      <c r="AD351" s="209"/>
      <c r="AE351" s="211"/>
      <c r="AF351" s="211"/>
      <c r="AG351" s="23" t="s">
        <v>13</v>
      </c>
      <c r="AH351" s="210"/>
      <c r="AI351" s="206"/>
      <c r="AJ351" s="209"/>
      <c r="AK351" s="211"/>
      <c r="AL351" s="211"/>
      <c r="AM351" s="211"/>
      <c r="AN351" s="21" t="s">
        <v>13</v>
      </c>
      <c r="AO351" s="210"/>
      <c r="AP351" s="212"/>
      <c r="AQ351" s="24" t="s">
        <v>14</v>
      </c>
      <c r="AR351" s="203">
        <f t="shared" si="39"/>
        <v>0</v>
      </c>
      <c r="AS351" s="204"/>
      <c r="AT351" s="204"/>
      <c r="AU351" s="204"/>
      <c r="AV351" s="40" t="s">
        <v>13</v>
      </c>
      <c r="AW351" s="203">
        <f t="shared" si="40"/>
        <v>0</v>
      </c>
      <c r="AX351" s="204"/>
      <c r="AY351" s="204"/>
      <c r="AZ351" s="204"/>
      <c r="BA351" s="41" t="s">
        <v>13</v>
      </c>
      <c r="BB351" s="203">
        <v>25700</v>
      </c>
      <c r="BC351" s="204"/>
      <c r="BD351" s="204"/>
      <c r="BE351" s="204"/>
      <c r="BF351" s="40" t="s">
        <v>13</v>
      </c>
      <c r="BG351" s="203">
        <f t="shared" si="41"/>
        <v>0</v>
      </c>
      <c r="BH351" s="204"/>
      <c r="BI351" s="204"/>
      <c r="BJ351" s="204"/>
      <c r="BK351" s="204"/>
      <c r="BL351" s="41" t="s">
        <v>13</v>
      </c>
      <c r="BM351" s="34">
        <v>263</v>
      </c>
    </row>
    <row r="352" spans="1:65">
      <c r="A352" s="34">
        <v>264</v>
      </c>
      <c r="B352" s="213"/>
      <c r="C352" s="215"/>
      <c r="D352" s="57"/>
      <c r="E352" s="213"/>
      <c r="F352" s="214"/>
      <c r="G352" s="215"/>
      <c r="H352" s="213"/>
      <c r="I352" s="214"/>
      <c r="J352" s="214"/>
      <c r="K352" s="214"/>
      <c r="L352" s="215"/>
      <c r="M352" s="210"/>
      <c r="N352" s="212"/>
      <c r="O352" s="21" t="s">
        <v>10</v>
      </c>
      <c r="P352" s="22"/>
      <c r="Q352" s="21" t="s">
        <v>11</v>
      </c>
      <c r="R352" s="22"/>
      <c r="S352" s="21" t="s">
        <v>12</v>
      </c>
      <c r="T352" s="26"/>
      <c r="U352" s="21" t="s">
        <v>12</v>
      </c>
      <c r="V352" s="25" t="s">
        <v>62</v>
      </c>
      <c r="W352" s="22"/>
      <c r="X352" s="24" t="s">
        <v>12</v>
      </c>
      <c r="Y352" s="210"/>
      <c r="Z352" s="212"/>
      <c r="AA352" s="21" t="s">
        <v>62</v>
      </c>
      <c r="AB352" s="212"/>
      <c r="AC352" s="206"/>
      <c r="AD352" s="209"/>
      <c r="AE352" s="211"/>
      <c r="AF352" s="211"/>
      <c r="AG352" s="23" t="s">
        <v>13</v>
      </c>
      <c r="AH352" s="210"/>
      <c r="AI352" s="206"/>
      <c r="AJ352" s="209"/>
      <c r="AK352" s="211"/>
      <c r="AL352" s="211"/>
      <c r="AM352" s="211"/>
      <c r="AN352" s="21" t="s">
        <v>13</v>
      </c>
      <c r="AO352" s="210"/>
      <c r="AP352" s="212"/>
      <c r="AQ352" s="24" t="s">
        <v>14</v>
      </c>
      <c r="AR352" s="203">
        <f t="shared" si="39"/>
        <v>0</v>
      </c>
      <c r="AS352" s="204"/>
      <c r="AT352" s="204"/>
      <c r="AU352" s="204"/>
      <c r="AV352" s="40" t="s">
        <v>13</v>
      </c>
      <c r="AW352" s="203">
        <f t="shared" si="40"/>
        <v>0</v>
      </c>
      <c r="AX352" s="204"/>
      <c r="AY352" s="204"/>
      <c r="AZ352" s="204"/>
      <c r="BA352" s="41" t="s">
        <v>13</v>
      </c>
      <c r="BB352" s="203">
        <v>25700</v>
      </c>
      <c r="BC352" s="204"/>
      <c r="BD352" s="204"/>
      <c r="BE352" s="204"/>
      <c r="BF352" s="40" t="s">
        <v>13</v>
      </c>
      <c r="BG352" s="203">
        <f t="shared" si="41"/>
        <v>0</v>
      </c>
      <c r="BH352" s="204"/>
      <c r="BI352" s="204"/>
      <c r="BJ352" s="204"/>
      <c r="BK352" s="204"/>
      <c r="BL352" s="41" t="s">
        <v>13</v>
      </c>
      <c r="BM352" s="34">
        <v>264</v>
      </c>
    </row>
    <row r="353" spans="1:65">
      <c r="A353" s="34">
        <v>265</v>
      </c>
      <c r="B353" s="213"/>
      <c r="C353" s="215"/>
      <c r="D353" s="57"/>
      <c r="E353" s="213"/>
      <c r="F353" s="214"/>
      <c r="G353" s="215"/>
      <c r="H353" s="213"/>
      <c r="I353" s="214"/>
      <c r="J353" s="214"/>
      <c r="K353" s="214"/>
      <c r="L353" s="215"/>
      <c r="M353" s="210"/>
      <c r="N353" s="212"/>
      <c r="O353" s="21" t="s">
        <v>10</v>
      </c>
      <c r="P353" s="22"/>
      <c r="Q353" s="21" t="s">
        <v>11</v>
      </c>
      <c r="R353" s="22"/>
      <c r="S353" s="21" t="s">
        <v>12</v>
      </c>
      <c r="T353" s="26"/>
      <c r="U353" s="21" t="s">
        <v>12</v>
      </c>
      <c r="V353" s="25" t="s">
        <v>62</v>
      </c>
      <c r="W353" s="22"/>
      <c r="X353" s="24" t="s">
        <v>12</v>
      </c>
      <c r="Y353" s="327"/>
      <c r="Z353" s="217"/>
      <c r="AA353" s="21" t="s">
        <v>62</v>
      </c>
      <c r="AB353" s="217"/>
      <c r="AC353" s="328"/>
      <c r="AD353" s="209"/>
      <c r="AE353" s="211"/>
      <c r="AF353" s="211"/>
      <c r="AG353" s="23" t="s">
        <v>13</v>
      </c>
      <c r="AH353" s="210"/>
      <c r="AI353" s="206"/>
      <c r="AJ353" s="209"/>
      <c r="AK353" s="211"/>
      <c r="AL353" s="211"/>
      <c r="AM353" s="211"/>
      <c r="AN353" s="21" t="s">
        <v>13</v>
      </c>
      <c r="AO353" s="210"/>
      <c r="AP353" s="212"/>
      <c r="AQ353" s="24" t="s">
        <v>14</v>
      </c>
      <c r="AR353" s="203">
        <f t="shared" si="39"/>
        <v>0</v>
      </c>
      <c r="AS353" s="204"/>
      <c r="AT353" s="204"/>
      <c r="AU353" s="204"/>
      <c r="AV353" s="40" t="s">
        <v>13</v>
      </c>
      <c r="AW353" s="203">
        <f t="shared" si="40"/>
        <v>0</v>
      </c>
      <c r="AX353" s="204"/>
      <c r="AY353" s="204"/>
      <c r="AZ353" s="204"/>
      <c r="BA353" s="41" t="s">
        <v>13</v>
      </c>
      <c r="BB353" s="203">
        <v>25700</v>
      </c>
      <c r="BC353" s="204"/>
      <c r="BD353" s="204"/>
      <c r="BE353" s="204"/>
      <c r="BF353" s="40" t="s">
        <v>13</v>
      </c>
      <c r="BG353" s="203">
        <f t="shared" si="41"/>
        <v>0</v>
      </c>
      <c r="BH353" s="204"/>
      <c r="BI353" s="204"/>
      <c r="BJ353" s="204"/>
      <c r="BK353" s="204"/>
      <c r="BL353" s="41" t="s">
        <v>13</v>
      </c>
      <c r="BM353" s="34">
        <v>265</v>
      </c>
    </row>
    <row r="354" spans="1:65">
      <c r="A354" s="34">
        <v>266</v>
      </c>
      <c r="B354" s="213"/>
      <c r="C354" s="215"/>
      <c r="D354" s="57"/>
      <c r="E354" s="213"/>
      <c r="F354" s="214"/>
      <c r="G354" s="215"/>
      <c r="H354" s="213"/>
      <c r="I354" s="214"/>
      <c r="J354" s="214"/>
      <c r="K354" s="214"/>
      <c r="L354" s="215"/>
      <c r="M354" s="210"/>
      <c r="N354" s="212"/>
      <c r="O354" s="21" t="s">
        <v>10</v>
      </c>
      <c r="P354" s="22"/>
      <c r="Q354" s="21" t="s">
        <v>11</v>
      </c>
      <c r="R354" s="22"/>
      <c r="S354" s="21" t="s">
        <v>12</v>
      </c>
      <c r="T354" s="26"/>
      <c r="U354" s="21" t="s">
        <v>12</v>
      </c>
      <c r="V354" s="25" t="s">
        <v>62</v>
      </c>
      <c r="W354" s="22"/>
      <c r="X354" s="24" t="s">
        <v>12</v>
      </c>
      <c r="Y354" s="210"/>
      <c r="Z354" s="212"/>
      <c r="AA354" s="21" t="s">
        <v>62</v>
      </c>
      <c r="AB354" s="212"/>
      <c r="AC354" s="206"/>
      <c r="AD354" s="209"/>
      <c r="AE354" s="211"/>
      <c r="AF354" s="211"/>
      <c r="AG354" s="23" t="s">
        <v>13</v>
      </c>
      <c r="AH354" s="210"/>
      <c r="AI354" s="206"/>
      <c r="AJ354" s="209"/>
      <c r="AK354" s="211"/>
      <c r="AL354" s="211"/>
      <c r="AM354" s="211"/>
      <c r="AN354" s="21" t="s">
        <v>13</v>
      </c>
      <c r="AO354" s="210"/>
      <c r="AP354" s="212"/>
      <c r="AQ354" s="24" t="s">
        <v>14</v>
      </c>
      <c r="AR354" s="203">
        <f t="shared" si="39"/>
        <v>0</v>
      </c>
      <c r="AS354" s="204"/>
      <c r="AT354" s="204"/>
      <c r="AU354" s="204"/>
      <c r="AV354" s="40" t="s">
        <v>13</v>
      </c>
      <c r="AW354" s="203">
        <f t="shared" si="40"/>
        <v>0</v>
      </c>
      <c r="AX354" s="204"/>
      <c r="AY354" s="204"/>
      <c r="AZ354" s="204"/>
      <c r="BA354" s="41" t="s">
        <v>13</v>
      </c>
      <c r="BB354" s="203">
        <v>25700</v>
      </c>
      <c r="BC354" s="204"/>
      <c r="BD354" s="204"/>
      <c r="BE354" s="204"/>
      <c r="BF354" s="40" t="s">
        <v>13</v>
      </c>
      <c r="BG354" s="203">
        <f t="shared" si="41"/>
        <v>0</v>
      </c>
      <c r="BH354" s="204"/>
      <c r="BI354" s="204"/>
      <c r="BJ354" s="204"/>
      <c r="BK354" s="204"/>
      <c r="BL354" s="41" t="s">
        <v>13</v>
      </c>
      <c r="BM354" s="34">
        <v>266</v>
      </c>
    </row>
    <row r="355" spans="1:65">
      <c r="A355" s="34">
        <v>267</v>
      </c>
      <c r="B355" s="213"/>
      <c r="C355" s="215"/>
      <c r="D355" s="57"/>
      <c r="E355" s="213"/>
      <c r="F355" s="214"/>
      <c r="G355" s="215"/>
      <c r="H355" s="213"/>
      <c r="I355" s="214"/>
      <c r="J355" s="214"/>
      <c r="K355" s="214"/>
      <c r="L355" s="215"/>
      <c r="M355" s="210"/>
      <c r="N355" s="212"/>
      <c r="O355" s="21" t="s">
        <v>10</v>
      </c>
      <c r="P355" s="22"/>
      <c r="Q355" s="21" t="s">
        <v>11</v>
      </c>
      <c r="R355" s="22"/>
      <c r="S355" s="21" t="s">
        <v>12</v>
      </c>
      <c r="T355" s="26"/>
      <c r="U355" s="21" t="s">
        <v>12</v>
      </c>
      <c r="V355" s="25" t="s">
        <v>62</v>
      </c>
      <c r="W355" s="22"/>
      <c r="X355" s="24" t="s">
        <v>12</v>
      </c>
      <c r="Y355" s="210"/>
      <c r="Z355" s="212"/>
      <c r="AA355" s="21" t="s">
        <v>62</v>
      </c>
      <c r="AB355" s="212"/>
      <c r="AC355" s="206"/>
      <c r="AD355" s="209"/>
      <c r="AE355" s="211"/>
      <c r="AF355" s="211"/>
      <c r="AG355" s="23" t="s">
        <v>13</v>
      </c>
      <c r="AH355" s="210"/>
      <c r="AI355" s="206"/>
      <c r="AJ355" s="209"/>
      <c r="AK355" s="211"/>
      <c r="AL355" s="211"/>
      <c r="AM355" s="211"/>
      <c r="AN355" s="21" t="s">
        <v>13</v>
      </c>
      <c r="AO355" s="210"/>
      <c r="AP355" s="212"/>
      <c r="AQ355" s="24" t="s">
        <v>14</v>
      </c>
      <c r="AR355" s="203">
        <f t="shared" si="39"/>
        <v>0</v>
      </c>
      <c r="AS355" s="204"/>
      <c r="AT355" s="204"/>
      <c r="AU355" s="204"/>
      <c r="AV355" s="40" t="s">
        <v>13</v>
      </c>
      <c r="AW355" s="203">
        <f t="shared" si="40"/>
        <v>0</v>
      </c>
      <c r="AX355" s="204"/>
      <c r="AY355" s="204"/>
      <c r="AZ355" s="204"/>
      <c r="BA355" s="41" t="s">
        <v>13</v>
      </c>
      <c r="BB355" s="203">
        <v>25700</v>
      </c>
      <c r="BC355" s="204"/>
      <c r="BD355" s="204"/>
      <c r="BE355" s="204"/>
      <c r="BF355" s="40" t="s">
        <v>13</v>
      </c>
      <c r="BG355" s="203">
        <f t="shared" si="41"/>
        <v>0</v>
      </c>
      <c r="BH355" s="204"/>
      <c r="BI355" s="204"/>
      <c r="BJ355" s="204"/>
      <c r="BK355" s="204"/>
      <c r="BL355" s="41" t="s">
        <v>13</v>
      </c>
      <c r="BM355" s="34">
        <v>267</v>
      </c>
    </row>
    <row r="356" spans="1:65">
      <c r="A356" s="34">
        <v>268</v>
      </c>
      <c r="B356" s="213"/>
      <c r="C356" s="215"/>
      <c r="D356" s="57"/>
      <c r="E356" s="213"/>
      <c r="F356" s="214"/>
      <c r="G356" s="215"/>
      <c r="H356" s="213"/>
      <c r="I356" s="214"/>
      <c r="J356" s="214"/>
      <c r="K356" s="214"/>
      <c r="L356" s="215"/>
      <c r="M356" s="210"/>
      <c r="N356" s="212"/>
      <c r="O356" s="21" t="s">
        <v>10</v>
      </c>
      <c r="P356" s="22"/>
      <c r="Q356" s="21" t="s">
        <v>11</v>
      </c>
      <c r="R356" s="22"/>
      <c r="S356" s="21" t="s">
        <v>12</v>
      </c>
      <c r="T356" s="26"/>
      <c r="U356" s="21" t="s">
        <v>12</v>
      </c>
      <c r="V356" s="25" t="s">
        <v>62</v>
      </c>
      <c r="W356" s="22"/>
      <c r="X356" s="24" t="s">
        <v>12</v>
      </c>
      <c r="Y356" s="210"/>
      <c r="Z356" s="212"/>
      <c r="AA356" s="21" t="s">
        <v>62</v>
      </c>
      <c r="AB356" s="212"/>
      <c r="AC356" s="206"/>
      <c r="AD356" s="209"/>
      <c r="AE356" s="211"/>
      <c r="AF356" s="211"/>
      <c r="AG356" s="23" t="s">
        <v>13</v>
      </c>
      <c r="AH356" s="210"/>
      <c r="AI356" s="206"/>
      <c r="AJ356" s="209"/>
      <c r="AK356" s="211"/>
      <c r="AL356" s="211"/>
      <c r="AM356" s="211"/>
      <c r="AN356" s="21" t="s">
        <v>13</v>
      </c>
      <c r="AO356" s="210"/>
      <c r="AP356" s="212"/>
      <c r="AQ356" s="24" t="s">
        <v>14</v>
      </c>
      <c r="AR356" s="203">
        <f t="shared" si="39"/>
        <v>0</v>
      </c>
      <c r="AS356" s="204"/>
      <c r="AT356" s="204"/>
      <c r="AU356" s="204"/>
      <c r="AV356" s="40" t="s">
        <v>13</v>
      </c>
      <c r="AW356" s="203">
        <f t="shared" si="40"/>
        <v>0</v>
      </c>
      <c r="AX356" s="204"/>
      <c r="AY356" s="204"/>
      <c r="AZ356" s="204"/>
      <c r="BA356" s="41" t="s">
        <v>13</v>
      </c>
      <c r="BB356" s="203">
        <v>25700</v>
      </c>
      <c r="BC356" s="204"/>
      <c r="BD356" s="204"/>
      <c r="BE356" s="204"/>
      <c r="BF356" s="40" t="s">
        <v>13</v>
      </c>
      <c r="BG356" s="203">
        <f t="shared" si="41"/>
        <v>0</v>
      </c>
      <c r="BH356" s="204"/>
      <c r="BI356" s="204"/>
      <c r="BJ356" s="204"/>
      <c r="BK356" s="204"/>
      <c r="BL356" s="41" t="s">
        <v>13</v>
      </c>
      <c r="BM356" s="34">
        <v>268</v>
      </c>
    </row>
    <row r="357" spans="1:65">
      <c r="A357" s="34">
        <v>269</v>
      </c>
      <c r="B357" s="213"/>
      <c r="C357" s="215"/>
      <c r="D357" s="57"/>
      <c r="E357" s="213"/>
      <c r="F357" s="214"/>
      <c r="G357" s="215"/>
      <c r="H357" s="213"/>
      <c r="I357" s="214"/>
      <c r="J357" s="214"/>
      <c r="K357" s="214"/>
      <c r="L357" s="215"/>
      <c r="M357" s="210"/>
      <c r="N357" s="212"/>
      <c r="O357" s="21" t="s">
        <v>10</v>
      </c>
      <c r="P357" s="22"/>
      <c r="Q357" s="21" t="s">
        <v>11</v>
      </c>
      <c r="R357" s="22"/>
      <c r="S357" s="21" t="s">
        <v>12</v>
      </c>
      <c r="T357" s="26"/>
      <c r="U357" s="21" t="s">
        <v>12</v>
      </c>
      <c r="V357" s="25" t="s">
        <v>62</v>
      </c>
      <c r="W357" s="22"/>
      <c r="X357" s="24" t="s">
        <v>12</v>
      </c>
      <c r="Y357" s="210"/>
      <c r="Z357" s="212"/>
      <c r="AA357" s="21" t="s">
        <v>62</v>
      </c>
      <c r="AB357" s="212"/>
      <c r="AC357" s="206"/>
      <c r="AD357" s="209"/>
      <c r="AE357" s="211"/>
      <c r="AF357" s="211"/>
      <c r="AG357" s="23" t="s">
        <v>13</v>
      </c>
      <c r="AH357" s="210"/>
      <c r="AI357" s="206"/>
      <c r="AJ357" s="209"/>
      <c r="AK357" s="211"/>
      <c r="AL357" s="211"/>
      <c r="AM357" s="211"/>
      <c r="AN357" s="21" t="s">
        <v>13</v>
      </c>
      <c r="AO357" s="210"/>
      <c r="AP357" s="212"/>
      <c r="AQ357" s="24" t="s">
        <v>14</v>
      </c>
      <c r="AR357" s="203">
        <f t="shared" si="39"/>
        <v>0</v>
      </c>
      <c r="AS357" s="204"/>
      <c r="AT357" s="204"/>
      <c r="AU357" s="204"/>
      <c r="AV357" s="40" t="s">
        <v>13</v>
      </c>
      <c r="AW357" s="203">
        <f t="shared" si="40"/>
        <v>0</v>
      </c>
      <c r="AX357" s="204"/>
      <c r="AY357" s="204"/>
      <c r="AZ357" s="204"/>
      <c r="BA357" s="41" t="s">
        <v>13</v>
      </c>
      <c r="BB357" s="203">
        <v>25700</v>
      </c>
      <c r="BC357" s="204"/>
      <c r="BD357" s="204"/>
      <c r="BE357" s="204"/>
      <c r="BF357" s="40" t="s">
        <v>13</v>
      </c>
      <c r="BG357" s="203">
        <f t="shared" si="41"/>
        <v>0</v>
      </c>
      <c r="BH357" s="204"/>
      <c r="BI357" s="204"/>
      <c r="BJ357" s="204"/>
      <c r="BK357" s="204"/>
      <c r="BL357" s="41" t="s">
        <v>13</v>
      </c>
      <c r="BM357" s="34">
        <v>269</v>
      </c>
    </row>
    <row r="358" spans="1:65">
      <c r="A358" s="34">
        <v>270</v>
      </c>
      <c r="B358" s="213"/>
      <c r="C358" s="215"/>
      <c r="D358" s="57"/>
      <c r="E358" s="213"/>
      <c r="F358" s="214"/>
      <c r="G358" s="215"/>
      <c r="H358" s="213"/>
      <c r="I358" s="214"/>
      <c r="J358" s="214"/>
      <c r="K358" s="214"/>
      <c r="L358" s="215"/>
      <c r="M358" s="210"/>
      <c r="N358" s="212"/>
      <c r="O358" s="21" t="s">
        <v>10</v>
      </c>
      <c r="P358" s="22"/>
      <c r="Q358" s="21" t="s">
        <v>11</v>
      </c>
      <c r="R358" s="22"/>
      <c r="S358" s="21" t="s">
        <v>12</v>
      </c>
      <c r="T358" s="26"/>
      <c r="U358" s="21" t="s">
        <v>12</v>
      </c>
      <c r="V358" s="25" t="s">
        <v>62</v>
      </c>
      <c r="W358" s="22"/>
      <c r="X358" s="24" t="s">
        <v>12</v>
      </c>
      <c r="Y358" s="210"/>
      <c r="Z358" s="212"/>
      <c r="AA358" s="21" t="s">
        <v>62</v>
      </c>
      <c r="AB358" s="212"/>
      <c r="AC358" s="206"/>
      <c r="AD358" s="209"/>
      <c r="AE358" s="211"/>
      <c r="AF358" s="211"/>
      <c r="AG358" s="23" t="s">
        <v>13</v>
      </c>
      <c r="AH358" s="210"/>
      <c r="AI358" s="206"/>
      <c r="AJ358" s="209"/>
      <c r="AK358" s="211"/>
      <c r="AL358" s="211"/>
      <c r="AM358" s="211"/>
      <c r="AN358" s="21" t="s">
        <v>13</v>
      </c>
      <c r="AO358" s="210"/>
      <c r="AP358" s="212"/>
      <c r="AQ358" s="24" t="s">
        <v>14</v>
      </c>
      <c r="AR358" s="203">
        <f t="shared" si="39"/>
        <v>0</v>
      </c>
      <c r="AS358" s="204"/>
      <c r="AT358" s="204"/>
      <c r="AU358" s="204"/>
      <c r="AV358" s="40" t="s">
        <v>13</v>
      </c>
      <c r="AW358" s="203">
        <f t="shared" si="40"/>
        <v>0</v>
      </c>
      <c r="AX358" s="204"/>
      <c r="AY358" s="204"/>
      <c r="AZ358" s="204"/>
      <c r="BA358" s="41" t="s">
        <v>13</v>
      </c>
      <c r="BB358" s="203">
        <v>25700</v>
      </c>
      <c r="BC358" s="204"/>
      <c r="BD358" s="204"/>
      <c r="BE358" s="204"/>
      <c r="BF358" s="40" t="s">
        <v>13</v>
      </c>
      <c r="BG358" s="203">
        <f t="shared" si="41"/>
        <v>0</v>
      </c>
      <c r="BH358" s="204"/>
      <c r="BI358" s="204"/>
      <c r="BJ358" s="204"/>
      <c r="BK358" s="204"/>
      <c r="BL358" s="41" t="s">
        <v>13</v>
      </c>
      <c r="BM358" s="34">
        <v>270</v>
      </c>
    </row>
    <row r="359" spans="1:65">
      <c r="A359" s="34">
        <v>271</v>
      </c>
      <c r="B359" s="213"/>
      <c r="C359" s="215"/>
      <c r="D359" s="57"/>
      <c r="E359" s="213"/>
      <c r="F359" s="214"/>
      <c r="G359" s="215"/>
      <c r="H359" s="213"/>
      <c r="I359" s="214"/>
      <c r="J359" s="214"/>
      <c r="K359" s="214"/>
      <c r="L359" s="215"/>
      <c r="M359" s="210"/>
      <c r="N359" s="212"/>
      <c r="O359" s="21" t="s">
        <v>10</v>
      </c>
      <c r="P359" s="22"/>
      <c r="Q359" s="21" t="s">
        <v>11</v>
      </c>
      <c r="R359" s="22"/>
      <c r="S359" s="21" t="s">
        <v>12</v>
      </c>
      <c r="T359" s="26"/>
      <c r="U359" s="21" t="s">
        <v>12</v>
      </c>
      <c r="V359" s="25" t="s">
        <v>62</v>
      </c>
      <c r="W359" s="22"/>
      <c r="X359" s="24" t="s">
        <v>12</v>
      </c>
      <c r="Y359" s="210"/>
      <c r="Z359" s="212"/>
      <c r="AA359" s="21" t="s">
        <v>62</v>
      </c>
      <c r="AB359" s="212"/>
      <c r="AC359" s="206"/>
      <c r="AD359" s="209"/>
      <c r="AE359" s="211"/>
      <c r="AF359" s="211"/>
      <c r="AG359" s="23" t="s">
        <v>13</v>
      </c>
      <c r="AH359" s="210"/>
      <c r="AI359" s="206"/>
      <c r="AJ359" s="209"/>
      <c r="AK359" s="211"/>
      <c r="AL359" s="211"/>
      <c r="AM359" s="211"/>
      <c r="AN359" s="21" t="s">
        <v>13</v>
      </c>
      <c r="AO359" s="210"/>
      <c r="AP359" s="212"/>
      <c r="AQ359" s="24" t="s">
        <v>14</v>
      </c>
      <c r="AR359" s="203">
        <f t="shared" si="39"/>
        <v>0</v>
      </c>
      <c r="AS359" s="204"/>
      <c r="AT359" s="204"/>
      <c r="AU359" s="204"/>
      <c r="AV359" s="40" t="s">
        <v>13</v>
      </c>
      <c r="AW359" s="203">
        <f t="shared" si="40"/>
        <v>0</v>
      </c>
      <c r="AX359" s="204"/>
      <c r="AY359" s="204"/>
      <c r="AZ359" s="204"/>
      <c r="BA359" s="41" t="s">
        <v>13</v>
      </c>
      <c r="BB359" s="203">
        <v>25700</v>
      </c>
      <c r="BC359" s="204"/>
      <c r="BD359" s="204"/>
      <c r="BE359" s="204"/>
      <c r="BF359" s="40" t="s">
        <v>13</v>
      </c>
      <c r="BG359" s="203">
        <f t="shared" si="41"/>
        <v>0</v>
      </c>
      <c r="BH359" s="204"/>
      <c r="BI359" s="204"/>
      <c r="BJ359" s="204"/>
      <c r="BK359" s="204"/>
      <c r="BL359" s="41" t="s">
        <v>13</v>
      </c>
      <c r="BM359" s="34">
        <v>271</v>
      </c>
    </row>
    <row r="360" spans="1:65">
      <c r="A360" s="34">
        <v>272</v>
      </c>
      <c r="B360" s="213"/>
      <c r="C360" s="215"/>
      <c r="D360" s="57"/>
      <c r="E360" s="213"/>
      <c r="F360" s="214"/>
      <c r="G360" s="215"/>
      <c r="H360" s="213"/>
      <c r="I360" s="214"/>
      <c r="J360" s="214"/>
      <c r="K360" s="214"/>
      <c r="L360" s="215"/>
      <c r="M360" s="210"/>
      <c r="N360" s="212"/>
      <c r="O360" s="21" t="s">
        <v>10</v>
      </c>
      <c r="P360" s="22"/>
      <c r="Q360" s="21" t="s">
        <v>11</v>
      </c>
      <c r="R360" s="22"/>
      <c r="S360" s="21" t="s">
        <v>12</v>
      </c>
      <c r="T360" s="26"/>
      <c r="U360" s="21" t="s">
        <v>12</v>
      </c>
      <c r="V360" s="25" t="s">
        <v>62</v>
      </c>
      <c r="W360" s="22"/>
      <c r="X360" s="24" t="s">
        <v>12</v>
      </c>
      <c r="Y360" s="210"/>
      <c r="Z360" s="212"/>
      <c r="AA360" s="21" t="s">
        <v>62</v>
      </c>
      <c r="AB360" s="212"/>
      <c r="AC360" s="206"/>
      <c r="AD360" s="209"/>
      <c r="AE360" s="211"/>
      <c r="AF360" s="211"/>
      <c r="AG360" s="23" t="s">
        <v>13</v>
      </c>
      <c r="AH360" s="210"/>
      <c r="AI360" s="206"/>
      <c r="AJ360" s="209"/>
      <c r="AK360" s="211"/>
      <c r="AL360" s="211"/>
      <c r="AM360" s="211"/>
      <c r="AN360" s="21" t="s">
        <v>13</v>
      </c>
      <c r="AO360" s="210"/>
      <c r="AP360" s="212"/>
      <c r="AQ360" s="24" t="s">
        <v>14</v>
      </c>
      <c r="AR360" s="203">
        <f t="shared" si="39"/>
        <v>0</v>
      </c>
      <c r="AS360" s="204"/>
      <c r="AT360" s="204"/>
      <c r="AU360" s="204"/>
      <c r="AV360" s="40" t="s">
        <v>13</v>
      </c>
      <c r="AW360" s="203">
        <f t="shared" si="40"/>
        <v>0</v>
      </c>
      <c r="AX360" s="204"/>
      <c r="AY360" s="204"/>
      <c r="AZ360" s="204"/>
      <c r="BA360" s="41" t="s">
        <v>13</v>
      </c>
      <c r="BB360" s="203">
        <v>25700</v>
      </c>
      <c r="BC360" s="204"/>
      <c r="BD360" s="204"/>
      <c r="BE360" s="204"/>
      <c r="BF360" s="40" t="s">
        <v>13</v>
      </c>
      <c r="BG360" s="203">
        <f t="shared" si="41"/>
        <v>0</v>
      </c>
      <c r="BH360" s="204"/>
      <c r="BI360" s="204"/>
      <c r="BJ360" s="204"/>
      <c r="BK360" s="204"/>
      <c r="BL360" s="41" t="s">
        <v>13</v>
      </c>
      <c r="BM360" s="34">
        <v>272</v>
      </c>
    </row>
    <row r="361" spans="1:65">
      <c r="A361" s="34">
        <v>273</v>
      </c>
      <c r="B361" s="213"/>
      <c r="C361" s="215"/>
      <c r="D361" s="57"/>
      <c r="E361" s="213"/>
      <c r="F361" s="214"/>
      <c r="G361" s="215"/>
      <c r="H361" s="213"/>
      <c r="I361" s="214"/>
      <c r="J361" s="214"/>
      <c r="K361" s="214"/>
      <c r="L361" s="215"/>
      <c r="M361" s="210"/>
      <c r="N361" s="212"/>
      <c r="O361" s="21" t="s">
        <v>10</v>
      </c>
      <c r="P361" s="22"/>
      <c r="Q361" s="21" t="s">
        <v>11</v>
      </c>
      <c r="R361" s="22"/>
      <c r="S361" s="21" t="s">
        <v>12</v>
      </c>
      <c r="T361" s="26"/>
      <c r="U361" s="21" t="s">
        <v>12</v>
      </c>
      <c r="V361" s="25" t="s">
        <v>62</v>
      </c>
      <c r="W361" s="22"/>
      <c r="X361" s="24" t="s">
        <v>12</v>
      </c>
      <c r="Y361" s="210"/>
      <c r="Z361" s="212"/>
      <c r="AA361" s="21" t="s">
        <v>62</v>
      </c>
      <c r="AB361" s="212"/>
      <c r="AC361" s="206"/>
      <c r="AD361" s="209"/>
      <c r="AE361" s="211"/>
      <c r="AF361" s="211"/>
      <c r="AG361" s="23" t="s">
        <v>13</v>
      </c>
      <c r="AH361" s="210"/>
      <c r="AI361" s="206"/>
      <c r="AJ361" s="209"/>
      <c r="AK361" s="211"/>
      <c r="AL361" s="211"/>
      <c r="AM361" s="211"/>
      <c r="AN361" s="21" t="s">
        <v>13</v>
      </c>
      <c r="AO361" s="210"/>
      <c r="AP361" s="212"/>
      <c r="AQ361" s="24" t="s">
        <v>14</v>
      </c>
      <c r="AR361" s="203">
        <f t="shared" si="39"/>
        <v>0</v>
      </c>
      <c r="AS361" s="204"/>
      <c r="AT361" s="204"/>
      <c r="AU361" s="204"/>
      <c r="AV361" s="40" t="s">
        <v>13</v>
      </c>
      <c r="AW361" s="203">
        <f t="shared" si="40"/>
        <v>0</v>
      </c>
      <c r="AX361" s="204"/>
      <c r="AY361" s="204"/>
      <c r="AZ361" s="204"/>
      <c r="BA361" s="41" t="s">
        <v>13</v>
      </c>
      <c r="BB361" s="203">
        <v>25700</v>
      </c>
      <c r="BC361" s="204"/>
      <c r="BD361" s="204"/>
      <c r="BE361" s="204"/>
      <c r="BF361" s="40" t="s">
        <v>13</v>
      </c>
      <c r="BG361" s="203">
        <f t="shared" si="41"/>
        <v>0</v>
      </c>
      <c r="BH361" s="204"/>
      <c r="BI361" s="204"/>
      <c r="BJ361" s="204"/>
      <c r="BK361" s="204"/>
      <c r="BL361" s="41" t="s">
        <v>13</v>
      </c>
      <c r="BM361" s="34">
        <v>273</v>
      </c>
    </row>
    <row r="362" spans="1:65">
      <c r="A362" s="34">
        <v>274</v>
      </c>
      <c r="B362" s="213"/>
      <c r="C362" s="215"/>
      <c r="D362" s="57"/>
      <c r="E362" s="213"/>
      <c r="F362" s="214"/>
      <c r="G362" s="215"/>
      <c r="H362" s="213"/>
      <c r="I362" s="214"/>
      <c r="J362" s="214"/>
      <c r="K362" s="214"/>
      <c r="L362" s="215"/>
      <c r="M362" s="210"/>
      <c r="N362" s="212"/>
      <c r="O362" s="21" t="s">
        <v>10</v>
      </c>
      <c r="P362" s="22"/>
      <c r="Q362" s="21" t="s">
        <v>11</v>
      </c>
      <c r="R362" s="22"/>
      <c r="S362" s="21" t="s">
        <v>12</v>
      </c>
      <c r="T362" s="26"/>
      <c r="U362" s="21" t="s">
        <v>12</v>
      </c>
      <c r="V362" s="25" t="s">
        <v>62</v>
      </c>
      <c r="W362" s="22"/>
      <c r="X362" s="24" t="s">
        <v>12</v>
      </c>
      <c r="Y362" s="210"/>
      <c r="Z362" s="212"/>
      <c r="AA362" s="21" t="s">
        <v>62</v>
      </c>
      <c r="AB362" s="212"/>
      <c r="AC362" s="206"/>
      <c r="AD362" s="209"/>
      <c r="AE362" s="211"/>
      <c r="AF362" s="211"/>
      <c r="AG362" s="23" t="s">
        <v>13</v>
      </c>
      <c r="AH362" s="210"/>
      <c r="AI362" s="206"/>
      <c r="AJ362" s="209"/>
      <c r="AK362" s="211"/>
      <c r="AL362" s="211"/>
      <c r="AM362" s="211"/>
      <c r="AN362" s="21" t="s">
        <v>13</v>
      </c>
      <c r="AO362" s="210"/>
      <c r="AP362" s="212"/>
      <c r="AQ362" s="24" t="s">
        <v>14</v>
      </c>
      <c r="AR362" s="203">
        <f t="shared" si="39"/>
        <v>0</v>
      </c>
      <c r="AS362" s="204"/>
      <c r="AT362" s="204"/>
      <c r="AU362" s="204"/>
      <c r="AV362" s="40" t="s">
        <v>13</v>
      </c>
      <c r="AW362" s="203">
        <f t="shared" si="40"/>
        <v>0</v>
      </c>
      <c r="AX362" s="204"/>
      <c r="AY362" s="204"/>
      <c r="AZ362" s="204"/>
      <c r="BA362" s="41" t="s">
        <v>13</v>
      </c>
      <c r="BB362" s="203">
        <v>25700</v>
      </c>
      <c r="BC362" s="204"/>
      <c r="BD362" s="204"/>
      <c r="BE362" s="204"/>
      <c r="BF362" s="40" t="s">
        <v>13</v>
      </c>
      <c r="BG362" s="203">
        <f t="shared" si="41"/>
        <v>0</v>
      </c>
      <c r="BH362" s="204"/>
      <c r="BI362" s="204"/>
      <c r="BJ362" s="204"/>
      <c r="BK362" s="204"/>
      <c r="BL362" s="41" t="s">
        <v>13</v>
      </c>
      <c r="BM362" s="34">
        <v>274</v>
      </c>
    </row>
    <row r="363" spans="1:65">
      <c r="A363" s="34">
        <v>275</v>
      </c>
      <c r="B363" s="213"/>
      <c r="C363" s="215"/>
      <c r="D363" s="57"/>
      <c r="E363" s="213"/>
      <c r="F363" s="214"/>
      <c r="G363" s="215"/>
      <c r="H363" s="213"/>
      <c r="I363" s="214"/>
      <c r="J363" s="214"/>
      <c r="K363" s="214"/>
      <c r="L363" s="215"/>
      <c r="M363" s="210"/>
      <c r="N363" s="212"/>
      <c r="O363" s="21" t="s">
        <v>10</v>
      </c>
      <c r="P363" s="22"/>
      <c r="Q363" s="21" t="s">
        <v>11</v>
      </c>
      <c r="R363" s="22"/>
      <c r="S363" s="21" t="s">
        <v>12</v>
      </c>
      <c r="T363" s="26"/>
      <c r="U363" s="21" t="s">
        <v>12</v>
      </c>
      <c r="V363" s="25" t="s">
        <v>62</v>
      </c>
      <c r="W363" s="22"/>
      <c r="X363" s="24" t="s">
        <v>12</v>
      </c>
      <c r="Y363" s="210"/>
      <c r="Z363" s="212"/>
      <c r="AA363" s="21" t="s">
        <v>62</v>
      </c>
      <c r="AB363" s="212"/>
      <c r="AC363" s="206"/>
      <c r="AD363" s="209"/>
      <c r="AE363" s="211"/>
      <c r="AF363" s="211"/>
      <c r="AG363" s="23" t="s">
        <v>13</v>
      </c>
      <c r="AH363" s="210"/>
      <c r="AI363" s="206"/>
      <c r="AJ363" s="209"/>
      <c r="AK363" s="211"/>
      <c r="AL363" s="211"/>
      <c r="AM363" s="211"/>
      <c r="AN363" s="21" t="s">
        <v>13</v>
      </c>
      <c r="AO363" s="210"/>
      <c r="AP363" s="212"/>
      <c r="AQ363" s="24" t="s">
        <v>14</v>
      </c>
      <c r="AR363" s="203">
        <f t="shared" si="39"/>
        <v>0</v>
      </c>
      <c r="AS363" s="204"/>
      <c r="AT363" s="204"/>
      <c r="AU363" s="204"/>
      <c r="AV363" s="40" t="s">
        <v>13</v>
      </c>
      <c r="AW363" s="203">
        <f t="shared" si="40"/>
        <v>0</v>
      </c>
      <c r="AX363" s="204"/>
      <c r="AY363" s="204"/>
      <c r="AZ363" s="204"/>
      <c r="BA363" s="41" t="s">
        <v>13</v>
      </c>
      <c r="BB363" s="203">
        <v>25700</v>
      </c>
      <c r="BC363" s="204"/>
      <c r="BD363" s="204"/>
      <c r="BE363" s="204"/>
      <c r="BF363" s="40" t="s">
        <v>13</v>
      </c>
      <c r="BG363" s="203">
        <f t="shared" si="41"/>
        <v>0</v>
      </c>
      <c r="BH363" s="204"/>
      <c r="BI363" s="204"/>
      <c r="BJ363" s="204"/>
      <c r="BK363" s="204"/>
      <c r="BL363" s="41" t="s">
        <v>13</v>
      </c>
      <c r="BM363" s="34">
        <v>275</v>
      </c>
    </row>
    <row r="364" spans="1:65">
      <c r="A364" s="34">
        <v>276</v>
      </c>
      <c r="B364" s="213"/>
      <c r="C364" s="215"/>
      <c r="D364" s="57"/>
      <c r="E364" s="213"/>
      <c r="F364" s="214"/>
      <c r="G364" s="215"/>
      <c r="H364" s="213"/>
      <c r="I364" s="214"/>
      <c r="J364" s="214"/>
      <c r="K364" s="214"/>
      <c r="L364" s="215"/>
      <c r="M364" s="210"/>
      <c r="N364" s="212"/>
      <c r="O364" s="21" t="s">
        <v>10</v>
      </c>
      <c r="P364" s="22"/>
      <c r="Q364" s="21" t="s">
        <v>11</v>
      </c>
      <c r="R364" s="22"/>
      <c r="S364" s="21" t="s">
        <v>12</v>
      </c>
      <c r="T364" s="26"/>
      <c r="U364" s="21" t="s">
        <v>12</v>
      </c>
      <c r="V364" s="25" t="s">
        <v>62</v>
      </c>
      <c r="W364" s="22"/>
      <c r="X364" s="24" t="s">
        <v>12</v>
      </c>
      <c r="Y364" s="210"/>
      <c r="Z364" s="212"/>
      <c r="AA364" s="21" t="s">
        <v>62</v>
      </c>
      <c r="AB364" s="212"/>
      <c r="AC364" s="206"/>
      <c r="AD364" s="209"/>
      <c r="AE364" s="211"/>
      <c r="AF364" s="211"/>
      <c r="AG364" s="23" t="s">
        <v>13</v>
      </c>
      <c r="AH364" s="210"/>
      <c r="AI364" s="206"/>
      <c r="AJ364" s="209"/>
      <c r="AK364" s="211"/>
      <c r="AL364" s="211"/>
      <c r="AM364" s="211"/>
      <c r="AN364" s="21" t="s">
        <v>13</v>
      </c>
      <c r="AO364" s="210"/>
      <c r="AP364" s="212"/>
      <c r="AQ364" s="24" t="s">
        <v>14</v>
      </c>
      <c r="AR364" s="203">
        <f t="shared" si="39"/>
        <v>0</v>
      </c>
      <c r="AS364" s="204"/>
      <c r="AT364" s="204"/>
      <c r="AU364" s="204"/>
      <c r="AV364" s="40" t="s">
        <v>13</v>
      </c>
      <c r="AW364" s="203">
        <f t="shared" si="40"/>
        <v>0</v>
      </c>
      <c r="AX364" s="204"/>
      <c r="AY364" s="204"/>
      <c r="AZ364" s="204"/>
      <c r="BA364" s="41" t="s">
        <v>13</v>
      </c>
      <c r="BB364" s="203">
        <v>25700</v>
      </c>
      <c r="BC364" s="204"/>
      <c r="BD364" s="204"/>
      <c r="BE364" s="204"/>
      <c r="BF364" s="40" t="s">
        <v>13</v>
      </c>
      <c r="BG364" s="203">
        <f t="shared" si="41"/>
        <v>0</v>
      </c>
      <c r="BH364" s="204"/>
      <c r="BI364" s="204"/>
      <c r="BJ364" s="204"/>
      <c r="BK364" s="204"/>
      <c r="BL364" s="41" t="s">
        <v>13</v>
      </c>
      <c r="BM364" s="34">
        <v>276</v>
      </c>
    </row>
    <row r="365" spans="1:65">
      <c r="A365" s="34">
        <v>277</v>
      </c>
      <c r="B365" s="213"/>
      <c r="C365" s="215"/>
      <c r="D365" s="57"/>
      <c r="E365" s="213"/>
      <c r="F365" s="214"/>
      <c r="G365" s="215"/>
      <c r="H365" s="213"/>
      <c r="I365" s="214"/>
      <c r="J365" s="214"/>
      <c r="K365" s="214"/>
      <c r="L365" s="215"/>
      <c r="M365" s="210"/>
      <c r="N365" s="212"/>
      <c r="O365" s="21" t="s">
        <v>10</v>
      </c>
      <c r="P365" s="22"/>
      <c r="Q365" s="21" t="s">
        <v>11</v>
      </c>
      <c r="R365" s="22"/>
      <c r="S365" s="21" t="s">
        <v>12</v>
      </c>
      <c r="T365" s="26"/>
      <c r="U365" s="21" t="s">
        <v>12</v>
      </c>
      <c r="V365" s="25" t="s">
        <v>62</v>
      </c>
      <c r="W365" s="22"/>
      <c r="X365" s="24" t="s">
        <v>12</v>
      </c>
      <c r="Y365" s="210"/>
      <c r="Z365" s="212"/>
      <c r="AA365" s="21" t="s">
        <v>62</v>
      </c>
      <c r="AB365" s="212"/>
      <c r="AC365" s="206"/>
      <c r="AD365" s="209"/>
      <c r="AE365" s="211"/>
      <c r="AF365" s="211"/>
      <c r="AG365" s="23" t="s">
        <v>13</v>
      </c>
      <c r="AH365" s="210"/>
      <c r="AI365" s="206"/>
      <c r="AJ365" s="209"/>
      <c r="AK365" s="211"/>
      <c r="AL365" s="211"/>
      <c r="AM365" s="211"/>
      <c r="AN365" s="21" t="s">
        <v>13</v>
      </c>
      <c r="AO365" s="210"/>
      <c r="AP365" s="212"/>
      <c r="AQ365" s="24" t="s">
        <v>14</v>
      </c>
      <c r="AR365" s="203">
        <f t="shared" si="39"/>
        <v>0</v>
      </c>
      <c r="AS365" s="204"/>
      <c r="AT365" s="204"/>
      <c r="AU365" s="204"/>
      <c r="AV365" s="40" t="s">
        <v>13</v>
      </c>
      <c r="AW365" s="203">
        <f t="shared" si="40"/>
        <v>0</v>
      </c>
      <c r="AX365" s="204"/>
      <c r="AY365" s="204"/>
      <c r="AZ365" s="204"/>
      <c r="BA365" s="41" t="s">
        <v>13</v>
      </c>
      <c r="BB365" s="203">
        <v>25700</v>
      </c>
      <c r="BC365" s="204"/>
      <c r="BD365" s="204"/>
      <c r="BE365" s="204"/>
      <c r="BF365" s="40" t="s">
        <v>13</v>
      </c>
      <c r="BG365" s="203">
        <f t="shared" si="41"/>
        <v>0</v>
      </c>
      <c r="BH365" s="204"/>
      <c r="BI365" s="204"/>
      <c r="BJ365" s="204"/>
      <c r="BK365" s="204"/>
      <c r="BL365" s="41" t="s">
        <v>13</v>
      </c>
      <c r="BM365" s="34">
        <v>277</v>
      </c>
    </row>
    <row r="366" spans="1:65">
      <c r="A366" s="34">
        <v>278</v>
      </c>
      <c r="B366" s="213"/>
      <c r="C366" s="215"/>
      <c r="D366" s="57"/>
      <c r="E366" s="213"/>
      <c r="F366" s="214"/>
      <c r="G366" s="215"/>
      <c r="H366" s="213"/>
      <c r="I366" s="214"/>
      <c r="J366" s="214"/>
      <c r="K366" s="214"/>
      <c r="L366" s="215"/>
      <c r="M366" s="210"/>
      <c r="N366" s="212"/>
      <c r="O366" s="21" t="s">
        <v>10</v>
      </c>
      <c r="P366" s="22"/>
      <c r="Q366" s="21" t="s">
        <v>11</v>
      </c>
      <c r="R366" s="22"/>
      <c r="S366" s="21" t="s">
        <v>12</v>
      </c>
      <c r="T366" s="26"/>
      <c r="U366" s="21" t="s">
        <v>12</v>
      </c>
      <c r="V366" s="25" t="s">
        <v>62</v>
      </c>
      <c r="W366" s="22"/>
      <c r="X366" s="24" t="s">
        <v>12</v>
      </c>
      <c r="Y366" s="210"/>
      <c r="Z366" s="212"/>
      <c r="AA366" s="21" t="s">
        <v>62</v>
      </c>
      <c r="AB366" s="212"/>
      <c r="AC366" s="206"/>
      <c r="AD366" s="209"/>
      <c r="AE366" s="211"/>
      <c r="AF366" s="211"/>
      <c r="AG366" s="23" t="s">
        <v>13</v>
      </c>
      <c r="AH366" s="210"/>
      <c r="AI366" s="206"/>
      <c r="AJ366" s="209"/>
      <c r="AK366" s="211"/>
      <c r="AL366" s="211"/>
      <c r="AM366" s="211"/>
      <c r="AN366" s="21" t="s">
        <v>13</v>
      </c>
      <c r="AO366" s="210"/>
      <c r="AP366" s="212"/>
      <c r="AQ366" s="24" t="s">
        <v>14</v>
      </c>
      <c r="AR366" s="203">
        <f t="shared" si="39"/>
        <v>0</v>
      </c>
      <c r="AS366" s="204"/>
      <c r="AT366" s="204"/>
      <c r="AU366" s="204"/>
      <c r="AV366" s="40" t="s">
        <v>13</v>
      </c>
      <c r="AW366" s="203">
        <f t="shared" si="40"/>
        <v>0</v>
      </c>
      <c r="AX366" s="204"/>
      <c r="AY366" s="204"/>
      <c r="AZ366" s="204"/>
      <c r="BA366" s="41" t="s">
        <v>13</v>
      </c>
      <c r="BB366" s="203">
        <v>25700</v>
      </c>
      <c r="BC366" s="204"/>
      <c r="BD366" s="204"/>
      <c r="BE366" s="204"/>
      <c r="BF366" s="40" t="s">
        <v>13</v>
      </c>
      <c r="BG366" s="203">
        <f t="shared" si="41"/>
        <v>0</v>
      </c>
      <c r="BH366" s="204"/>
      <c r="BI366" s="204"/>
      <c r="BJ366" s="204"/>
      <c r="BK366" s="204"/>
      <c r="BL366" s="41" t="s">
        <v>13</v>
      </c>
      <c r="BM366" s="34">
        <v>278</v>
      </c>
    </row>
    <row r="367" spans="1:65">
      <c r="A367" s="34">
        <v>279</v>
      </c>
      <c r="B367" s="213"/>
      <c r="C367" s="215"/>
      <c r="D367" s="57"/>
      <c r="E367" s="213"/>
      <c r="F367" s="214"/>
      <c r="G367" s="215"/>
      <c r="H367" s="213"/>
      <c r="I367" s="214"/>
      <c r="J367" s="214"/>
      <c r="K367" s="214"/>
      <c r="L367" s="215"/>
      <c r="M367" s="210"/>
      <c r="N367" s="212"/>
      <c r="O367" s="21" t="s">
        <v>10</v>
      </c>
      <c r="P367" s="22"/>
      <c r="Q367" s="21" t="s">
        <v>11</v>
      </c>
      <c r="R367" s="22"/>
      <c r="S367" s="21" t="s">
        <v>12</v>
      </c>
      <c r="T367" s="26"/>
      <c r="U367" s="21" t="s">
        <v>12</v>
      </c>
      <c r="V367" s="25" t="s">
        <v>62</v>
      </c>
      <c r="W367" s="22"/>
      <c r="X367" s="24" t="s">
        <v>12</v>
      </c>
      <c r="Y367" s="210"/>
      <c r="Z367" s="212"/>
      <c r="AA367" s="21" t="s">
        <v>62</v>
      </c>
      <c r="AB367" s="212"/>
      <c r="AC367" s="206"/>
      <c r="AD367" s="209"/>
      <c r="AE367" s="211"/>
      <c r="AF367" s="211"/>
      <c r="AG367" s="23" t="s">
        <v>13</v>
      </c>
      <c r="AH367" s="210"/>
      <c r="AI367" s="206"/>
      <c r="AJ367" s="209"/>
      <c r="AK367" s="211"/>
      <c r="AL367" s="211"/>
      <c r="AM367" s="211"/>
      <c r="AN367" s="21" t="s">
        <v>13</v>
      </c>
      <c r="AO367" s="210"/>
      <c r="AP367" s="212"/>
      <c r="AQ367" s="24" t="s">
        <v>14</v>
      </c>
      <c r="AR367" s="203">
        <f t="shared" si="39"/>
        <v>0</v>
      </c>
      <c r="AS367" s="204"/>
      <c r="AT367" s="204"/>
      <c r="AU367" s="204"/>
      <c r="AV367" s="40" t="s">
        <v>13</v>
      </c>
      <c r="AW367" s="203">
        <f t="shared" si="40"/>
        <v>0</v>
      </c>
      <c r="AX367" s="204"/>
      <c r="AY367" s="204"/>
      <c r="AZ367" s="204"/>
      <c r="BA367" s="41" t="s">
        <v>13</v>
      </c>
      <c r="BB367" s="203">
        <v>25700</v>
      </c>
      <c r="BC367" s="204"/>
      <c r="BD367" s="204"/>
      <c r="BE367" s="204"/>
      <c r="BF367" s="40" t="s">
        <v>13</v>
      </c>
      <c r="BG367" s="203">
        <f t="shared" si="41"/>
        <v>0</v>
      </c>
      <c r="BH367" s="204"/>
      <c r="BI367" s="204"/>
      <c r="BJ367" s="204"/>
      <c r="BK367" s="204"/>
      <c r="BL367" s="41" t="s">
        <v>13</v>
      </c>
      <c r="BM367" s="34">
        <v>279</v>
      </c>
    </row>
    <row r="368" spans="1:65" ht="18.600000000000001" thickBot="1">
      <c r="A368" s="34">
        <v>280</v>
      </c>
      <c r="B368" s="213"/>
      <c r="C368" s="215"/>
      <c r="D368" s="57"/>
      <c r="E368" s="213"/>
      <c r="F368" s="214"/>
      <c r="G368" s="215"/>
      <c r="H368" s="213"/>
      <c r="I368" s="214"/>
      <c r="J368" s="214"/>
      <c r="K368" s="214"/>
      <c r="L368" s="215"/>
      <c r="M368" s="210"/>
      <c r="N368" s="212"/>
      <c r="O368" s="21" t="s">
        <v>10</v>
      </c>
      <c r="P368" s="22"/>
      <c r="Q368" s="21" t="s">
        <v>11</v>
      </c>
      <c r="R368" s="22"/>
      <c r="S368" s="24" t="s">
        <v>12</v>
      </c>
      <c r="T368" s="26"/>
      <c r="U368" s="21" t="s">
        <v>12</v>
      </c>
      <c r="V368" s="25" t="s">
        <v>62</v>
      </c>
      <c r="W368" s="22"/>
      <c r="X368" s="24" t="s">
        <v>12</v>
      </c>
      <c r="Y368" s="210"/>
      <c r="Z368" s="212"/>
      <c r="AA368" s="21" t="s">
        <v>62</v>
      </c>
      <c r="AB368" s="212"/>
      <c r="AC368" s="206"/>
      <c r="AD368" s="209"/>
      <c r="AE368" s="211"/>
      <c r="AF368" s="211"/>
      <c r="AG368" s="23" t="s">
        <v>13</v>
      </c>
      <c r="AH368" s="210"/>
      <c r="AI368" s="206"/>
      <c r="AJ368" s="209"/>
      <c r="AK368" s="211"/>
      <c r="AL368" s="211"/>
      <c r="AM368" s="211"/>
      <c r="AN368" s="21" t="s">
        <v>119</v>
      </c>
      <c r="AO368" s="210"/>
      <c r="AP368" s="212"/>
      <c r="AQ368" s="24" t="s">
        <v>14</v>
      </c>
      <c r="AR368" s="203">
        <f t="shared" si="39"/>
        <v>0</v>
      </c>
      <c r="AS368" s="204"/>
      <c r="AT368" s="204"/>
      <c r="AU368" s="204"/>
      <c r="AV368" s="40" t="s">
        <v>13</v>
      </c>
      <c r="AW368" s="203">
        <f t="shared" si="40"/>
        <v>0</v>
      </c>
      <c r="AX368" s="204"/>
      <c r="AY368" s="204"/>
      <c r="AZ368" s="204"/>
      <c r="BA368" s="41" t="s">
        <v>13</v>
      </c>
      <c r="BB368" s="203">
        <v>25700</v>
      </c>
      <c r="BC368" s="204"/>
      <c r="BD368" s="204"/>
      <c r="BE368" s="204"/>
      <c r="BF368" s="41" t="s">
        <v>13</v>
      </c>
      <c r="BG368" s="320">
        <f t="shared" si="41"/>
        <v>0</v>
      </c>
      <c r="BH368" s="321"/>
      <c r="BI368" s="321"/>
      <c r="BJ368" s="321"/>
      <c r="BK368" s="321"/>
      <c r="BL368" s="41" t="s">
        <v>13</v>
      </c>
      <c r="BM368" s="34">
        <v>280</v>
      </c>
    </row>
    <row r="369" spans="1:65" ht="18.600000000000001" thickBot="1">
      <c r="BD369" s="322" t="s">
        <v>15</v>
      </c>
      <c r="BE369" s="322"/>
      <c r="BF369" s="323"/>
      <c r="BG369" s="324">
        <f>SUM(BG349:BK368)</f>
        <v>0</v>
      </c>
      <c r="BH369" s="325"/>
      <c r="BI369" s="325"/>
      <c r="BJ369" s="325"/>
      <c r="BK369" s="325"/>
      <c r="BL369" s="326"/>
    </row>
    <row r="370" spans="1:65" ht="22.2">
      <c r="A370" s="1" t="s">
        <v>61</v>
      </c>
      <c r="BC370" s="196" t="s">
        <v>24</v>
      </c>
      <c r="BD370" s="197"/>
      <c r="BE370" s="275"/>
      <c r="BF370" s="276"/>
      <c r="BG370" s="2" t="s">
        <v>10</v>
      </c>
      <c r="BI370" s="344"/>
      <c r="BJ370" s="345"/>
      <c r="BK370" s="346" t="s">
        <v>25</v>
      </c>
      <c r="BL370" s="347"/>
    </row>
    <row r="371" spans="1:65">
      <c r="X371" s="2" t="s">
        <v>85</v>
      </c>
      <c r="AU371" s="2" t="s">
        <v>103</v>
      </c>
      <c r="AX371" s="275"/>
      <c r="AY371" s="164"/>
      <c r="AZ371" s="164"/>
      <c r="BA371" s="164"/>
      <c r="BB371" s="164"/>
      <c r="BC371" s="164"/>
      <c r="BD371" s="164"/>
      <c r="BE371" s="164"/>
      <c r="BF371" s="164"/>
      <c r="BG371" s="164"/>
      <c r="BH371" s="164"/>
      <c r="BI371" s="164"/>
      <c r="BJ371" s="164"/>
      <c r="BK371" s="164"/>
      <c r="BL371" s="276"/>
    </row>
    <row r="372" spans="1:65" ht="18" customHeight="1">
      <c r="A372" s="4"/>
      <c r="B372" s="246" t="s">
        <v>94</v>
      </c>
      <c r="C372" s="248"/>
      <c r="D372" s="340" t="s">
        <v>120</v>
      </c>
      <c r="E372" s="246" t="s">
        <v>95</v>
      </c>
      <c r="F372" s="247"/>
      <c r="G372" s="248"/>
      <c r="H372" s="252" t="s">
        <v>3</v>
      </c>
      <c r="I372" s="253"/>
      <c r="J372" s="253"/>
      <c r="K372" s="253"/>
      <c r="L372" s="254"/>
      <c r="M372" s="274" t="s">
        <v>93</v>
      </c>
      <c r="N372" s="258"/>
      <c r="O372" s="258"/>
      <c r="P372" s="258"/>
      <c r="Q372" s="258"/>
      <c r="R372" s="258"/>
      <c r="S372" s="329"/>
      <c r="T372" s="274" t="s">
        <v>63</v>
      </c>
      <c r="U372" s="258"/>
      <c r="V372" s="258"/>
      <c r="W372" s="258"/>
      <c r="X372" s="329"/>
      <c r="Y372" s="262" t="s">
        <v>64</v>
      </c>
      <c r="Z372" s="263"/>
      <c r="AA372" s="263"/>
      <c r="AB372" s="263"/>
      <c r="AC372" s="264"/>
      <c r="AD372" s="274" t="s">
        <v>6</v>
      </c>
      <c r="AE372" s="258"/>
      <c r="AF372" s="258"/>
      <c r="AG372" s="329"/>
      <c r="AH372" s="271" t="s">
        <v>84</v>
      </c>
      <c r="AI372" s="272"/>
      <c r="AJ372" s="272"/>
      <c r="AK372" s="272"/>
      <c r="AL372" s="272"/>
      <c r="AM372" s="272"/>
      <c r="AN372" s="273"/>
      <c r="AO372" s="274" t="s">
        <v>7</v>
      </c>
      <c r="AP372" s="258"/>
      <c r="AQ372" s="329"/>
      <c r="AR372" s="224" t="s">
        <v>26</v>
      </c>
      <c r="AS372" s="332"/>
      <c r="AT372" s="332"/>
      <c r="AU372" s="332"/>
      <c r="AV372" s="333"/>
      <c r="AW372" s="230" t="s">
        <v>8</v>
      </c>
      <c r="AX372" s="231"/>
      <c r="AY372" s="231"/>
      <c r="AZ372" s="231"/>
      <c r="BA372" s="232"/>
      <c r="BB372" s="236" t="s">
        <v>27</v>
      </c>
      <c r="BC372" s="335"/>
      <c r="BD372" s="335"/>
      <c r="BE372" s="335"/>
      <c r="BF372" s="336"/>
      <c r="BG372" s="230" t="s">
        <v>9</v>
      </c>
      <c r="BH372" s="231"/>
      <c r="BI372" s="231"/>
      <c r="BJ372" s="231"/>
      <c r="BK372" s="231"/>
      <c r="BL372" s="232"/>
    </row>
    <row r="373" spans="1:65" ht="18" customHeight="1">
      <c r="A373" s="4"/>
      <c r="B373" s="249"/>
      <c r="C373" s="251"/>
      <c r="D373" s="341"/>
      <c r="E373" s="249"/>
      <c r="F373" s="250"/>
      <c r="G373" s="251"/>
      <c r="H373" s="255"/>
      <c r="I373" s="256"/>
      <c r="J373" s="256"/>
      <c r="K373" s="256"/>
      <c r="L373" s="257"/>
      <c r="M373" s="342"/>
      <c r="N373" s="259"/>
      <c r="O373" s="259"/>
      <c r="P373" s="259"/>
      <c r="Q373" s="259"/>
      <c r="R373" s="259"/>
      <c r="S373" s="343"/>
      <c r="T373" s="342"/>
      <c r="U373" s="259"/>
      <c r="V373" s="259"/>
      <c r="W373" s="259"/>
      <c r="X373" s="343"/>
      <c r="Y373" s="224" t="s">
        <v>91</v>
      </c>
      <c r="Z373" s="332"/>
      <c r="AA373" s="332"/>
      <c r="AB373" s="332"/>
      <c r="AC373" s="333"/>
      <c r="AD373" s="330"/>
      <c r="AE373" s="260"/>
      <c r="AF373" s="260"/>
      <c r="AG373" s="331"/>
      <c r="AH373" s="218" t="s">
        <v>4</v>
      </c>
      <c r="AI373" s="220"/>
      <c r="AJ373" s="218" t="s">
        <v>5</v>
      </c>
      <c r="AK373" s="219"/>
      <c r="AL373" s="219"/>
      <c r="AM373" s="219"/>
      <c r="AN373" s="220"/>
      <c r="AO373" s="330"/>
      <c r="AP373" s="260"/>
      <c r="AQ373" s="331"/>
      <c r="AR373" s="334"/>
      <c r="AS373" s="244"/>
      <c r="AT373" s="244"/>
      <c r="AU373" s="244"/>
      <c r="AV373" s="245"/>
      <c r="AW373" s="233"/>
      <c r="AX373" s="234"/>
      <c r="AY373" s="234"/>
      <c r="AZ373" s="234"/>
      <c r="BA373" s="235"/>
      <c r="BB373" s="337"/>
      <c r="BC373" s="338"/>
      <c r="BD373" s="338"/>
      <c r="BE373" s="338"/>
      <c r="BF373" s="339"/>
      <c r="BG373" s="233"/>
      <c r="BH373" s="234"/>
      <c r="BI373" s="234"/>
      <c r="BJ373" s="234"/>
      <c r="BK373" s="234"/>
      <c r="BL373" s="235"/>
    </row>
    <row r="374" spans="1:65">
      <c r="A374" s="4"/>
      <c r="B374" s="218" t="s">
        <v>2</v>
      </c>
      <c r="C374" s="220"/>
      <c r="D374" s="54" t="s">
        <v>2</v>
      </c>
      <c r="E374" s="218" t="s">
        <v>96</v>
      </c>
      <c r="F374" s="219"/>
      <c r="G374" s="220"/>
      <c r="H374" s="221"/>
      <c r="I374" s="222"/>
      <c r="J374" s="222"/>
      <c r="K374" s="222"/>
      <c r="L374" s="223"/>
      <c r="M374" s="330"/>
      <c r="N374" s="260"/>
      <c r="O374" s="260"/>
      <c r="P374" s="260"/>
      <c r="Q374" s="260"/>
      <c r="R374" s="260"/>
      <c r="S374" s="331"/>
      <c r="T374" s="330"/>
      <c r="U374" s="260"/>
      <c r="V374" s="260"/>
      <c r="W374" s="260"/>
      <c r="X374" s="331"/>
      <c r="Y374" s="334"/>
      <c r="Z374" s="244"/>
      <c r="AA374" s="244"/>
      <c r="AB374" s="244"/>
      <c r="AC374" s="245"/>
      <c r="AD374" s="218" t="s">
        <v>77</v>
      </c>
      <c r="AE374" s="219"/>
      <c r="AF374" s="219"/>
      <c r="AG374" s="220"/>
      <c r="AH374" s="218" t="s">
        <v>2</v>
      </c>
      <c r="AI374" s="220"/>
      <c r="AJ374" s="218" t="s">
        <v>78</v>
      </c>
      <c r="AK374" s="219"/>
      <c r="AL374" s="219"/>
      <c r="AM374" s="219"/>
      <c r="AN374" s="220"/>
      <c r="AO374" s="218" t="s">
        <v>79</v>
      </c>
      <c r="AP374" s="219"/>
      <c r="AQ374" s="220"/>
      <c r="AR374" s="218" t="s">
        <v>80</v>
      </c>
      <c r="AS374" s="219"/>
      <c r="AT374" s="219"/>
      <c r="AU374" s="219"/>
      <c r="AV374" s="220"/>
      <c r="AW374" s="218" t="s">
        <v>81</v>
      </c>
      <c r="AX374" s="219"/>
      <c r="AY374" s="219"/>
      <c r="AZ374" s="219"/>
      <c r="BA374" s="220"/>
      <c r="BB374" s="271" t="s">
        <v>82</v>
      </c>
      <c r="BC374" s="272"/>
      <c r="BD374" s="272"/>
      <c r="BE374" s="272"/>
      <c r="BF374" s="273"/>
      <c r="BG374" s="271" t="s">
        <v>83</v>
      </c>
      <c r="BH374" s="272"/>
      <c r="BI374" s="272"/>
      <c r="BJ374" s="272"/>
      <c r="BK374" s="272"/>
      <c r="BL374" s="273"/>
    </row>
    <row r="375" spans="1:65">
      <c r="A375" s="34">
        <v>281</v>
      </c>
      <c r="B375" s="213"/>
      <c r="C375" s="215"/>
      <c r="D375" s="57"/>
      <c r="E375" s="213"/>
      <c r="F375" s="214"/>
      <c r="G375" s="215"/>
      <c r="H375" s="213"/>
      <c r="I375" s="214"/>
      <c r="J375" s="214"/>
      <c r="K375" s="214"/>
      <c r="L375" s="215"/>
      <c r="M375" s="210"/>
      <c r="N375" s="212"/>
      <c r="O375" s="21" t="s">
        <v>10</v>
      </c>
      <c r="P375" s="22"/>
      <c r="Q375" s="21" t="s">
        <v>11</v>
      </c>
      <c r="R375" s="22"/>
      <c r="S375" s="21" t="s">
        <v>12</v>
      </c>
      <c r="T375" s="26"/>
      <c r="U375" s="21" t="s">
        <v>12</v>
      </c>
      <c r="V375" s="25" t="s">
        <v>62</v>
      </c>
      <c r="W375" s="22"/>
      <c r="X375" s="24" t="s">
        <v>12</v>
      </c>
      <c r="Y375" s="327"/>
      <c r="Z375" s="217"/>
      <c r="AA375" s="21" t="s">
        <v>62</v>
      </c>
      <c r="AB375" s="217"/>
      <c r="AC375" s="328"/>
      <c r="AD375" s="209"/>
      <c r="AE375" s="211"/>
      <c r="AF375" s="211"/>
      <c r="AG375" s="23" t="s">
        <v>13</v>
      </c>
      <c r="AH375" s="210"/>
      <c r="AI375" s="206"/>
      <c r="AJ375" s="209"/>
      <c r="AK375" s="211"/>
      <c r="AL375" s="211"/>
      <c r="AM375" s="211"/>
      <c r="AN375" s="21" t="s">
        <v>13</v>
      </c>
      <c r="AO375" s="210"/>
      <c r="AP375" s="212"/>
      <c r="AQ375" s="24" t="s">
        <v>14</v>
      </c>
      <c r="AR375" s="203">
        <f t="shared" ref="AR375:AR394" si="42">IFERROR(ROUNDDOWN(AJ375/AO375,0),0)</f>
        <v>0</v>
      </c>
      <c r="AS375" s="204"/>
      <c r="AT375" s="204"/>
      <c r="AU375" s="204"/>
      <c r="AV375" s="40" t="s">
        <v>13</v>
      </c>
      <c r="AW375" s="203">
        <f t="shared" ref="AW375:AW394" si="43">IFERROR(AD375+AR375,0)</f>
        <v>0</v>
      </c>
      <c r="AX375" s="204"/>
      <c r="AY375" s="204"/>
      <c r="AZ375" s="204"/>
      <c r="BA375" s="41" t="s">
        <v>13</v>
      </c>
      <c r="BB375" s="203">
        <v>25700</v>
      </c>
      <c r="BC375" s="204"/>
      <c r="BD375" s="204"/>
      <c r="BE375" s="204"/>
      <c r="BF375" s="40" t="s">
        <v>13</v>
      </c>
      <c r="BG375" s="203">
        <f t="shared" ref="BG375:BG394" si="44">IF(AW375&lt;BB375,AW375,25700)</f>
        <v>0</v>
      </c>
      <c r="BH375" s="204"/>
      <c r="BI375" s="204"/>
      <c r="BJ375" s="204"/>
      <c r="BK375" s="204"/>
      <c r="BL375" s="41" t="s">
        <v>13</v>
      </c>
      <c r="BM375" s="34">
        <v>281</v>
      </c>
    </row>
    <row r="376" spans="1:65">
      <c r="A376" s="34">
        <v>282</v>
      </c>
      <c r="B376" s="213"/>
      <c r="C376" s="215"/>
      <c r="D376" s="57"/>
      <c r="E376" s="213"/>
      <c r="F376" s="214"/>
      <c r="G376" s="215"/>
      <c r="H376" s="213"/>
      <c r="I376" s="214"/>
      <c r="J376" s="214"/>
      <c r="K376" s="214"/>
      <c r="L376" s="215"/>
      <c r="M376" s="210"/>
      <c r="N376" s="212"/>
      <c r="O376" s="21" t="s">
        <v>10</v>
      </c>
      <c r="P376" s="22"/>
      <c r="Q376" s="21" t="s">
        <v>11</v>
      </c>
      <c r="R376" s="22"/>
      <c r="S376" s="21" t="s">
        <v>12</v>
      </c>
      <c r="T376" s="26"/>
      <c r="U376" s="21" t="s">
        <v>12</v>
      </c>
      <c r="V376" s="25" t="s">
        <v>62</v>
      </c>
      <c r="W376" s="22"/>
      <c r="X376" s="24" t="s">
        <v>12</v>
      </c>
      <c r="Y376" s="210"/>
      <c r="Z376" s="212"/>
      <c r="AA376" s="21" t="s">
        <v>62</v>
      </c>
      <c r="AB376" s="212"/>
      <c r="AC376" s="206"/>
      <c r="AD376" s="209"/>
      <c r="AE376" s="211"/>
      <c r="AF376" s="211"/>
      <c r="AG376" s="23" t="s">
        <v>13</v>
      </c>
      <c r="AH376" s="210"/>
      <c r="AI376" s="206"/>
      <c r="AJ376" s="209"/>
      <c r="AK376" s="211"/>
      <c r="AL376" s="211"/>
      <c r="AM376" s="211"/>
      <c r="AN376" s="21" t="s">
        <v>13</v>
      </c>
      <c r="AO376" s="210"/>
      <c r="AP376" s="212"/>
      <c r="AQ376" s="24" t="s">
        <v>14</v>
      </c>
      <c r="AR376" s="203">
        <f t="shared" si="42"/>
        <v>0</v>
      </c>
      <c r="AS376" s="204"/>
      <c r="AT376" s="204"/>
      <c r="AU376" s="204"/>
      <c r="AV376" s="40" t="s">
        <v>13</v>
      </c>
      <c r="AW376" s="203">
        <f t="shared" si="43"/>
        <v>0</v>
      </c>
      <c r="AX376" s="204"/>
      <c r="AY376" s="204"/>
      <c r="AZ376" s="204"/>
      <c r="BA376" s="41" t="s">
        <v>13</v>
      </c>
      <c r="BB376" s="203">
        <v>25700</v>
      </c>
      <c r="BC376" s="204"/>
      <c r="BD376" s="204"/>
      <c r="BE376" s="204"/>
      <c r="BF376" s="40" t="s">
        <v>13</v>
      </c>
      <c r="BG376" s="203">
        <f t="shared" si="44"/>
        <v>0</v>
      </c>
      <c r="BH376" s="204"/>
      <c r="BI376" s="204"/>
      <c r="BJ376" s="204"/>
      <c r="BK376" s="204"/>
      <c r="BL376" s="41" t="s">
        <v>13</v>
      </c>
      <c r="BM376" s="34">
        <v>282</v>
      </c>
    </row>
    <row r="377" spans="1:65">
      <c r="A377" s="34">
        <v>283</v>
      </c>
      <c r="B377" s="213"/>
      <c r="C377" s="215"/>
      <c r="D377" s="57"/>
      <c r="E377" s="213"/>
      <c r="F377" s="214"/>
      <c r="G377" s="215"/>
      <c r="H377" s="213"/>
      <c r="I377" s="214"/>
      <c r="J377" s="214"/>
      <c r="K377" s="214"/>
      <c r="L377" s="215"/>
      <c r="M377" s="210"/>
      <c r="N377" s="212"/>
      <c r="O377" s="21" t="s">
        <v>10</v>
      </c>
      <c r="P377" s="22"/>
      <c r="Q377" s="21" t="s">
        <v>11</v>
      </c>
      <c r="R377" s="22"/>
      <c r="S377" s="21" t="s">
        <v>12</v>
      </c>
      <c r="T377" s="26"/>
      <c r="U377" s="21" t="s">
        <v>12</v>
      </c>
      <c r="V377" s="25" t="s">
        <v>62</v>
      </c>
      <c r="W377" s="22"/>
      <c r="X377" s="24" t="s">
        <v>12</v>
      </c>
      <c r="Y377" s="210"/>
      <c r="Z377" s="212"/>
      <c r="AA377" s="21" t="s">
        <v>62</v>
      </c>
      <c r="AB377" s="212"/>
      <c r="AC377" s="206"/>
      <c r="AD377" s="209"/>
      <c r="AE377" s="211"/>
      <c r="AF377" s="211"/>
      <c r="AG377" s="23" t="s">
        <v>13</v>
      </c>
      <c r="AH377" s="210"/>
      <c r="AI377" s="206"/>
      <c r="AJ377" s="209"/>
      <c r="AK377" s="211"/>
      <c r="AL377" s="211"/>
      <c r="AM377" s="211"/>
      <c r="AN377" s="21" t="s">
        <v>13</v>
      </c>
      <c r="AO377" s="210"/>
      <c r="AP377" s="212"/>
      <c r="AQ377" s="24" t="s">
        <v>14</v>
      </c>
      <c r="AR377" s="203">
        <f t="shared" si="42"/>
        <v>0</v>
      </c>
      <c r="AS377" s="204"/>
      <c r="AT377" s="204"/>
      <c r="AU377" s="204"/>
      <c r="AV377" s="40" t="s">
        <v>13</v>
      </c>
      <c r="AW377" s="203">
        <f t="shared" si="43"/>
        <v>0</v>
      </c>
      <c r="AX377" s="204"/>
      <c r="AY377" s="204"/>
      <c r="AZ377" s="204"/>
      <c r="BA377" s="41" t="s">
        <v>13</v>
      </c>
      <c r="BB377" s="203">
        <v>25700</v>
      </c>
      <c r="BC377" s="204"/>
      <c r="BD377" s="204"/>
      <c r="BE377" s="204"/>
      <c r="BF377" s="40" t="s">
        <v>13</v>
      </c>
      <c r="BG377" s="203">
        <f t="shared" si="44"/>
        <v>0</v>
      </c>
      <c r="BH377" s="204"/>
      <c r="BI377" s="204"/>
      <c r="BJ377" s="204"/>
      <c r="BK377" s="204"/>
      <c r="BL377" s="41" t="s">
        <v>13</v>
      </c>
      <c r="BM377" s="34">
        <v>283</v>
      </c>
    </row>
    <row r="378" spans="1:65">
      <c r="A378" s="34">
        <v>284</v>
      </c>
      <c r="B378" s="213"/>
      <c r="C378" s="215"/>
      <c r="D378" s="57"/>
      <c r="E378" s="213"/>
      <c r="F378" s="214"/>
      <c r="G378" s="215"/>
      <c r="H378" s="213"/>
      <c r="I378" s="214"/>
      <c r="J378" s="214"/>
      <c r="K378" s="214"/>
      <c r="L378" s="215"/>
      <c r="M378" s="210"/>
      <c r="N378" s="212"/>
      <c r="O378" s="21" t="s">
        <v>10</v>
      </c>
      <c r="P378" s="22"/>
      <c r="Q378" s="21" t="s">
        <v>11</v>
      </c>
      <c r="R378" s="22"/>
      <c r="S378" s="21" t="s">
        <v>12</v>
      </c>
      <c r="T378" s="26"/>
      <c r="U378" s="21" t="s">
        <v>12</v>
      </c>
      <c r="V378" s="25" t="s">
        <v>62</v>
      </c>
      <c r="W378" s="22"/>
      <c r="X378" s="24" t="s">
        <v>12</v>
      </c>
      <c r="Y378" s="210"/>
      <c r="Z378" s="212"/>
      <c r="AA378" s="21" t="s">
        <v>62</v>
      </c>
      <c r="AB378" s="212"/>
      <c r="AC378" s="206"/>
      <c r="AD378" s="209"/>
      <c r="AE378" s="211"/>
      <c r="AF378" s="211"/>
      <c r="AG378" s="23" t="s">
        <v>13</v>
      </c>
      <c r="AH378" s="210"/>
      <c r="AI378" s="206"/>
      <c r="AJ378" s="209"/>
      <c r="AK378" s="211"/>
      <c r="AL378" s="211"/>
      <c r="AM378" s="211"/>
      <c r="AN378" s="21" t="s">
        <v>13</v>
      </c>
      <c r="AO378" s="210"/>
      <c r="AP378" s="212"/>
      <c r="AQ378" s="24" t="s">
        <v>14</v>
      </c>
      <c r="AR378" s="203">
        <f t="shared" si="42"/>
        <v>0</v>
      </c>
      <c r="AS378" s="204"/>
      <c r="AT378" s="204"/>
      <c r="AU378" s="204"/>
      <c r="AV378" s="40" t="s">
        <v>13</v>
      </c>
      <c r="AW378" s="203">
        <f t="shared" si="43"/>
        <v>0</v>
      </c>
      <c r="AX378" s="204"/>
      <c r="AY378" s="204"/>
      <c r="AZ378" s="204"/>
      <c r="BA378" s="41" t="s">
        <v>13</v>
      </c>
      <c r="BB378" s="203">
        <v>25700</v>
      </c>
      <c r="BC378" s="204"/>
      <c r="BD378" s="204"/>
      <c r="BE378" s="204"/>
      <c r="BF378" s="40" t="s">
        <v>13</v>
      </c>
      <c r="BG378" s="203">
        <f t="shared" si="44"/>
        <v>0</v>
      </c>
      <c r="BH378" s="204"/>
      <c r="BI378" s="204"/>
      <c r="BJ378" s="204"/>
      <c r="BK378" s="204"/>
      <c r="BL378" s="41" t="s">
        <v>13</v>
      </c>
      <c r="BM378" s="34">
        <v>284</v>
      </c>
    </row>
    <row r="379" spans="1:65">
      <c r="A379" s="34">
        <v>285</v>
      </c>
      <c r="B379" s="213"/>
      <c r="C379" s="215"/>
      <c r="D379" s="57"/>
      <c r="E379" s="213"/>
      <c r="F379" s="214"/>
      <c r="G379" s="215"/>
      <c r="H379" s="213"/>
      <c r="I379" s="214"/>
      <c r="J379" s="214"/>
      <c r="K379" s="214"/>
      <c r="L379" s="215"/>
      <c r="M379" s="210"/>
      <c r="N379" s="212"/>
      <c r="O379" s="21" t="s">
        <v>10</v>
      </c>
      <c r="P379" s="22"/>
      <c r="Q379" s="21" t="s">
        <v>11</v>
      </c>
      <c r="R379" s="22"/>
      <c r="S379" s="21" t="s">
        <v>12</v>
      </c>
      <c r="T379" s="26"/>
      <c r="U379" s="21" t="s">
        <v>12</v>
      </c>
      <c r="V379" s="25" t="s">
        <v>62</v>
      </c>
      <c r="W379" s="22"/>
      <c r="X379" s="24" t="s">
        <v>12</v>
      </c>
      <c r="Y379" s="327"/>
      <c r="Z379" s="217"/>
      <c r="AA379" s="21" t="s">
        <v>62</v>
      </c>
      <c r="AB379" s="217"/>
      <c r="AC379" s="328"/>
      <c r="AD379" s="209"/>
      <c r="AE379" s="211"/>
      <c r="AF379" s="211"/>
      <c r="AG379" s="23" t="s">
        <v>13</v>
      </c>
      <c r="AH379" s="210"/>
      <c r="AI379" s="206"/>
      <c r="AJ379" s="209"/>
      <c r="AK379" s="211"/>
      <c r="AL379" s="211"/>
      <c r="AM379" s="211"/>
      <c r="AN379" s="21" t="s">
        <v>13</v>
      </c>
      <c r="AO379" s="210"/>
      <c r="AP379" s="212"/>
      <c r="AQ379" s="24" t="s">
        <v>14</v>
      </c>
      <c r="AR379" s="203">
        <f t="shared" si="42"/>
        <v>0</v>
      </c>
      <c r="AS379" s="204"/>
      <c r="AT379" s="204"/>
      <c r="AU379" s="204"/>
      <c r="AV379" s="40" t="s">
        <v>13</v>
      </c>
      <c r="AW379" s="203">
        <f t="shared" si="43"/>
        <v>0</v>
      </c>
      <c r="AX379" s="204"/>
      <c r="AY379" s="204"/>
      <c r="AZ379" s="204"/>
      <c r="BA379" s="41" t="s">
        <v>13</v>
      </c>
      <c r="BB379" s="203">
        <v>25700</v>
      </c>
      <c r="BC379" s="204"/>
      <c r="BD379" s="204"/>
      <c r="BE379" s="204"/>
      <c r="BF379" s="40" t="s">
        <v>13</v>
      </c>
      <c r="BG379" s="203">
        <f t="shared" si="44"/>
        <v>0</v>
      </c>
      <c r="BH379" s="204"/>
      <c r="BI379" s="204"/>
      <c r="BJ379" s="204"/>
      <c r="BK379" s="204"/>
      <c r="BL379" s="41" t="s">
        <v>13</v>
      </c>
      <c r="BM379" s="34">
        <v>285</v>
      </c>
    </row>
    <row r="380" spans="1:65">
      <c r="A380" s="34">
        <v>286</v>
      </c>
      <c r="B380" s="213"/>
      <c r="C380" s="215"/>
      <c r="D380" s="57"/>
      <c r="E380" s="213"/>
      <c r="F380" s="214"/>
      <c r="G380" s="215"/>
      <c r="H380" s="213"/>
      <c r="I380" s="214"/>
      <c r="J380" s="214"/>
      <c r="K380" s="214"/>
      <c r="L380" s="215"/>
      <c r="M380" s="210"/>
      <c r="N380" s="212"/>
      <c r="O380" s="21" t="s">
        <v>10</v>
      </c>
      <c r="P380" s="22"/>
      <c r="Q380" s="21" t="s">
        <v>11</v>
      </c>
      <c r="R380" s="22"/>
      <c r="S380" s="21" t="s">
        <v>12</v>
      </c>
      <c r="T380" s="26"/>
      <c r="U380" s="21" t="s">
        <v>12</v>
      </c>
      <c r="V380" s="25" t="s">
        <v>62</v>
      </c>
      <c r="W380" s="22"/>
      <c r="X380" s="24" t="s">
        <v>12</v>
      </c>
      <c r="Y380" s="210"/>
      <c r="Z380" s="212"/>
      <c r="AA380" s="21" t="s">
        <v>62</v>
      </c>
      <c r="AB380" s="212"/>
      <c r="AC380" s="206"/>
      <c r="AD380" s="209"/>
      <c r="AE380" s="211"/>
      <c r="AF380" s="211"/>
      <c r="AG380" s="23" t="s">
        <v>13</v>
      </c>
      <c r="AH380" s="210"/>
      <c r="AI380" s="206"/>
      <c r="AJ380" s="209"/>
      <c r="AK380" s="211"/>
      <c r="AL380" s="211"/>
      <c r="AM380" s="211"/>
      <c r="AN380" s="21" t="s">
        <v>13</v>
      </c>
      <c r="AO380" s="210"/>
      <c r="AP380" s="212"/>
      <c r="AQ380" s="24" t="s">
        <v>14</v>
      </c>
      <c r="AR380" s="203">
        <f t="shared" si="42"/>
        <v>0</v>
      </c>
      <c r="AS380" s="204"/>
      <c r="AT380" s="204"/>
      <c r="AU380" s="204"/>
      <c r="AV380" s="40" t="s">
        <v>13</v>
      </c>
      <c r="AW380" s="203">
        <f t="shared" si="43"/>
        <v>0</v>
      </c>
      <c r="AX380" s="204"/>
      <c r="AY380" s="204"/>
      <c r="AZ380" s="204"/>
      <c r="BA380" s="41" t="s">
        <v>13</v>
      </c>
      <c r="BB380" s="203">
        <v>25700</v>
      </c>
      <c r="BC380" s="204"/>
      <c r="BD380" s="204"/>
      <c r="BE380" s="204"/>
      <c r="BF380" s="40" t="s">
        <v>13</v>
      </c>
      <c r="BG380" s="203">
        <f t="shared" si="44"/>
        <v>0</v>
      </c>
      <c r="BH380" s="204"/>
      <c r="BI380" s="204"/>
      <c r="BJ380" s="204"/>
      <c r="BK380" s="204"/>
      <c r="BL380" s="41" t="s">
        <v>13</v>
      </c>
      <c r="BM380" s="34">
        <v>286</v>
      </c>
    </row>
    <row r="381" spans="1:65">
      <c r="A381" s="34">
        <v>287</v>
      </c>
      <c r="B381" s="213"/>
      <c r="C381" s="215"/>
      <c r="D381" s="57"/>
      <c r="E381" s="213"/>
      <c r="F381" s="214"/>
      <c r="G381" s="215"/>
      <c r="H381" s="213"/>
      <c r="I381" s="214"/>
      <c r="J381" s="214"/>
      <c r="K381" s="214"/>
      <c r="L381" s="215"/>
      <c r="M381" s="210"/>
      <c r="N381" s="212"/>
      <c r="O381" s="21" t="s">
        <v>10</v>
      </c>
      <c r="P381" s="22"/>
      <c r="Q381" s="21" t="s">
        <v>11</v>
      </c>
      <c r="R381" s="22"/>
      <c r="S381" s="21" t="s">
        <v>12</v>
      </c>
      <c r="T381" s="26"/>
      <c r="U381" s="21" t="s">
        <v>12</v>
      </c>
      <c r="V381" s="25" t="s">
        <v>62</v>
      </c>
      <c r="W381" s="22"/>
      <c r="X381" s="24" t="s">
        <v>12</v>
      </c>
      <c r="Y381" s="210"/>
      <c r="Z381" s="212"/>
      <c r="AA381" s="21" t="s">
        <v>62</v>
      </c>
      <c r="AB381" s="212"/>
      <c r="AC381" s="206"/>
      <c r="AD381" s="209"/>
      <c r="AE381" s="211"/>
      <c r="AF381" s="211"/>
      <c r="AG381" s="23" t="s">
        <v>13</v>
      </c>
      <c r="AH381" s="210"/>
      <c r="AI381" s="206"/>
      <c r="AJ381" s="209"/>
      <c r="AK381" s="211"/>
      <c r="AL381" s="211"/>
      <c r="AM381" s="211"/>
      <c r="AN381" s="21" t="s">
        <v>13</v>
      </c>
      <c r="AO381" s="210"/>
      <c r="AP381" s="212"/>
      <c r="AQ381" s="24" t="s">
        <v>14</v>
      </c>
      <c r="AR381" s="203">
        <f t="shared" si="42"/>
        <v>0</v>
      </c>
      <c r="AS381" s="204"/>
      <c r="AT381" s="204"/>
      <c r="AU381" s="204"/>
      <c r="AV381" s="40" t="s">
        <v>13</v>
      </c>
      <c r="AW381" s="203">
        <f t="shared" si="43"/>
        <v>0</v>
      </c>
      <c r="AX381" s="204"/>
      <c r="AY381" s="204"/>
      <c r="AZ381" s="204"/>
      <c r="BA381" s="41" t="s">
        <v>13</v>
      </c>
      <c r="BB381" s="203">
        <v>25700</v>
      </c>
      <c r="BC381" s="204"/>
      <c r="BD381" s="204"/>
      <c r="BE381" s="204"/>
      <c r="BF381" s="40" t="s">
        <v>13</v>
      </c>
      <c r="BG381" s="203">
        <f t="shared" si="44"/>
        <v>0</v>
      </c>
      <c r="BH381" s="204"/>
      <c r="BI381" s="204"/>
      <c r="BJ381" s="204"/>
      <c r="BK381" s="204"/>
      <c r="BL381" s="41" t="s">
        <v>13</v>
      </c>
      <c r="BM381" s="34">
        <v>287</v>
      </c>
    </row>
    <row r="382" spans="1:65">
      <c r="A382" s="34">
        <v>288</v>
      </c>
      <c r="B382" s="213"/>
      <c r="C382" s="215"/>
      <c r="D382" s="57"/>
      <c r="E382" s="213"/>
      <c r="F382" s="214"/>
      <c r="G382" s="215"/>
      <c r="H382" s="213"/>
      <c r="I382" s="214"/>
      <c r="J382" s="214"/>
      <c r="K382" s="214"/>
      <c r="L382" s="215"/>
      <c r="M382" s="210"/>
      <c r="N382" s="212"/>
      <c r="O382" s="21" t="s">
        <v>10</v>
      </c>
      <c r="P382" s="22"/>
      <c r="Q382" s="21" t="s">
        <v>11</v>
      </c>
      <c r="R382" s="22"/>
      <c r="S382" s="21" t="s">
        <v>12</v>
      </c>
      <c r="T382" s="26"/>
      <c r="U382" s="21" t="s">
        <v>12</v>
      </c>
      <c r="V382" s="25" t="s">
        <v>62</v>
      </c>
      <c r="W382" s="22"/>
      <c r="X382" s="24" t="s">
        <v>12</v>
      </c>
      <c r="Y382" s="210"/>
      <c r="Z382" s="212"/>
      <c r="AA382" s="21" t="s">
        <v>62</v>
      </c>
      <c r="AB382" s="212"/>
      <c r="AC382" s="206"/>
      <c r="AD382" s="209"/>
      <c r="AE382" s="211"/>
      <c r="AF382" s="211"/>
      <c r="AG382" s="23" t="s">
        <v>13</v>
      </c>
      <c r="AH382" s="210"/>
      <c r="AI382" s="206"/>
      <c r="AJ382" s="209"/>
      <c r="AK382" s="211"/>
      <c r="AL382" s="211"/>
      <c r="AM382" s="211"/>
      <c r="AN382" s="21" t="s">
        <v>13</v>
      </c>
      <c r="AO382" s="210"/>
      <c r="AP382" s="212"/>
      <c r="AQ382" s="24" t="s">
        <v>14</v>
      </c>
      <c r="AR382" s="203">
        <f t="shared" si="42"/>
        <v>0</v>
      </c>
      <c r="AS382" s="204"/>
      <c r="AT382" s="204"/>
      <c r="AU382" s="204"/>
      <c r="AV382" s="40" t="s">
        <v>13</v>
      </c>
      <c r="AW382" s="203">
        <f t="shared" si="43"/>
        <v>0</v>
      </c>
      <c r="AX382" s="204"/>
      <c r="AY382" s="204"/>
      <c r="AZ382" s="204"/>
      <c r="BA382" s="41" t="s">
        <v>13</v>
      </c>
      <c r="BB382" s="203">
        <v>25700</v>
      </c>
      <c r="BC382" s="204"/>
      <c r="BD382" s="204"/>
      <c r="BE382" s="204"/>
      <c r="BF382" s="40" t="s">
        <v>13</v>
      </c>
      <c r="BG382" s="203">
        <f t="shared" si="44"/>
        <v>0</v>
      </c>
      <c r="BH382" s="204"/>
      <c r="BI382" s="204"/>
      <c r="BJ382" s="204"/>
      <c r="BK382" s="204"/>
      <c r="BL382" s="41" t="s">
        <v>13</v>
      </c>
      <c r="BM382" s="34">
        <v>288</v>
      </c>
    </row>
    <row r="383" spans="1:65">
      <c r="A383" s="34">
        <v>289</v>
      </c>
      <c r="B383" s="213"/>
      <c r="C383" s="215"/>
      <c r="D383" s="57"/>
      <c r="E383" s="213"/>
      <c r="F383" s="214"/>
      <c r="G383" s="215"/>
      <c r="H383" s="213"/>
      <c r="I383" s="214"/>
      <c r="J383" s="214"/>
      <c r="K383" s="214"/>
      <c r="L383" s="215"/>
      <c r="M383" s="210"/>
      <c r="N383" s="212"/>
      <c r="O383" s="21" t="s">
        <v>10</v>
      </c>
      <c r="P383" s="22"/>
      <c r="Q383" s="21" t="s">
        <v>11</v>
      </c>
      <c r="R383" s="22"/>
      <c r="S383" s="21" t="s">
        <v>12</v>
      </c>
      <c r="T383" s="26"/>
      <c r="U383" s="21" t="s">
        <v>12</v>
      </c>
      <c r="V383" s="25" t="s">
        <v>62</v>
      </c>
      <c r="W383" s="22"/>
      <c r="X383" s="24" t="s">
        <v>12</v>
      </c>
      <c r="Y383" s="210"/>
      <c r="Z383" s="212"/>
      <c r="AA383" s="21" t="s">
        <v>62</v>
      </c>
      <c r="AB383" s="212"/>
      <c r="AC383" s="206"/>
      <c r="AD383" s="209"/>
      <c r="AE383" s="211"/>
      <c r="AF383" s="211"/>
      <c r="AG383" s="23" t="s">
        <v>13</v>
      </c>
      <c r="AH383" s="210"/>
      <c r="AI383" s="206"/>
      <c r="AJ383" s="209"/>
      <c r="AK383" s="211"/>
      <c r="AL383" s="211"/>
      <c r="AM383" s="211"/>
      <c r="AN383" s="21" t="s">
        <v>13</v>
      </c>
      <c r="AO383" s="210"/>
      <c r="AP383" s="212"/>
      <c r="AQ383" s="24" t="s">
        <v>14</v>
      </c>
      <c r="AR383" s="203">
        <f t="shared" si="42"/>
        <v>0</v>
      </c>
      <c r="AS383" s="204"/>
      <c r="AT383" s="204"/>
      <c r="AU383" s="204"/>
      <c r="AV383" s="40" t="s">
        <v>13</v>
      </c>
      <c r="AW383" s="203">
        <f t="shared" si="43"/>
        <v>0</v>
      </c>
      <c r="AX383" s="204"/>
      <c r="AY383" s="204"/>
      <c r="AZ383" s="204"/>
      <c r="BA383" s="41" t="s">
        <v>13</v>
      </c>
      <c r="BB383" s="203">
        <v>25700</v>
      </c>
      <c r="BC383" s="204"/>
      <c r="BD383" s="204"/>
      <c r="BE383" s="204"/>
      <c r="BF383" s="40" t="s">
        <v>13</v>
      </c>
      <c r="BG383" s="203">
        <f t="shared" si="44"/>
        <v>0</v>
      </c>
      <c r="BH383" s="204"/>
      <c r="BI383" s="204"/>
      <c r="BJ383" s="204"/>
      <c r="BK383" s="204"/>
      <c r="BL383" s="41" t="s">
        <v>13</v>
      </c>
      <c r="BM383" s="34">
        <v>289</v>
      </c>
    </row>
    <row r="384" spans="1:65">
      <c r="A384" s="34">
        <v>290</v>
      </c>
      <c r="B384" s="213"/>
      <c r="C384" s="215"/>
      <c r="D384" s="57"/>
      <c r="E384" s="213"/>
      <c r="F384" s="214"/>
      <c r="G384" s="215"/>
      <c r="H384" s="213"/>
      <c r="I384" s="214"/>
      <c r="J384" s="214"/>
      <c r="K384" s="214"/>
      <c r="L384" s="215"/>
      <c r="M384" s="210"/>
      <c r="N384" s="212"/>
      <c r="O384" s="21" t="s">
        <v>10</v>
      </c>
      <c r="P384" s="22"/>
      <c r="Q384" s="21" t="s">
        <v>11</v>
      </c>
      <c r="R384" s="22"/>
      <c r="S384" s="21" t="s">
        <v>12</v>
      </c>
      <c r="T384" s="26"/>
      <c r="U384" s="21" t="s">
        <v>12</v>
      </c>
      <c r="V384" s="25" t="s">
        <v>62</v>
      </c>
      <c r="W384" s="22"/>
      <c r="X384" s="24" t="s">
        <v>12</v>
      </c>
      <c r="Y384" s="210"/>
      <c r="Z384" s="212"/>
      <c r="AA384" s="21" t="s">
        <v>62</v>
      </c>
      <c r="AB384" s="212"/>
      <c r="AC384" s="206"/>
      <c r="AD384" s="209"/>
      <c r="AE384" s="211"/>
      <c r="AF384" s="211"/>
      <c r="AG384" s="23" t="s">
        <v>13</v>
      </c>
      <c r="AH384" s="210"/>
      <c r="AI384" s="206"/>
      <c r="AJ384" s="209"/>
      <c r="AK384" s="211"/>
      <c r="AL384" s="211"/>
      <c r="AM384" s="211"/>
      <c r="AN384" s="21" t="s">
        <v>13</v>
      </c>
      <c r="AO384" s="210"/>
      <c r="AP384" s="212"/>
      <c r="AQ384" s="24" t="s">
        <v>14</v>
      </c>
      <c r="AR384" s="203">
        <f t="shared" si="42"/>
        <v>0</v>
      </c>
      <c r="AS384" s="204"/>
      <c r="AT384" s="204"/>
      <c r="AU384" s="204"/>
      <c r="AV384" s="40" t="s">
        <v>13</v>
      </c>
      <c r="AW384" s="203">
        <f t="shared" si="43"/>
        <v>0</v>
      </c>
      <c r="AX384" s="204"/>
      <c r="AY384" s="204"/>
      <c r="AZ384" s="204"/>
      <c r="BA384" s="41" t="s">
        <v>13</v>
      </c>
      <c r="BB384" s="203">
        <v>25700</v>
      </c>
      <c r="BC384" s="204"/>
      <c r="BD384" s="204"/>
      <c r="BE384" s="204"/>
      <c r="BF384" s="40" t="s">
        <v>13</v>
      </c>
      <c r="BG384" s="203">
        <f t="shared" si="44"/>
        <v>0</v>
      </c>
      <c r="BH384" s="204"/>
      <c r="BI384" s="204"/>
      <c r="BJ384" s="204"/>
      <c r="BK384" s="204"/>
      <c r="BL384" s="41" t="s">
        <v>13</v>
      </c>
      <c r="BM384" s="34">
        <v>290</v>
      </c>
    </row>
    <row r="385" spans="1:65">
      <c r="A385" s="34">
        <v>291</v>
      </c>
      <c r="B385" s="213"/>
      <c r="C385" s="215"/>
      <c r="D385" s="57"/>
      <c r="E385" s="213"/>
      <c r="F385" s="214"/>
      <c r="G385" s="215"/>
      <c r="H385" s="213"/>
      <c r="I385" s="214"/>
      <c r="J385" s="214"/>
      <c r="K385" s="214"/>
      <c r="L385" s="215"/>
      <c r="M385" s="210"/>
      <c r="N385" s="212"/>
      <c r="O385" s="21" t="s">
        <v>10</v>
      </c>
      <c r="P385" s="22"/>
      <c r="Q385" s="21" t="s">
        <v>11</v>
      </c>
      <c r="R385" s="22"/>
      <c r="S385" s="21" t="s">
        <v>12</v>
      </c>
      <c r="T385" s="26"/>
      <c r="U385" s="21" t="s">
        <v>12</v>
      </c>
      <c r="V385" s="25" t="s">
        <v>62</v>
      </c>
      <c r="W385" s="22"/>
      <c r="X385" s="24" t="s">
        <v>12</v>
      </c>
      <c r="Y385" s="210"/>
      <c r="Z385" s="212"/>
      <c r="AA385" s="21" t="s">
        <v>62</v>
      </c>
      <c r="AB385" s="212"/>
      <c r="AC385" s="206"/>
      <c r="AD385" s="209"/>
      <c r="AE385" s="211"/>
      <c r="AF385" s="211"/>
      <c r="AG385" s="23" t="s">
        <v>13</v>
      </c>
      <c r="AH385" s="210"/>
      <c r="AI385" s="206"/>
      <c r="AJ385" s="209"/>
      <c r="AK385" s="211"/>
      <c r="AL385" s="211"/>
      <c r="AM385" s="211"/>
      <c r="AN385" s="21" t="s">
        <v>13</v>
      </c>
      <c r="AO385" s="210"/>
      <c r="AP385" s="212"/>
      <c r="AQ385" s="24" t="s">
        <v>14</v>
      </c>
      <c r="AR385" s="203">
        <f t="shared" si="42"/>
        <v>0</v>
      </c>
      <c r="AS385" s="204"/>
      <c r="AT385" s="204"/>
      <c r="AU385" s="204"/>
      <c r="AV385" s="40" t="s">
        <v>13</v>
      </c>
      <c r="AW385" s="203">
        <f t="shared" si="43"/>
        <v>0</v>
      </c>
      <c r="AX385" s="204"/>
      <c r="AY385" s="204"/>
      <c r="AZ385" s="204"/>
      <c r="BA385" s="41" t="s">
        <v>13</v>
      </c>
      <c r="BB385" s="203">
        <v>25700</v>
      </c>
      <c r="BC385" s="204"/>
      <c r="BD385" s="204"/>
      <c r="BE385" s="204"/>
      <c r="BF385" s="40" t="s">
        <v>13</v>
      </c>
      <c r="BG385" s="203">
        <f t="shared" si="44"/>
        <v>0</v>
      </c>
      <c r="BH385" s="204"/>
      <c r="BI385" s="204"/>
      <c r="BJ385" s="204"/>
      <c r="BK385" s="204"/>
      <c r="BL385" s="41" t="s">
        <v>13</v>
      </c>
      <c r="BM385" s="34">
        <v>291</v>
      </c>
    </row>
    <row r="386" spans="1:65">
      <c r="A386" s="34">
        <v>292</v>
      </c>
      <c r="B386" s="213"/>
      <c r="C386" s="215"/>
      <c r="D386" s="57"/>
      <c r="E386" s="213"/>
      <c r="F386" s="214"/>
      <c r="G386" s="215"/>
      <c r="H386" s="213"/>
      <c r="I386" s="214"/>
      <c r="J386" s="214"/>
      <c r="K386" s="214"/>
      <c r="L386" s="215"/>
      <c r="M386" s="210"/>
      <c r="N386" s="212"/>
      <c r="O386" s="21" t="s">
        <v>10</v>
      </c>
      <c r="P386" s="22"/>
      <c r="Q386" s="21" t="s">
        <v>11</v>
      </c>
      <c r="R386" s="22"/>
      <c r="S386" s="21" t="s">
        <v>12</v>
      </c>
      <c r="T386" s="26"/>
      <c r="U386" s="21" t="s">
        <v>12</v>
      </c>
      <c r="V386" s="25" t="s">
        <v>62</v>
      </c>
      <c r="W386" s="22"/>
      <c r="X386" s="24" t="s">
        <v>12</v>
      </c>
      <c r="Y386" s="210"/>
      <c r="Z386" s="212"/>
      <c r="AA386" s="21" t="s">
        <v>62</v>
      </c>
      <c r="AB386" s="212"/>
      <c r="AC386" s="206"/>
      <c r="AD386" s="209"/>
      <c r="AE386" s="211"/>
      <c r="AF386" s="211"/>
      <c r="AG386" s="23" t="s">
        <v>13</v>
      </c>
      <c r="AH386" s="210"/>
      <c r="AI386" s="206"/>
      <c r="AJ386" s="209"/>
      <c r="AK386" s="211"/>
      <c r="AL386" s="211"/>
      <c r="AM386" s="211"/>
      <c r="AN386" s="21" t="s">
        <v>13</v>
      </c>
      <c r="AO386" s="210"/>
      <c r="AP386" s="212"/>
      <c r="AQ386" s="24" t="s">
        <v>14</v>
      </c>
      <c r="AR386" s="203">
        <f t="shared" si="42"/>
        <v>0</v>
      </c>
      <c r="AS386" s="204"/>
      <c r="AT386" s="204"/>
      <c r="AU386" s="204"/>
      <c r="AV386" s="40" t="s">
        <v>13</v>
      </c>
      <c r="AW386" s="203">
        <f t="shared" si="43"/>
        <v>0</v>
      </c>
      <c r="AX386" s="204"/>
      <c r="AY386" s="204"/>
      <c r="AZ386" s="204"/>
      <c r="BA386" s="41" t="s">
        <v>13</v>
      </c>
      <c r="BB386" s="203">
        <v>25700</v>
      </c>
      <c r="BC386" s="204"/>
      <c r="BD386" s="204"/>
      <c r="BE386" s="204"/>
      <c r="BF386" s="40" t="s">
        <v>13</v>
      </c>
      <c r="BG386" s="203">
        <f t="shared" si="44"/>
        <v>0</v>
      </c>
      <c r="BH386" s="204"/>
      <c r="BI386" s="204"/>
      <c r="BJ386" s="204"/>
      <c r="BK386" s="204"/>
      <c r="BL386" s="41" t="s">
        <v>13</v>
      </c>
      <c r="BM386" s="34">
        <v>292</v>
      </c>
    </row>
    <row r="387" spans="1:65">
      <c r="A387" s="34">
        <v>293</v>
      </c>
      <c r="B387" s="213"/>
      <c r="C387" s="215"/>
      <c r="D387" s="57"/>
      <c r="E387" s="213"/>
      <c r="F387" s="214"/>
      <c r="G387" s="215"/>
      <c r="H387" s="213"/>
      <c r="I387" s="214"/>
      <c r="J387" s="214"/>
      <c r="K387" s="214"/>
      <c r="L387" s="215"/>
      <c r="M387" s="210"/>
      <c r="N387" s="212"/>
      <c r="O387" s="21" t="s">
        <v>10</v>
      </c>
      <c r="P387" s="22"/>
      <c r="Q387" s="21" t="s">
        <v>11</v>
      </c>
      <c r="R387" s="22"/>
      <c r="S387" s="21" t="s">
        <v>12</v>
      </c>
      <c r="T387" s="26"/>
      <c r="U387" s="21" t="s">
        <v>12</v>
      </c>
      <c r="V387" s="25" t="s">
        <v>62</v>
      </c>
      <c r="W387" s="22"/>
      <c r="X387" s="24" t="s">
        <v>12</v>
      </c>
      <c r="Y387" s="210"/>
      <c r="Z387" s="212"/>
      <c r="AA387" s="21" t="s">
        <v>62</v>
      </c>
      <c r="AB387" s="212"/>
      <c r="AC387" s="206"/>
      <c r="AD387" s="209"/>
      <c r="AE387" s="211"/>
      <c r="AF387" s="211"/>
      <c r="AG387" s="23" t="s">
        <v>13</v>
      </c>
      <c r="AH387" s="210"/>
      <c r="AI387" s="206"/>
      <c r="AJ387" s="209"/>
      <c r="AK387" s="211"/>
      <c r="AL387" s="211"/>
      <c r="AM387" s="211"/>
      <c r="AN387" s="21" t="s">
        <v>13</v>
      </c>
      <c r="AO387" s="210"/>
      <c r="AP387" s="212"/>
      <c r="AQ387" s="24" t="s">
        <v>14</v>
      </c>
      <c r="AR387" s="203">
        <f t="shared" si="42"/>
        <v>0</v>
      </c>
      <c r="AS387" s="204"/>
      <c r="AT387" s="204"/>
      <c r="AU387" s="204"/>
      <c r="AV387" s="40" t="s">
        <v>13</v>
      </c>
      <c r="AW387" s="203">
        <f t="shared" si="43"/>
        <v>0</v>
      </c>
      <c r="AX387" s="204"/>
      <c r="AY387" s="204"/>
      <c r="AZ387" s="204"/>
      <c r="BA387" s="41" t="s">
        <v>13</v>
      </c>
      <c r="BB387" s="203">
        <v>25700</v>
      </c>
      <c r="BC387" s="204"/>
      <c r="BD387" s="204"/>
      <c r="BE387" s="204"/>
      <c r="BF387" s="40" t="s">
        <v>13</v>
      </c>
      <c r="BG387" s="203">
        <f t="shared" si="44"/>
        <v>0</v>
      </c>
      <c r="BH387" s="204"/>
      <c r="BI387" s="204"/>
      <c r="BJ387" s="204"/>
      <c r="BK387" s="204"/>
      <c r="BL387" s="41" t="s">
        <v>13</v>
      </c>
      <c r="BM387" s="34">
        <v>293</v>
      </c>
    </row>
    <row r="388" spans="1:65">
      <c r="A388" s="34">
        <v>294</v>
      </c>
      <c r="B388" s="213"/>
      <c r="C388" s="215"/>
      <c r="D388" s="57"/>
      <c r="E388" s="213"/>
      <c r="F388" s="214"/>
      <c r="G388" s="215"/>
      <c r="H388" s="213"/>
      <c r="I388" s="214"/>
      <c r="J388" s="214"/>
      <c r="K388" s="214"/>
      <c r="L388" s="215"/>
      <c r="M388" s="210"/>
      <c r="N388" s="212"/>
      <c r="O388" s="21" t="s">
        <v>10</v>
      </c>
      <c r="P388" s="22"/>
      <c r="Q388" s="21" t="s">
        <v>11</v>
      </c>
      <c r="R388" s="22"/>
      <c r="S388" s="21" t="s">
        <v>12</v>
      </c>
      <c r="T388" s="26"/>
      <c r="U388" s="21" t="s">
        <v>12</v>
      </c>
      <c r="V388" s="25" t="s">
        <v>62</v>
      </c>
      <c r="W388" s="22"/>
      <c r="X388" s="24" t="s">
        <v>12</v>
      </c>
      <c r="Y388" s="210"/>
      <c r="Z388" s="212"/>
      <c r="AA388" s="21" t="s">
        <v>62</v>
      </c>
      <c r="AB388" s="212"/>
      <c r="AC388" s="206"/>
      <c r="AD388" s="209"/>
      <c r="AE388" s="211"/>
      <c r="AF388" s="211"/>
      <c r="AG388" s="23" t="s">
        <v>13</v>
      </c>
      <c r="AH388" s="210"/>
      <c r="AI388" s="206"/>
      <c r="AJ388" s="209"/>
      <c r="AK388" s="211"/>
      <c r="AL388" s="211"/>
      <c r="AM388" s="211"/>
      <c r="AN388" s="21" t="s">
        <v>13</v>
      </c>
      <c r="AO388" s="210"/>
      <c r="AP388" s="212"/>
      <c r="AQ388" s="24" t="s">
        <v>14</v>
      </c>
      <c r="AR388" s="203">
        <f t="shared" si="42"/>
        <v>0</v>
      </c>
      <c r="AS388" s="204"/>
      <c r="AT388" s="204"/>
      <c r="AU388" s="204"/>
      <c r="AV388" s="40" t="s">
        <v>13</v>
      </c>
      <c r="AW388" s="203">
        <f t="shared" si="43"/>
        <v>0</v>
      </c>
      <c r="AX388" s="204"/>
      <c r="AY388" s="204"/>
      <c r="AZ388" s="204"/>
      <c r="BA388" s="41" t="s">
        <v>13</v>
      </c>
      <c r="BB388" s="203">
        <v>25700</v>
      </c>
      <c r="BC388" s="204"/>
      <c r="BD388" s="204"/>
      <c r="BE388" s="204"/>
      <c r="BF388" s="40" t="s">
        <v>13</v>
      </c>
      <c r="BG388" s="203">
        <f t="shared" si="44"/>
        <v>0</v>
      </c>
      <c r="BH388" s="204"/>
      <c r="BI388" s="204"/>
      <c r="BJ388" s="204"/>
      <c r="BK388" s="204"/>
      <c r="BL388" s="41" t="s">
        <v>13</v>
      </c>
      <c r="BM388" s="34">
        <v>294</v>
      </c>
    </row>
    <row r="389" spans="1:65">
      <c r="A389" s="34">
        <v>295</v>
      </c>
      <c r="B389" s="213"/>
      <c r="C389" s="215"/>
      <c r="D389" s="57"/>
      <c r="E389" s="213"/>
      <c r="F389" s="214"/>
      <c r="G389" s="215"/>
      <c r="H389" s="213"/>
      <c r="I389" s="214"/>
      <c r="J389" s="214"/>
      <c r="K389" s="214"/>
      <c r="L389" s="215"/>
      <c r="M389" s="210"/>
      <c r="N389" s="212"/>
      <c r="O389" s="21" t="s">
        <v>10</v>
      </c>
      <c r="P389" s="22"/>
      <c r="Q389" s="21" t="s">
        <v>11</v>
      </c>
      <c r="R389" s="22"/>
      <c r="S389" s="21" t="s">
        <v>12</v>
      </c>
      <c r="T389" s="26"/>
      <c r="U389" s="21" t="s">
        <v>12</v>
      </c>
      <c r="V389" s="25" t="s">
        <v>62</v>
      </c>
      <c r="W389" s="22"/>
      <c r="X389" s="24" t="s">
        <v>12</v>
      </c>
      <c r="Y389" s="210"/>
      <c r="Z389" s="212"/>
      <c r="AA389" s="21" t="s">
        <v>62</v>
      </c>
      <c r="AB389" s="212"/>
      <c r="AC389" s="206"/>
      <c r="AD389" s="209"/>
      <c r="AE389" s="211"/>
      <c r="AF389" s="211"/>
      <c r="AG389" s="23" t="s">
        <v>13</v>
      </c>
      <c r="AH389" s="210"/>
      <c r="AI389" s="206"/>
      <c r="AJ389" s="209"/>
      <c r="AK389" s="211"/>
      <c r="AL389" s="211"/>
      <c r="AM389" s="211"/>
      <c r="AN389" s="21" t="s">
        <v>13</v>
      </c>
      <c r="AO389" s="210"/>
      <c r="AP389" s="212"/>
      <c r="AQ389" s="24" t="s">
        <v>14</v>
      </c>
      <c r="AR389" s="203">
        <f t="shared" si="42"/>
        <v>0</v>
      </c>
      <c r="AS389" s="204"/>
      <c r="AT389" s="204"/>
      <c r="AU389" s="204"/>
      <c r="AV389" s="40" t="s">
        <v>13</v>
      </c>
      <c r="AW389" s="203">
        <f t="shared" si="43"/>
        <v>0</v>
      </c>
      <c r="AX389" s="204"/>
      <c r="AY389" s="204"/>
      <c r="AZ389" s="204"/>
      <c r="BA389" s="41" t="s">
        <v>13</v>
      </c>
      <c r="BB389" s="203">
        <v>25700</v>
      </c>
      <c r="BC389" s="204"/>
      <c r="BD389" s="204"/>
      <c r="BE389" s="204"/>
      <c r="BF389" s="40" t="s">
        <v>13</v>
      </c>
      <c r="BG389" s="203">
        <f t="shared" si="44"/>
        <v>0</v>
      </c>
      <c r="BH389" s="204"/>
      <c r="BI389" s="204"/>
      <c r="BJ389" s="204"/>
      <c r="BK389" s="204"/>
      <c r="BL389" s="41" t="s">
        <v>13</v>
      </c>
      <c r="BM389" s="34">
        <v>295</v>
      </c>
    </row>
    <row r="390" spans="1:65">
      <c r="A390" s="34">
        <v>296</v>
      </c>
      <c r="B390" s="213"/>
      <c r="C390" s="215"/>
      <c r="D390" s="57"/>
      <c r="E390" s="213"/>
      <c r="F390" s="214"/>
      <c r="G390" s="215"/>
      <c r="H390" s="213"/>
      <c r="I390" s="214"/>
      <c r="J390" s="214"/>
      <c r="K390" s="214"/>
      <c r="L390" s="215"/>
      <c r="M390" s="210"/>
      <c r="N390" s="212"/>
      <c r="O390" s="21" t="s">
        <v>10</v>
      </c>
      <c r="P390" s="22"/>
      <c r="Q390" s="21" t="s">
        <v>11</v>
      </c>
      <c r="R390" s="22"/>
      <c r="S390" s="21" t="s">
        <v>12</v>
      </c>
      <c r="T390" s="26"/>
      <c r="U390" s="21" t="s">
        <v>12</v>
      </c>
      <c r="V390" s="25" t="s">
        <v>62</v>
      </c>
      <c r="W390" s="22"/>
      <c r="X390" s="24" t="s">
        <v>12</v>
      </c>
      <c r="Y390" s="210"/>
      <c r="Z390" s="212"/>
      <c r="AA390" s="21" t="s">
        <v>62</v>
      </c>
      <c r="AB390" s="212"/>
      <c r="AC390" s="206"/>
      <c r="AD390" s="209"/>
      <c r="AE390" s="211"/>
      <c r="AF390" s="211"/>
      <c r="AG390" s="23" t="s">
        <v>13</v>
      </c>
      <c r="AH390" s="210"/>
      <c r="AI390" s="206"/>
      <c r="AJ390" s="209"/>
      <c r="AK390" s="211"/>
      <c r="AL390" s="211"/>
      <c r="AM390" s="211"/>
      <c r="AN390" s="21" t="s">
        <v>13</v>
      </c>
      <c r="AO390" s="210"/>
      <c r="AP390" s="212"/>
      <c r="AQ390" s="24" t="s">
        <v>14</v>
      </c>
      <c r="AR390" s="203">
        <f t="shared" si="42"/>
        <v>0</v>
      </c>
      <c r="AS390" s="204"/>
      <c r="AT390" s="204"/>
      <c r="AU390" s="204"/>
      <c r="AV390" s="40" t="s">
        <v>13</v>
      </c>
      <c r="AW390" s="203">
        <f t="shared" si="43"/>
        <v>0</v>
      </c>
      <c r="AX390" s="204"/>
      <c r="AY390" s="204"/>
      <c r="AZ390" s="204"/>
      <c r="BA390" s="41" t="s">
        <v>13</v>
      </c>
      <c r="BB390" s="203">
        <v>25700</v>
      </c>
      <c r="BC390" s="204"/>
      <c r="BD390" s="204"/>
      <c r="BE390" s="204"/>
      <c r="BF390" s="40" t="s">
        <v>13</v>
      </c>
      <c r="BG390" s="203">
        <f t="shared" si="44"/>
        <v>0</v>
      </c>
      <c r="BH390" s="204"/>
      <c r="BI390" s="204"/>
      <c r="BJ390" s="204"/>
      <c r="BK390" s="204"/>
      <c r="BL390" s="41" t="s">
        <v>13</v>
      </c>
      <c r="BM390" s="34">
        <v>296</v>
      </c>
    </row>
    <row r="391" spans="1:65">
      <c r="A391" s="34">
        <v>297</v>
      </c>
      <c r="B391" s="213"/>
      <c r="C391" s="215"/>
      <c r="D391" s="57"/>
      <c r="E391" s="213"/>
      <c r="F391" s="214"/>
      <c r="G391" s="215"/>
      <c r="H391" s="213"/>
      <c r="I391" s="214"/>
      <c r="J391" s="214"/>
      <c r="K391" s="214"/>
      <c r="L391" s="215"/>
      <c r="M391" s="210"/>
      <c r="N391" s="212"/>
      <c r="O391" s="21" t="s">
        <v>10</v>
      </c>
      <c r="P391" s="22"/>
      <c r="Q391" s="21" t="s">
        <v>11</v>
      </c>
      <c r="R391" s="22"/>
      <c r="S391" s="21" t="s">
        <v>12</v>
      </c>
      <c r="T391" s="26"/>
      <c r="U391" s="21" t="s">
        <v>12</v>
      </c>
      <c r="V391" s="25" t="s">
        <v>62</v>
      </c>
      <c r="W391" s="22"/>
      <c r="X391" s="24" t="s">
        <v>12</v>
      </c>
      <c r="Y391" s="210"/>
      <c r="Z391" s="212"/>
      <c r="AA391" s="21" t="s">
        <v>62</v>
      </c>
      <c r="AB391" s="212"/>
      <c r="AC391" s="206"/>
      <c r="AD391" s="209"/>
      <c r="AE391" s="211"/>
      <c r="AF391" s="211"/>
      <c r="AG391" s="23" t="s">
        <v>13</v>
      </c>
      <c r="AH391" s="210"/>
      <c r="AI391" s="206"/>
      <c r="AJ391" s="209"/>
      <c r="AK391" s="211"/>
      <c r="AL391" s="211"/>
      <c r="AM391" s="211"/>
      <c r="AN391" s="21" t="s">
        <v>13</v>
      </c>
      <c r="AO391" s="210"/>
      <c r="AP391" s="212"/>
      <c r="AQ391" s="24" t="s">
        <v>14</v>
      </c>
      <c r="AR391" s="203">
        <f t="shared" si="42"/>
        <v>0</v>
      </c>
      <c r="AS391" s="204"/>
      <c r="AT391" s="204"/>
      <c r="AU391" s="204"/>
      <c r="AV391" s="40" t="s">
        <v>13</v>
      </c>
      <c r="AW391" s="203">
        <f t="shared" si="43"/>
        <v>0</v>
      </c>
      <c r="AX391" s="204"/>
      <c r="AY391" s="204"/>
      <c r="AZ391" s="204"/>
      <c r="BA391" s="41" t="s">
        <v>13</v>
      </c>
      <c r="BB391" s="203">
        <v>25700</v>
      </c>
      <c r="BC391" s="204"/>
      <c r="BD391" s="204"/>
      <c r="BE391" s="204"/>
      <c r="BF391" s="40" t="s">
        <v>13</v>
      </c>
      <c r="BG391" s="203">
        <f t="shared" si="44"/>
        <v>0</v>
      </c>
      <c r="BH391" s="204"/>
      <c r="BI391" s="204"/>
      <c r="BJ391" s="204"/>
      <c r="BK391" s="204"/>
      <c r="BL391" s="41" t="s">
        <v>13</v>
      </c>
      <c r="BM391" s="34">
        <v>297</v>
      </c>
    </row>
    <row r="392" spans="1:65">
      <c r="A392" s="34">
        <v>298</v>
      </c>
      <c r="B392" s="213"/>
      <c r="C392" s="215"/>
      <c r="D392" s="57"/>
      <c r="E392" s="213"/>
      <c r="F392" s="214"/>
      <c r="G392" s="215"/>
      <c r="H392" s="213"/>
      <c r="I392" s="214"/>
      <c r="J392" s="214"/>
      <c r="K392" s="214"/>
      <c r="L392" s="215"/>
      <c r="M392" s="210"/>
      <c r="N392" s="212"/>
      <c r="O392" s="21" t="s">
        <v>10</v>
      </c>
      <c r="P392" s="22"/>
      <c r="Q392" s="21" t="s">
        <v>11</v>
      </c>
      <c r="R392" s="22"/>
      <c r="S392" s="21" t="s">
        <v>12</v>
      </c>
      <c r="T392" s="26"/>
      <c r="U392" s="21" t="s">
        <v>12</v>
      </c>
      <c r="V392" s="25" t="s">
        <v>62</v>
      </c>
      <c r="W392" s="22"/>
      <c r="X392" s="24" t="s">
        <v>12</v>
      </c>
      <c r="Y392" s="210"/>
      <c r="Z392" s="212"/>
      <c r="AA392" s="21" t="s">
        <v>62</v>
      </c>
      <c r="AB392" s="212"/>
      <c r="AC392" s="206"/>
      <c r="AD392" s="209"/>
      <c r="AE392" s="211"/>
      <c r="AF392" s="211"/>
      <c r="AG392" s="23" t="s">
        <v>13</v>
      </c>
      <c r="AH392" s="210"/>
      <c r="AI392" s="206"/>
      <c r="AJ392" s="209"/>
      <c r="AK392" s="211"/>
      <c r="AL392" s="211"/>
      <c r="AM392" s="211"/>
      <c r="AN392" s="21" t="s">
        <v>13</v>
      </c>
      <c r="AO392" s="210"/>
      <c r="AP392" s="212"/>
      <c r="AQ392" s="24" t="s">
        <v>14</v>
      </c>
      <c r="AR392" s="203">
        <f t="shared" si="42"/>
        <v>0</v>
      </c>
      <c r="AS392" s="204"/>
      <c r="AT392" s="204"/>
      <c r="AU392" s="204"/>
      <c r="AV392" s="40" t="s">
        <v>13</v>
      </c>
      <c r="AW392" s="203">
        <f t="shared" si="43"/>
        <v>0</v>
      </c>
      <c r="AX392" s="204"/>
      <c r="AY392" s="204"/>
      <c r="AZ392" s="204"/>
      <c r="BA392" s="41" t="s">
        <v>13</v>
      </c>
      <c r="BB392" s="203">
        <v>25700</v>
      </c>
      <c r="BC392" s="204"/>
      <c r="BD392" s="204"/>
      <c r="BE392" s="204"/>
      <c r="BF392" s="40" t="s">
        <v>13</v>
      </c>
      <c r="BG392" s="203">
        <f t="shared" si="44"/>
        <v>0</v>
      </c>
      <c r="BH392" s="204"/>
      <c r="BI392" s="204"/>
      <c r="BJ392" s="204"/>
      <c r="BK392" s="204"/>
      <c r="BL392" s="41" t="s">
        <v>13</v>
      </c>
      <c r="BM392" s="34">
        <v>298</v>
      </c>
    </row>
    <row r="393" spans="1:65">
      <c r="A393" s="34">
        <v>299</v>
      </c>
      <c r="B393" s="213"/>
      <c r="C393" s="215"/>
      <c r="D393" s="57"/>
      <c r="E393" s="213"/>
      <c r="F393" s="214"/>
      <c r="G393" s="215"/>
      <c r="H393" s="213"/>
      <c r="I393" s="214"/>
      <c r="J393" s="214"/>
      <c r="K393" s="214"/>
      <c r="L393" s="215"/>
      <c r="M393" s="210"/>
      <c r="N393" s="212"/>
      <c r="O393" s="21" t="s">
        <v>10</v>
      </c>
      <c r="P393" s="22"/>
      <c r="Q393" s="21" t="s">
        <v>11</v>
      </c>
      <c r="R393" s="22"/>
      <c r="S393" s="21" t="s">
        <v>12</v>
      </c>
      <c r="T393" s="26"/>
      <c r="U393" s="21" t="s">
        <v>12</v>
      </c>
      <c r="V393" s="25" t="s">
        <v>62</v>
      </c>
      <c r="W393" s="22"/>
      <c r="X393" s="24" t="s">
        <v>12</v>
      </c>
      <c r="Y393" s="210"/>
      <c r="Z393" s="212"/>
      <c r="AA393" s="21" t="s">
        <v>62</v>
      </c>
      <c r="AB393" s="212"/>
      <c r="AC393" s="206"/>
      <c r="AD393" s="209"/>
      <c r="AE393" s="211"/>
      <c r="AF393" s="211"/>
      <c r="AG393" s="23" t="s">
        <v>13</v>
      </c>
      <c r="AH393" s="210"/>
      <c r="AI393" s="206"/>
      <c r="AJ393" s="209"/>
      <c r="AK393" s="211"/>
      <c r="AL393" s="211"/>
      <c r="AM393" s="211"/>
      <c r="AN393" s="21" t="s">
        <v>13</v>
      </c>
      <c r="AO393" s="210"/>
      <c r="AP393" s="212"/>
      <c r="AQ393" s="24" t="s">
        <v>14</v>
      </c>
      <c r="AR393" s="203">
        <f t="shared" si="42"/>
        <v>0</v>
      </c>
      <c r="AS393" s="204"/>
      <c r="AT393" s="204"/>
      <c r="AU393" s="204"/>
      <c r="AV393" s="40" t="s">
        <v>13</v>
      </c>
      <c r="AW393" s="203">
        <f t="shared" si="43"/>
        <v>0</v>
      </c>
      <c r="AX393" s="204"/>
      <c r="AY393" s="204"/>
      <c r="AZ393" s="204"/>
      <c r="BA393" s="41" t="s">
        <v>13</v>
      </c>
      <c r="BB393" s="203">
        <v>25700</v>
      </c>
      <c r="BC393" s="204"/>
      <c r="BD393" s="204"/>
      <c r="BE393" s="204"/>
      <c r="BF393" s="40" t="s">
        <v>13</v>
      </c>
      <c r="BG393" s="203">
        <f t="shared" si="44"/>
        <v>0</v>
      </c>
      <c r="BH393" s="204"/>
      <c r="BI393" s="204"/>
      <c r="BJ393" s="204"/>
      <c r="BK393" s="204"/>
      <c r="BL393" s="41" t="s">
        <v>13</v>
      </c>
      <c r="BM393" s="34">
        <v>299</v>
      </c>
    </row>
    <row r="394" spans="1:65" ht="18.600000000000001" thickBot="1">
      <c r="A394" s="34">
        <v>300</v>
      </c>
      <c r="B394" s="213"/>
      <c r="C394" s="215"/>
      <c r="D394" s="57"/>
      <c r="E394" s="213"/>
      <c r="F394" s="214"/>
      <c r="G394" s="215"/>
      <c r="H394" s="213"/>
      <c r="I394" s="214"/>
      <c r="J394" s="214"/>
      <c r="K394" s="214"/>
      <c r="L394" s="215"/>
      <c r="M394" s="210"/>
      <c r="N394" s="212"/>
      <c r="O394" s="21" t="s">
        <v>10</v>
      </c>
      <c r="P394" s="22"/>
      <c r="Q394" s="21" t="s">
        <v>11</v>
      </c>
      <c r="R394" s="22"/>
      <c r="S394" s="24" t="s">
        <v>12</v>
      </c>
      <c r="T394" s="26"/>
      <c r="U394" s="21" t="s">
        <v>12</v>
      </c>
      <c r="V394" s="25" t="s">
        <v>62</v>
      </c>
      <c r="W394" s="22"/>
      <c r="X394" s="24" t="s">
        <v>12</v>
      </c>
      <c r="Y394" s="210"/>
      <c r="Z394" s="212"/>
      <c r="AA394" s="21" t="s">
        <v>62</v>
      </c>
      <c r="AB394" s="212"/>
      <c r="AC394" s="206"/>
      <c r="AD394" s="209"/>
      <c r="AE394" s="211"/>
      <c r="AF394" s="211"/>
      <c r="AG394" s="23" t="s">
        <v>13</v>
      </c>
      <c r="AH394" s="210"/>
      <c r="AI394" s="206"/>
      <c r="AJ394" s="209"/>
      <c r="AK394" s="211"/>
      <c r="AL394" s="211"/>
      <c r="AM394" s="211"/>
      <c r="AN394" s="21" t="s">
        <v>119</v>
      </c>
      <c r="AO394" s="210"/>
      <c r="AP394" s="212"/>
      <c r="AQ394" s="24" t="s">
        <v>14</v>
      </c>
      <c r="AR394" s="203">
        <f t="shared" si="42"/>
        <v>0</v>
      </c>
      <c r="AS394" s="204"/>
      <c r="AT394" s="204"/>
      <c r="AU394" s="204"/>
      <c r="AV394" s="40" t="s">
        <v>13</v>
      </c>
      <c r="AW394" s="203">
        <f t="shared" si="43"/>
        <v>0</v>
      </c>
      <c r="AX394" s="204"/>
      <c r="AY394" s="204"/>
      <c r="AZ394" s="204"/>
      <c r="BA394" s="41" t="s">
        <v>13</v>
      </c>
      <c r="BB394" s="203">
        <v>25700</v>
      </c>
      <c r="BC394" s="204"/>
      <c r="BD394" s="204"/>
      <c r="BE394" s="204"/>
      <c r="BF394" s="41" t="s">
        <v>13</v>
      </c>
      <c r="BG394" s="320">
        <f t="shared" si="44"/>
        <v>0</v>
      </c>
      <c r="BH394" s="321"/>
      <c r="BI394" s="321"/>
      <c r="BJ394" s="321"/>
      <c r="BK394" s="321"/>
      <c r="BL394" s="41" t="s">
        <v>13</v>
      </c>
      <c r="BM394" s="34">
        <v>300</v>
      </c>
    </row>
    <row r="395" spans="1:65" ht="18.600000000000001" thickBot="1">
      <c r="BD395" s="322" t="s">
        <v>15</v>
      </c>
      <c r="BE395" s="322"/>
      <c r="BF395" s="323"/>
      <c r="BG395" s="324">
        <f>SUM(BG375:BK394)</f>
        <v>0</v>
      </c>
      <c r="BH395" s="325"/>
      <c r="BI395" s="325"/>
      <c r="BJ395" s="325"/>
      <c r="BK395" s="325"/>
      <c r="BL395" s="326"/>
    </row>
    <row r="396" spans="1:65" ht="22.2">
      <c r="A396" s="1" t="s">
        <v>61</v>
      </c>
      <c r="BC396" s="196" t="s">
        <v>24</v>
      </c>
      <c r="BD396" s="197"/>
      <c r="BE396" s="275"/>
      <c r="BF396" s="276"/>
      <c r="BG396" s="2" t="s">
        <v>10</v>
      </c>
      <c r="BI396" s="344"/>
      <c r="BJ396" s="345"/>
      <c r="BK396" s="346" t="s">
        <v>25</v>
      </c>
      <c r="BL396" s="347"/>
    </row>
    <row r="397" spans="1:65">
      <c r="X397" s="2" t="s">
        <v>85</v>
      </c>
      <c r="AU397" s="2" t="s">
        <v>103</v>
      </c>
      <c r="AX397" s="275"/>
      <c r="AY397" s="164"/>
      <c r="AZ397" s="164"/>
      <c r="BA397" s="164"/>
      <c r="BB397" s="164"/>
      <c r="BC397" s="164"/>
      <c r="BD397" s="164"/>
      <c r="BE397" s="164"/>
      <c r="BF397" s="164"/>
      <c r="BG397" s="164"/>
      <c r="BH397" s="164"/>
      <c r="BI397" s="164"/>
      <c r="BJ397" s="164"/>
      <c r="BK397" s="164"/>
      <c r="BL397" s="276"/>
    </row>
    <row r="398" spans="1:65" ht="18" customHeight="1">
      <c r="A398" s="4"/>
      <c r="B398" s="246" t="s">
        <v>94</v>
      </c>
      <c r="C398" s="248"/>
      <c r="D398" s="340" t="s">
        <v>120</v>
      </c>
      <c r="E398" s="246" t="s">
        <v>95</v>
      </c>
      <c r="F398" s="247"/>
      <c r="G398" s="248"/>
      <c r="H398" s="252" t="s">
        <v>3</v>
      </c>
      <c r="I398" s="253"/>
      <c r="J398" s="253"/>
      <c r="K398" s="253"/>
      <c r="L398" s="254"/>
      <c r="M398" s="274" t="s">
        <v>93</v>
      </c>
      <c r="N398" s="258"/>
      <c r="O398" s="258"/>
      <c r="P398" s="258"/>
      <c r="Q398" s="258"/>
      <c r="R398" s="258"/>
      <c r="S398" s="329"/>
      <c r="T398" s="274" t="s">
        <v>63</v>
      </c>
      <c r="U398" s="258"/>
      <c r="V398" s="258"/>
      <c r="W398" s="258"/>
      <c r="X398" s="329"/>
      <c r="Y398" s="262" t="s">
        <v>64</v>
      </c>
      <c r="Z398" s="263"/>
      <c r="AA398" s="263"/>
      <c r="AB398" s="263"/>
      <c r="AC398" s="264"/>
      <c r="AD398" s="274" t="s">
        <v>6</v>
      </c>
      <c r="AE398" s="258"/>
      <c r="AF398" s="258"/>
      <c r="AG398" s="329"/>
      <c r="AH398" s="271" t="s">
        <v>84</v>
      </c>
      <c r="AI398" s="272"/>
      <c r="AJ398" s="272"/>
      <c r="AK398" s="272"/>
      <c r="AL398" s="272"/>
      <c r="AM398" s="272"/>
      <c r="AN398" s="273"/>
      <c r="AO398" s="274" t="s">
        <v>7</v>
      </c>
      <c r="AP398" s="258"/>
      <c r="AQ398" s="329"/>
      <c r="AR398" s="224" t="s">
        <v>26</v>
      </c>
      <c r="AS398" s="332"/>
      <c r="AT398" s="332"/>
      <c r="AU398" s="332"/>
      <c r="AV398" s="333"/>
      <c r="AW398" s="230" t="s">
        <v>8</v>
      </c>
      <c r="AX398" s="231"/>
      <c r="AY398" s="231"/>
      <c r="AZ398" s="231"/>
      <c r="BA398" s="232"/>
      <c r="BB398" s="236" t="s">
        <v>27</v>
      </c>
      <c r="BC398" s="335"/>
      <c r="BD398" s="335"/>
      <c r="BE398" s="335"/>
      <c r="BF398" s="336"/>
      <c r="BG398" s="230" t="s">
        <v>9</v>
      </c>
      <c r="BH398" s="231"/>
      <c r="BI398" s="231"/>
      <c r="BJ398" s="231"/>
      <c r="BK398" s="231"/>
      <c r="BL398" s="232"/>
    </row>
    <row r="399" spans="1:65" ht="18" customHeight="1">
      <c r="A399" s="4"/>
      <c r="B399" s="249"/>
      <c r="C399" s="251"/>
      <c r="D399" s="341"/>
      <c r="E399" s="249"/>
      <c r="F399" s="250"/>
      <c r="G399" s="251"/>
      <c r="H399" s="255"/>
      <c r="I399" s="256"/>
      <c r="J399" s="256"/>
      <c r="K399" s="256"/>
      <c r="L399" s="257"/>
      <c r="M399" s="342"/>
      <c r="N399" s="259"/>
      <c r="O399" s="259"/>
      <c r="P399" s="259"/>
      <c r="Q399" s="259"/>
      <c r="R399" s="259"/>
      <c r="S399" s="343"/>
      <c r="T399" s="342"/>
      <c r="U399" s="259"/>
      <c r="V399" s="259"/>
      <c r="W399" s="259"/>
      <c r="X399" s="343"/>
      <c r="Y399" s="224" t="s">
        <v>91</v>
      </c>
      <c r="Z399" s="332"/>
      <c r="AA399" s="332"/>
      <c r="AB399" s="332"/>
      <c r="AC399" s="333"/>
      <c r="AD399" s="330"/>
      <c r="AE399" s="260"/>
      <c r="AF399" s="260"/>
      <c r="AG399" s="331"/>
      <c r="AH399" s="218" t="s">
        <v>4</v>
      </c>
      <c r="AI399" s="220"/>
      <c r="AJ399" s="218" t="s">
        <v>5</v>
      </c>
      <c r="AK399" s="219"/>
      <c r="AL399" s="219"/>
      <c r="AM399" s="219"/>
      <c r="AN399" s="220"/>
      <c r="AO399" s="330"/>
      <c r="AP399" s="260"/>
      <c r="AQ399" s="331"/>
      <c r="AR399" s="334"/>
      <c r="AS399" s="244"/>
      <c r="AT399" s="244"/>
      <c r="AU399" s="244"/>
      <c r="AV399" s="245"/>
      <c r="AW399" s="233"/>
      <c r="AX399" s="234"/>
      <c r="AY399" s="234"/>
      <c r="AZ399" s="234"/>
      <c r="BA399" s="235"/>
      <c r="BB399" s="337"/>
      <c r="BC399" s="338"/>
      <c r="BD399" s="338"/>
      <c r="BE399" s="338"/>
      <c r="BF399" s="339"/>
      <c r="BG399" s="233"/>
      <c r="BH399" s="234"/>
      <c r="BI399" s="234"/>
      <c r="BJ399" s="234"/>
      <c r="BK399" s="234"/>
      <c r="BL399" s="235"/>
    </row>
    <row r="400" spans="1:65">
      <c r="A400" s="4"/>
      <c r="B400" s="218" t="s">
        <v>2</v>
      </c>
      <c r="C400" s="220"/>
      <c r="D400" s="54" t="s">
        <v>2</v>
      </c>
      <c r="E400" s="218" t="s">
        <v>96</v>
      </c>
      <c r="F400" s="219"/>
      <c r="G400" s="220"/>
      <c r="H400" s="221"/>
      <c r="I400" s="222"/>
      <c r="J400" s="222"/>
      <c r="K400" s="222"/>
      <c r="L400" s="223"/>
      <c r="M400" s="330"/>
      <c r="N400" s="260"/>
      <c r="O400" s="260"/>
      <c r="P400" s="260"/>
      <c r="Q400" s="260"/>
      <c r="R400" s="260"/>
      <c r="S400" s="331"/>
      <c r="T400" s="330"/>
      <c r="U400" s="260"/>
      <c r="V400" s="260"/>
      <c r="W400" s="260"/>
      <c r="X400" s="331"/>
      <c r="Y400" s="334"/>
      <c r="Z400" s="244"/>
      <c r="AA400" s="244"/>
      <c r="AB400" s="244"/>
      <c r="AC400" s="245"/>
      <c r="AD400" s="218" t="s">
        <v>77</v>
      </c>
      <c r="AE400" s="219"/>
      <c r="AF400" s="219"/>
      <c r="AG400" s="220"/>
      <c r="AH400" s="218" t="s">
        <v>2</v>
      </c>
      <c r="AI400" s="220"/>
      <c r="AJ400" s="218" t="s">
        <v>78</v>
      </c>
      <c r="AK400" s="219"/>
      <c r="AL400" s="219"/>
      <c r="AM400" s="219"/>
      <c r="AN400" s="220"/>
      <c r="AO400" s="218" t="s">
        <v>79</v>
      </c>
      <c r="AP400" s="219"/>
      <c r="AQ400" s="220"/>
      <c r="AR400" s="218" t="s">
        <v>80</v>
      </c>
      <c r="AS400" s="219"/>
      <c r="AT400" s="219"/>
      <c r="AU400" s="219"/>
      <c r="AV400" s="220"/>
      <c r="AW400" s="218" t="s">
        <v>81</v>
      </c>
      <c r="AX400" s="219"/>
      <c r="AY400" s="219"/>
      <c r="AZ400" s="219"/>
      <c r="BA400" s="220"/>
      <c r="BB400" s="271" t="s">
        <v>82</v>
      </c>
      <c r="BC400" s="272"/>
      <c r="BD400" s="272"/>
      <c r="BE400" s="272"/>
      <c r="BF400" s="273"/>
      <c r="BG400" s="271" t="s">
        <v>83</v>
      </c>
      <c r="BH400" s="272"/>
      <c r="BI400" s="272"/>
      <c r="BJ400" s="272"/>
      <c r="BK400" s="272"/>
      <c r="BL400" s="273"/>
    </row>
    <row r="401" spans="1:65">
      <c r="A401" s="34">
        <v>301</v>
      </c>
      <c r="B401" s="213"/>
      <c r="C401" s="215"/>
      <c r="D401" s="57"/>
      <c r="E401" s="213"/>
      <c r="F401" s="214"/>
      <c r="G401" s="215"/>
      <c r="H401" s="213"/>
      <c r="I401" s="214"/>
      <c r="J401" s="214"/>
      <c r="K401" s="214"/>
      <c r="L401" s="215"/>
      <c r="M401" s="210"/>
      <c r="N401" s="212"/>
      <c r="O401" s="21" t="s">
        <v>10</v>
      </c>
      <c r="P401" s="22"/>
      <c r="Q401" s="21" t="s">
        <v>11</v>
      </c>
      <c r="R401" s="22"/>
      <c r="S401" s="21" t="s">
        <v>12</v>
      </c>
      <c r="T401" s="26"/>
      <c r="U401" s="21" t="s">
        <v>12</v>
      </c>
      <c r="V401" s="25" t="s">
        <v>62</v>
      </c>
      <c r="W401" s="22"/>
      <c r="X401" s="24" t="s">
        <v>12</v>
      </c>
      <c r="Y401" s="327"/>
      <c r="Z401" s="217"/>
      <c r="AA401" s="21" t="s">
        <v>62</v>
      </c>
      <c r="AB401" s="217"/>
      <c r="AC401" s="328"/>
      <c r="AD401" s="209"/>
      <c r="AE401" s="211"/>
      <c r="AF401" s="211"/>
      <c r="AG401" s="23" t="s">
        <v>13</v>
      </c>
      <c r="AH401" s="210"/>
      <c r="AI401" s="206"/>
      <c r="AJ401" s="209"/>
      <c r="AK401" s="211"/>
      <c r="AL401" s="211"/>
      <c r="AM401" s="211"/>
      <c r="AN401" s="21" t="s">
        <v>13</v>
      </c>
      <c r="AO401" s="210"/>
      <c r="AP401" s="212"/>
      <c r="AQ401" s="24" t="s">
        <v>14</v>
      </c>
      <c r="AR401" s="203">
        <f t="shared" ref="AR401:AR420" si="45">IFERROR(ROUNDDOWN(AJ401/AO401,0),0)</f>
        <v>0</v>
      </c>
      <c r="AS401" s="204"/>
      <c r="AT401" s="204"/>
      <c r="AU401" s="204"/>
      <c r="AV401" s="40" t="s">
        <v>13</v>
      </c>
      <c r="AW401" s="203">
        <f t="shared" ref="AW401:AW420" si="46">IFERROR(AD401+AR401,0)</f>
        <v>0</v>
      </c>
      <c r="AX401" s="204"/>
      <c r="AY401" s="204"/>
      <c r="AZ401" s="204"/>
      <c r="BA401" s="41" t="s">
        <v>13</v>
      </c>
      <c r="BB401" s="203">
        <v>25700</v>
      </c>
      <c r="BC401" s="204"/>
      <c r="BD401" s="204"/>
      <c r="BE401" s="204"/>
      <c r="BF401" s="40" t="s">
        <v>13</v>
      </c>
      <c r="BG401" s="203">
        <f t="shared" ref="BG401:BG420" si="47">IF(AW401&lt;BB401,AW401,25700)</f>
        <v>0</v>
      </c>
      <c r="BH401" s="204"/>
      <c r="BI401" s="204"/>
      <c r="BJ401" s="204"/>
      <c r="BK401" s="204"/>
      <c r="BL401" s="41" t="s">
        <v>13</v>
      </c>
      <c r="BM401" s="34">
        <v>301</v>
      </c>
    </row>
    <row r="402" spans="1:65">
      <c r="A402" s="34">
        <v>302</v>
      </c>
      <c r="B402" s="213"/>
      <c r="C402" s="215"/>
      <c r="D402" s="57"/>
      <c r="E402" s="213"/>
      <c r="F402" s="214"/>
      <c r="G402" s="215"/>
      <c r="H402" s="213"/>
      <c r="I402" s="214"/>
      <c r="J402" s="214"/>
      <c r="K402" s="214"/>
      <c r="L402" s="215"/>
      <c r="M402" s="210"/>
      <c r="N402" s="212"/>
      <c r="O402" s="21" t="s">
        <v>10</v>
      </c>
      <c r="P402" s="22"/>
      <c r="Q402" s="21" t="s">
        <v>11</v>
      </c>
      <c r="R402" s="22"/>
      <c r="S402" s="21" t="s">
        <v>12</v>
      </c>
      <c r="T402" s="26"/>
      <c r="U402" s="21" t="s">
        <v>12</v>
      </c>
      <c r="V402" s="25" t="s">
        <v>62</v>
      </c>
      <c r="W402" s="22"/>
      <c r="X402" s="24" t="s">
        <v>12</v>
      </c>
      <c r="Y402" s="210"/>
      <c r="Z402" s="212"/>
      <c r="AA402" s="21" t="s">
        <v>62</v>
      </c>
      <c r="AB402" s="212"/>
      <c r="AC402" s="206"/>
      <c r="AD402" s="209"/>
      <c r="AE402" s="211"/>
      <c r="AF402" s="211"/>
      <c r="AG402" s="23" t="s">
        <v>13</v>
      </c>
      <c r="AH402" s="210"/>
      <c r="AI402" s="206"/>
      <c r="AJ402" s="209"/>
      <c r="AK402" s="211"/>
      <c r="AL402" s="211"/>
      <c r="AM402" s="211"/>
      <c r="AN402" s="21" t="s">
        <v>13</v>
      </c>
      <c r="AO402" s="210"/>
      <c r="AP402" s="212"/>
      <c r="AQ402" s="24" t="s">
        <v>14</v>
      </c>
      <c r="AR402" s="203">
        <f t="shared" si="45"/>
        <v>0</v>
      </c>
      <c r="AS402" s="204"/>
      <c r="AT402" s="204"/>
      <c r="AU402" s="204"/>
      <c r="AV402" s="40" t="s">
        <v>13</v>
      </c>
      <c r="AW402" s="203">
        <f t="shared" si="46"/>
        <v>0</v>
      </c>
      <c r="AX402" s="204"/>
      <c r="AY402" s="204"/>
      <c r="AZ402" s="204"/>
      <c r="BA402" s="41" t="s">
        <v>13</v>
      </c>
      <c r="BB402" s="203">
        <v>25700</v>
      </c>
      <c r="BC402" s="204"/>
      <c r="BD402" s="204"/>
      <c r="BE402" s="204"/>
      <c r="BF402" s="40" t="s">
        <v>13</v>
      </c>
      <c r="BG402" s="203">
        <f t="shared" si="47"/>
        <v>0</v>
      </c>
      <c r="BH402" s="204"/>
      <c r="BI402" s="204"/>
      <c r="BJ402" s="204"/>
      <c r="BK402" s="204"/>
      <c r="BL402" s="41" t="s">
        <v>13</v>
      </c>
      <c r="BM402" s="34">
        <v>302</v>
      </c>
    </row>
    <row r="403" spans="1:65">
      <c r="A403" s="34">
        <v>303</v>
      </c>
      <c r="B403" s="213"/>
      <c r="C403" s="215"/>
      <c r="D403" s="57"/>
      <c r="E403" s="213"/>
      <c r="F403" s="214"/>
      <c r="G403" s="215"/>
      <c r="H403" s="213"/>
      <c r="I403" s="214"/>
      <c r="J403" s="214"/>
      <c r="K403" s="214"/>
      <c r="L403" s="215"/>
      <c r="M403" s="210"/>
      <c r="N403" s="212"/>
      <c r="O403" s="21" t="s">
        <v>10</v>
      </c>
      <c r="P403" s="22"/>
      <c r="Q403" s="21" t="s">
        <v>11</v>
      </c>
      <c r="R403" s="22"/>
      <c r="S403" s="21" t="s">
        <v>12</v>
      </c>
      <c r="T403" s="26"/>
      <c r="U403" s="21" t="s">
        <v>12</v>
      </c>
      <c r="V403" s="25" t="s">
        <v>62</v>
      </c>
      <c r="W403" s="22"/>
      <c r="X403" s="24" t="s">
        <v>12</v>
      </c>
      <c r="Y403" s="210"/>
      <c r="Z403" s="212"/>
      <c r="AA403" s="21" t="s">
        <v>62</v>
      </c>
      <c r="AB403" s="212"/>
      <c r="AC403" s="206"/>
      <c r="AD403" s="209"/>
      <c r="AE403" s="211"/>
      <c r="AF403" s="211"/>
      <c r="AG403" s="23" t="s">
        <v>13</v>
      </c>
      <c r="AH403" s="210"/>
      <c r="AI403" s="206"/>
      <c r="AJ403" s="209"/>
      <c r="AK403" s="211"/>
      <c r="AL403" s="211"/>
      <c r="AM403" s="211"/>
      <c r="AN403" s="21" t="s">
        <v>13</v>
      </c>
      <c r="AO403" s="210"/>
      <c r="AP403" s="212"/>
      <c r="AQ403" s="24" t="s">
        <v>14</v>
      </c>
      <c r="AR403" s="203">
        <f t="shared" si="45"/>
        <v>0</v>
      </c>
      <c r="AS403" s="204"/>
      <c r="AT403" s="204"/>
      <c r="AU403" s="204"/>
      <c r="AV403" s="40" t="s">
        <v>13</v>
      </c>
      <c r="AW403" s="203">
        <f t="shared" si="46"/>
        <v>0</v>
      </c>
      <c r="AX403" s="204"/>
      <c r="AY403" s="204"/>
      <c r="AZ403" s="204"/>
      <c r="BA403" s="41" t="s">
        <v>13</v>
      </c>
      <c r="BB403" s="203">
        <v>25700</v>
      </c>
      <c r="BC403" s="204"/>
      <c r="BD403" s="204"/>
      <c r="BE403" s="204"/>
      <c r="BF403" s="40" t="s">
        <v>13</v>
      </c>
      <c r="BG403" s="203">
        <f t="shared" si="47"/>
        <v>0</v>
      </c>
      <c r="BH403" s="204"/>
      <c r="BI403" s="204"/>
      <c r="BJ403" s="204"/>
      <c r="BK403" s="204"/>
      <c r="BL403" s="41" t="s">
        <v>13</v>
      </c>
      <c r="BM403" s="34">
        <v>303</v>
      </c>
    </row>
    <row r="404" spans="1:65">
      <c r="A404" s="34">
        <v>304</v>
      </c>
      <c r="B404" s="213"/>
      <c r="C404" s="215"/>
      <c r="D404" s="57"/>
      <c r="E404" s="213"/>
      <c r="F404" s="214"/>
      <c r="G404" s="215"/>
      <c r="H404" s="213"/>
      <c r="I404" s="214"/>
      <c r="J404" s="214"/>
      <c r="K404" s="214"/>
      <c r="L404" s="215"/>
      <c r="M404" s="210"/>
      <c r="N404" s="212"/>
      <c r="O404" s="21" t="s">
        <v>10</v>
      </c>
      <c r="P404" s="22"/>
      <c r="Q404" s="21" t="s">
        <v>11</v>
      </c>
      <c r="R404" s="22"/>
      <c r="S404" s="21" t="s">
        <v>12</v>
      </c>
      <c r="T404" s="26"/>
      <c r="U404" s="21" t="s">
        <v>12</v>
      </c>
      <c r="V404" s="25" t="s">
        <v>62</v>
      </c>
      <c r="W404" s="22"/>
      <c r="X404" s="24" t="s">
        <v>12</v>
      </c>
      <c r="Y404" s="210"/>
      <c r="Z404" s="212"/>
      <c r="AA404" s="21" t="s">
        <v>62</v>
      </c>
      <c r="AB404" s="212"/>
      <c r="AC404" s="206"/>
      <c r="AD404" s="209"/>
      <c r="AE404" s="211"/>
      <c r="AF404" s="211"/>
      <c r="AG404" s="23" t="s">
        <v>13</v>
      </c>
      <c r="AH404" s="210"/>
      <c r="AI404" s="206"/>
      <c r="AJ404" s="209"/>
      <c r="AK404" s="211"/>
      <c r="AL404" s="211"/>
      <c r="AM404" s="211"/>
      <c r="AN404" s="21" t="s">
        <v>13</v>
      </c>
      <c r="AO404" s="210"/>
      <c r="AP404" s="212"/>
      <c r="AQ404" s="24" t="s">
        <v>14</v>
      </c>
      <c r="AR404" s="203">
        <f t="shared" si="45"/>
        <v>0</v>
      </c>
      <c r="AS404" s="204"/>
      <c r="AT404" s="204"/>
      <c r="AU404" s="204"/>
      <c r="AV404" s="40" t="s">
        <v>13</v>
      </c>
      <c r="AW404" s="203">
        <f t="shared" si="46"/>
        <v>0</v>
      </c>
      <c r="AX404" s="204"/>
      <c r="AY404" s="204"/>
      <c r="AZ404" s="204"/>
      <c r="BA404" s="41" t="s">
        <v>13</v>
      </c>
      <c r="BB404" s="203">
        <v>25700</v>
      </c>
      <c r="BC404" s="204"/>
      <c r="BD404" s="204"/>
      <c r="BE404" s="204"/>
      <c r="BF404" s="40" t="s">
        <v>13</v>
      </c>
      <c r="BG404" s="203">
        <f t="shared" si="47"/>
        <v>0</v>
      </c>
      <c r="BH404" s="204"/>
      <c r="BI404" s="204"/>
      <c r="BJ404" s="204"/>
      <c r="BK404" s="204"/>
      <c r="BL404" s="41" t="s">
        <v>13</v>
      </c>
      <c r="BM404" s="34">
        <v>304</v>
      </c>
    </row>
    <row r="405" spans="1:65">
      <c r="A405" s="34">
        <v>305</v>
      </c>
      <c r="B405" s="213"/>
      <c r="C405" s="215"/>
      <c r="D405" s="57"/>
      <c r="E405" s="213"/>
      <c r="F405" s="214"/>
      <c r="G405" s="215"/>
      <c r="H405" s="213"/>
      <c r="I405" s="214"/>
      <c r="J405" s="214"/>
      <c r="K405" s="214"/>
      <c r="L405" s="215"/>
      <c r="M405" s="210"/>
      <c r="N405" s="212"/>
      <c r="O405" s="21" t="s">
        <v>10</v>
      </c>
      <c r="P405" s="22"/>
      <c r="Q405" s="21" t="s">
        <v>11</v>
      </c>
      <c r="R405" s="22"/>
      <c r="S405" s="21" t="s">
        <v>12</v>
      </c>
      <c r="T405" s="26"/>
      <c r="U405" s="21" t="s">
        <v>12</v>
      </c>
      <c r="V405" s="25" t="s">
        <v>62</v>
      </c>
      <c r="W405" s="22"/>
      <c r="X405" s="24" t="s">
        <v>12</v>
      </c>
      <c r="Y405" s="327"/>
      <c r="Z405" s="217"/>
      <c r="AA405" s="21" t="s">
        <v>62</v>
      </c>
      <c r="AB405" s="217"/>
      <c r="AC405" s="328"/>
      <c r="AD405" s="209"/>
      <c r="AE405" s="211"/>
      <c r="AF405" s="211"/>
      <c r="AG405" s="23" t="s">
        <v>13</v>
      </c>
      <c r="AH405" s="210"/>
      <c r="AI405" s="206"/>
      <c r="AJ405" s="209"/>
      <c r="AK405" s="211"/>
      <c r="AL405" s="211"/>
      <c r="AM405" s="211"/>
      <c r="AN405" s="21" t="s">
        <v>13</v>
      </c>
      <c r="AO405" s="210"/>
      <c r="AP405" s="212"/>
      <c r="AQ405" s="24" t="s">
        <v>14</v>
      </c>
      <c r="AR405" s="203">
        <f t="shared" si="45"/>
        <v>0</v>
      </c>
      <c r="AS405" s="204"/>
      <c r="AT405" s="204"/>
      <c r="AU405" s="204"/>
      <c r="AV405" s="40" t="s">
        <v>13</v>
      </c>
      <c r="AW405" s="203">
        <f t="shared" si="46"/>
        <v>0</v>
      </c>
      <c r="AX405" s="204"/>
      <c r="AY405" s="204"/>
      <c r="AZ405" s="204"/>
      <c r="BA405" s="41" t="s">
        <v>13</v>
      </c>
      <c r="BB405" s="203">
        <v>25700</v>
      </c>
      <c r="BC405" s="204"/>
      <c r="BD405" s="204"/>
      <c r="BE405" s="204"/>
      <c r="BF405" s="40" t="s">
        <v>13</v>
      </c>
      <c r="BG405" s="203">
        <f t="shared" si="47"/>
        <v>0</v>
      </c>
      <c r="BH405" s="204"/>
      <c r="BI405" s="204"/>
      <c r="BJ405" s="204"/>
      <c r="BK405" s="204"/>
      <c r="BL405" s="41" t="s">
        <v>13</v>
      </c>
      <c r="BM405" s="34">
        <v>305</v>
      </c>
    </row>
    <row r="406" spans="1:65">
      <c r="A406" s="34">
        <v>306</v>
      </c>
      <c r="B406" s="213"/>
      <c r="C406" s="215"/>
      <c r="D406" s="57"/>
      <c r="E406" s="213"/>
      <c r="F406" s="214"/>
      <c r="G406" s="215"/>
      <c r="H406" s="213"/>
      <c r="I406" s="214"/>
      <c r="J406" s="214"/>
      <c r="K406" s="214"/>
      <c r="L406" s="215"/>
      <c r="M406" s="210"/>
      <c r="N406" s="212"/>
      <c r="O406" s="21" t="s">
        <v>10</v>
      </c>
      <c r="P406" s="22"/>
      <c r="Q406" s="21" t="s">
        <v>11</v>
      </c>
      <c r="R406" s="22"/>
      <c r="S406" s="21" t="s">
        <v>12</v>
      </c>
      <c r="T406" s="26"/>
      <c r="U406" s="21" t="s">
        <v>12</v>
      </c>
      <c r="V406" s="25" t="s">
        <v>62</v>
      </c>
      <c r="W406" s="22"/>
      <c r="X406" s="24" t="s">
        <v>12</v>
      </c>
      <c r="Y406" s="210"/>
      <c r="Z406" s="212"/>
      <c r="AA406" s="21" t="s">
        <v>62</v>
      </c>
      <c r="AB406" s="212"/>
      <c r="AC406" s="206"/>
      <c r="AD406" s="209"/>
      <c r="AE406" s="211"/>
      <c r="AF406" s="211"/>
      <c r="AG406" s="23" t="s">
        <v>13</v>
      </c>
      <c r="AH406" s="210"/>
      <c r="AI406" s="206"/>
      <c r="AJ406" s="209"/>
      <c r="AK406" s="211"/>
      <c r="AL406" s="211"/>
      <c r="AM406" s="211"/>
      <c r="AN406" s="21" t="s">
        <v>13</v>
      </c>
      <c r="AO406" s="210"/>
      <c r="AP406" s="212"/>
      <c r="AQ406" s="24" t="s">
        <v>14</v>
      </c>
      <c r="AR406" s="203">
        <f t="shared" si="45"/>
        <v>0</v>
      </c>
      <c r="AS406" s="204"/>
      <c r="AT406" s="204"/>
      <c r="AU406" s="204"/>
      <c r="AV406" s="40" t="s">
        <v>13</v>
      </c>
      <c r="AW406" s="203">
        <f t="shared" si="46"/>
        <v>0</v>
      </c>
      <c r="AX406" s="204"/>
      <c r="AY406" s="204"/>
      <c r="AZ406" s="204"/>
      <c r="BA406" s="41" t="s">
        <v>13</v>
      </c>
      <c r="BB406" s="203">
        <v>25700</v>
      </c>
      <c r="BC406" s="204"/>
      <c r="BD406" s="204"/>
      <c r="BE406" s="204"/>
      <c r="BF406" s="40" t="s">
        <v>13</v>
      </c>
      <c r="BG406" s="203">
        <f t="shared" si="47"/>
        <v>0</v>
      </c>
      <c r="BH406" s="204"/>
      <c r="BI406" s="204"/>
      <c r="BJ406" s="204"/>
      <c r="BK406" s="204"/>
      <c r="BL406" s="41" t="s">
        <v>13</v>
      </c>
      <c r="BM406" s="34">
        <v>306</v>
      </c>
    </row>
    <row r="407" spans="1:65">
      <c r="A407" s="34">
        <v>307</v>
      </c>
      <c r="B407" s="213"/>
      <c r="C407" s="215"/>
      <c r="D407" s="57"/>
      <c r="E407" s="213"/>
      <c r="F407" s="214"/>
      <c r="G407" s="215"/>
      <c r="H407" s="213"/>
      <c r="I407" s="214"/>
      <c r="J407" s="214"/>
      <c r="K407" s="214"/>
      <c r="L407" s="215"/>
      <c r="M407" s="210"/>
      <c r="N407" s="212"/>
      <c r="O407" s="21" t="s">
        <v>10</v>
      </c>
      <c r="P407" s="22"/>
      <c r="Q407" s="21" t="s">
        <v>11</v>
      </c>
      <c r="R407" s="22"/>
      <c r="S407" s="21" t="s">
        <v>12</v>
      </c>
      <c r="T407" s="26"/>
      <c r="U407" s="21" t="s">
        <v>12</v>
      </c>
      <c r="V407" s="25" t="s">
        <v>62</v>
      </c>
      <c r="W407" s="22"/>
      <c r="X407" s="24" t="s">
        <v>12</v>
      </c>
      <c r="Y407" s="210"/>
      <c r="Z407" s="212"/>
      <c r="AA407" s="21" t="s">
        <v>62</v>
      </c>
      <c r="AB407" s="212"/>
      <c r="AC407" s="206"/>
      <c r="AD407" s="209"/>
      <c r="AE407" s="211"/>
      <c r="AF407" s="211"/>
      <c r="AG407" s="23" t="s">
        <v>13</v>
      </c>
      <c r="AH407" s="210"/>
      <c r="AI407" s="206"/>
      <c r="AJ407" s="209"/>
      <c r="AK407" s="211"/>
      <c r="AL407" s="211"/>
      <c r="AM407" s="211"/>
      <c r="AN407" s="21" t="s">
        <v>13</v>
      </c>
      <c r="AO407" s="210"/>
      <c r="AP407" s="212"/>
      <c r="AQ407" s="24" t="s">
        <v>14</v>
      </c>
      <c r="AR407" s="203">
        <f t="shared" si="45"/>
        <v>0</v>
      </c>
      <c r="AS407" s="204"/>
      <c r="AT407" s="204"/>
      <c r="AU407" s="204"/>
      <c r="AV407" s="40" t="s">
        <v>13</v>
      </c>
      <c r="AW407" s="203">
        <f t="shared" si="46"/>
        <v>0</v>
      </c>
      <c r="AX407" s="204"/>
      <c r="AY407" s="204"/>
      <c r="AZ407" s="204"/>
      <c r="BA407" s="41" t="s">
        <v>13</v>
      </c>
      <c r="BB407" s="203">
        <v>25700</v>
      </c>
      <c r="BC407" s="204"/>
      <c r="BD407" s="204"/>
      <c r="BE407" s="204"/>
      <c r="BF407" s="40" t="s">
        <v>13</v>
      </c>
      <c r="BG407" s="203">
        <f t="shared" si="47"/>
        <v>0</v>
      </c>
      <c r="BH407" s="204"/>
      <c r="BI407" s="204"/>
      <c r="BJ407" s="204"/>
      <c r="BK407" s="204"/>
      <c r="BL407" s="41" t="s">
        <v>13</v>
      </c>
      <c r="BM407" s="34">
        <v>307</v>
      </c>
    </row>
    <row r="408" spans="1:65">
      <c r="A408" s="34">
        <v>308</v>
      </c>
      <c r="B408" s="213"/>
      <c r="C408" s="215"/>
      <c r="D408" s="57"/>
      <c r="E408" s="213"/>
      <c r="F408" s="214"/>
      <c r="G408" s="215"/>
      <c r="H408" s="213"/>
      <c r="I408" s="214"/>
      <c r="J408" s="214"/>
      <c r="K408" s="214"/>
      <c r="L408" s="215"/>
      <c r="M408" s="210"/>
      <c r="N408" s="212"/>
      <c r="O408" s="21" t="s">
        <v>10</v>
      </c>
      <c r="P408" s="22"/>
      <c r="Q408" s="21" t="s">
        <v>11</v>
      </c>
      <c r="R408" s="22"/>
      <c r="S408" s="21" t="s">
        <v>12</v>
      </c>
      <c r="T408" s="26"/>
      <c r="U408" s="21" t="s">
        <v>12</v>
      </c>
      <c r="V408" s="25" t="s">
        <v>62</v>
      </c>
      <c r="W408" s="22"/>
      <c r="X408" s="24" t="s">
        <v>12</v>
      </c>
      <c r="Y408" s="210"/>
      <c r="Z408" s="212"/>
      <c r="AA408" s="21" t="s">
        <v>62</v>
      </c>
      <c r="AB408" s="212"/>
      <c r="AC408" s="206"/>
      <c r="AD408" s="209"/>
      <c r="AE408" s="211"/>
      <c r="AF408" s="211"/>
      <c r="AG408" s="23" t="s">
        <v>13</v>
      </c>
      <c r="AH408" s="210"/>
      <c r="AI408" s="206"/>
      <c r="AJ408" s="209"/>
      <c r="AK408" s="211"/>
      <c r="AL408" s="211"/>
      <c r="AM408" s="211"/>
      <c r="AN408" s="21" t="s">
        <v>13</v>
      </c>
      <c r="AO408" s="210"/>
      <c r="AP408" s="212"/>
      <c r="AQ408" s="24" t="s">
        <v>14</v>
      </c>
      <c r="AR408" s="203">
        <f t="shared" si="45"/>
        <v>0</v>
      </c>
      <c r="AS408" s="204"/>
      <c r="AT408" s="204"/>
      <c r="AU408" s="204"/>
      <c r="AV408" s="40" t="s">
        <v>13</v>
      </c>
      <c r="AW408" s="203">
        <f t="shared" si="46"/>
        <v>0</v>
      </c>
      <c r="AX408" s="204"/>
      <c r="AY408" s="204"/>
      <c r="AZ408" s="204"/>
      <c r="BA408" s="41" t="s">
        <v>13</v>
      </c>
      <c r="BB408" s="203">
        <v>25700</v>
      </c>
      <c r="BC408" s="204"/>
      <c r="BD408" s="204"/>
      <c r="BE408" s="204"/>
      <c r="BF408" s="40" t="s">
        <v>13</v>
      </c>
      <c r="BG408" s="203">
        <f t="shared" si="47"/>
        <v>0</v>
      </c>
      <c r="BH408" s="204"/>
      <c r="BI408" s="204"/>
      <c r="BJ408" s="204"/>
      <c r="BK408" s="204"/>
      <c r="BL408" s="41" t="s">
        <v>13</v>
      </c>
      <c r="BM408" s="34">
        <v>308</v>
      </c>
    </row>
    <row r="409" spans="1:65">
      <c r="A409" s="34">
        <v>309</v>
      </c>
      <c r="B409" s="213"/>
      <c r="C409" s="215"/>
      <c r="D409" s="57"/>
      <c r="E409" s="213"/>
      <c r="F409" s="214"/>
      <c r="G409" s="215"/>
      <c r="H409" s="213"/>
      <c r="I409" s="214"/>
      <c r="J409" s="214"/>
      <c r="K409" s="214"/>
      <c r="L409" s="215"/>
      <c r="M409" s="210"/>
      <c r="N409" s="212"/>
      <c r="O409" s="21" t="s">
        <v>10</v>
      </c>
      <c r="P409" s="22"/>
      <c r="Q409" s="21" t="s">
        <v>11</v>
      </c>
      <c r="R409" s="22"/>
      <c r="S409" s="21" t="s">
        <v>12</v>
      </c>
      <c r="T409" s="26"/>
      <c r="U409" s="21" t="s">
        <v>12</v>
      </c>
      <c r="V409" s="25" t="s">
        <v>62</v>
      </c>
      <c r="W409" s="22"/>
      <c r="X409" s="24" t="s">
        <v>12</v>
      </c>
      <c r="Y409" s="210"/>
      <c r="Z409" s="212"/>
      <c r="AA409" s="21" t="s">
        <v>62</v>
      </c>
      <c r="AB409" s="212"/>
      <c r="AC409" s="206"/>
      <c r="AD409" s="209"/>
      <c r="AE409" s="211"/>
      <c r="AF409" s="211"/>
      <c r="AG409" s="23" t="s">
        <v>13</v>
      </c>
      <c r="AH409" s="210"/>
      <c r="AI409" s="206"/>
      <c r="AJ409" s="209"/>
      <c r="AK409" s="211"/>
      <c r="AL409" s="211"/>
      <c r="AM409" s="211"/>
      <c r="AN409" s="21" t="s">
        <v>13</v>
      </c>
      <c r="AO409" s="210"/>
      <c r="AP409" s="212"/>
      <c r="AQ409" s="24" t="s">
        <v>14</v>
      </c>
      <c r="AR409" s="203">
        <f t="shared" si="45"/>
        <v>0</v>
      </c>
      <c r="AS409" s="204"/>
      <c r="AT409" s="204"/>
      <c r="AU409" s="204"/>
      <c r="AV409" s="40" t="s">
        <v>13</v>
      </c>
      <c r="AW409" s="203">
        <f t="shared" si="46"/>
        <v>0</v>
      </c>
      <c r="AX409" s="204"/>
      <c r="AY409" s="204"/>
      <c r="AZ409" s="204"/>
      <c r="BA409" s="41" t="s">
        <v>13</v>
      </c>
      <c r="BB409" s="203">
        <v>25700</v>
      </c>
      <c r="BC409" s="204"/>
      <c r="BD409" s="204"/>
      <c r="BE409" s="204"/>
      <c r="BF409" s="40" t="s">
        <v>13</v>
      </c>
      <c r="BG409" s="203">
        <f t="shared" si="47"/>
        <v>0</v>
      </c>
      <c r="BH409" s="204"/>
      <c r="BI409" s="204"/>
      <c r="BJ409" s="204"/>
      <c r="BK409" s="204"/>
      <c r="BL409" s="41" t="s">
        <v>13</v>
      </c>
      <c r="BM409" s="34">
        <v>309</v>
      </c>
    </row>
    <row r="410" spans="1:65">
      <c r="A410" s="34">
        <v>310</v>
      </c>
      <c r="B410" s="213"/>
      <c r="C410" s="215"/>
      <c r="D410" s="57"/>
      <c r="E410" s="213"/>
      <c r="F410" s="214"/>
      <c r="G410" s="215"/>
      <c r="H410" s="213"/>
      <c r="I410" s="214"/>
      <c r="J410" s="214"/>
      <c r="K410" s="214"/>
      <c r="L410" s="215"/>
      <c r="M410" s="210"/>
      <c r="N410" s="212"/>
      <c r="O410" s="21" t="s">
        <v>10</v>
      </c>
      <c r="P410" s="22"/>
      <c r="Q410" s="21" t="s">
        <v>11</v>
      </c>
      <c r="R410" s="22"/>
      <c r="S410" s="21" t="s">
        <v>12</v>
      </c>
      <c r="T410" s="26"/>
      <c r="U410" s="21" t="s">
        <v>12</v>
      </c>
      <c r="V410" s="25" t="s">
        <v>62</v>
      </c>
      <c r="W410" s="22"/>
      <c r="X410" s="24" t="s">
        <v>12</v>
      </c>
      <c r="Y410" s="210"/>
      <c r="Z410" s="212"/>
      <c r="AA410" s="21" t="s">
        <v>62</v>
      </c>
      <c r="AB410" s="212"/>
      <c r="AC410" s="206"/>
      <c r="AD410" s="209"/>
      <c r="AE410" s="211"/>
      <c r="AF410" s="211"/>
      <c r="AG410" s="23" t="s">
        <v>13</v>
      </c>
      <c r="AH410" s="210"/>
      <c r="AI410" s="206"/>
      <c r="AJ410" s="209"/>
      <c r="AK410" s="211"/>
      <c r="AL410" s="211"/>
      <c r="AM410" s="211"/>
      <c r="AN410" s="21" t="s">
        <v>13</v>
      </c>
      <c r="AO410" s="210"/>
      <c r="AP410" s="212"/>
      <c r="AQ410" s="24" t="s">
        <v>14</v>
      </c>
      <c r="AR410" s="203">
        <f t="shared" si="45"/>
        <v>0</v>
      </c>
      <c r="AS410" s="204"/>
      <c r="AT410" s="204"/>
      <c r="AU410" s="204"/>
      <c r="AV410" s="40" t="s">
        <v>13</v>
      </c>
      <c r="AW410" s="203">
        <f t="shared" si="46"/>
        <v>0</v>
      </c>
      <c r="AX410" s="204"/>
      <c r="AY410" s="204"/>
      <c r="AZ410" s="204"/>
      <c r="BA410" s="41" t="s">
        <v>13</v>
      </c>
      <c r="BB410" s="203">
        <v>25700</v>
      </c>
      <c r="BC410" s="204"/>
      <c r="BD410" s="204"/>
      <c r="BE410" s="204"/>
      <c r="BF410" s="40" t="s">
        <v>13</v>
      </c>
      <c r="BG410" s="203">
        <f t="shared" si="47"/>
        <v>0</v>
      </c>
      <c r="BH410" s="204"/>
      <c r="BI410" s="204"/>
      <c r="BJ410" s="204"/>
      <c r="BK410" s="204"/>
      <c r="BL410" s="41" t="s">
        <v>13</v>
      </c>
      <c r="BM410" s="34">
        <v>310</v>
      </c>
    </row>
    <row r="411" spans="1:65">
      <c r="A411" s="34">
        <v>311</v>
      </c>
      <c r="B411" s="213"/>
      <c r="C411" s="215"/>
      <c r="D411" s="57"/>
      <c r="E411" s="213"/>
      <c r="F411" s="214"/>
      <c r="G411" s="215"/>
      <c r="H411" s="213"/>
      <c r="I411" s="214"/>
      <c r="J411" s="214"/>
      <c r="K411" s="214"/>
      <c r="L411" s="215"/>
      <c r="M411" s="210"/>
      <c r="N411" s="212"/>
      <c r="O411" s="21" t="s">
        <v>10</v>
      </c>
      <c r="P411" s="22"/>
      <c r="Q411" s="21" t="s">
        <v>11</v>
      </c>
      <c r="R411" s="22"/>
      <c r="S411" s="21" t="s">
        <v>12</v>
      </c>
      <c r="T411" s="26"/>
      <c r="U411" s="21" t="s">
        <v>12</v>
      </c>
      <c r="V411" s="25" t="s">
        <v>62</v>
      </c>
      <c r="W411" s="22"/>
      <c r="X411" s="24" t="s">
        <v>12</v>
      </c>
      <c r="Y411" s="210"/>
      <c r="Z411" s="212"/>
      <c r="AA411" s="21" t="s">
        <v>62</v>
      </c>
      <c r="AB411" s="212"/>
      <c r="AC411" s="206"/>
      <c r="AD411" s="209"/>
      <c r="AE411" s="211"/>
      <c r="AF411" s="211"/>
      <c r="AG411" s="23" t="s">
        <v>13</v>
      </c>
      <c r="AH411" s="210"/>
      <c r="AI411" s="206"/>
      <c r="AJ411" s="209"/>
      <c r="AK411" s="211"/>
      <c r="AL411" s="211"/>
      <c r="AM411" s="211"/>
      <c r="AN411" s="21" t="s">
        <v>13</v>
      </c>
      <c r="AO411" s="210"/>
      <c r="AP411" s="212"/>
      <c r="AQ411" s="24" t="s">
        <v>14</v>
      </c>
      <c r="AR411" s="203">
        <f t="shared" si="45"/>
        <v>0</v>
      </c>
      <c r="AS411" s="204"/>
      <c r="AT411" s="204"/>
      <c r="AU411" s="204"/>
      <c r="AV411" s="40" t="s">
        <v>13</v>
      </c>
      <c r="AW411" s="203">
        <f t="shared" si="46"/>
        <v>0</v>
      </c>
      <c r="AX411" s="204"/>
      <c r="AY411" s="204"/>
      <c r="AZ411" s="204"/>
      <c r="BA411" s="41" t="s">
        <v>13</v>
      </c>
      <c r="BB411" s="203">
        <v>25700</v>
      </c>
      <c r="BC411" s="204"/>
      <c r="BD411" s="204"/>
      <c r="BE411" s="204"/>
      <c r="BF411" s="40" t="s">
        <v>13</v>
      </c>
      <c r="BG411" s="203">
        <f t="shared" si="47"/>
        <v>0</v>
      </c>
      <c r="BH411" s="204"/>
      <c r="BI411" s="204"/>
      <c r="BJ411" s="204"/>
      <c r="BK411" s="204"/>
      <c r="BL411" s="41" t="s">
        <v>13</v>
      </c>
      <c r="BM411" s="34">
        <v>311</v>
      </c>
    </row>
    <row r="412" spans="1:65">
      <c r="A412" s="34">
        <v>312</v>
      </c>
      <c r="B412" s="213"/>
      <c r="C412" s="215"/>
      <c r="D412" s="57"/>
      <c r="E412" s="213"/>
      <c r="F412" s="214"/>
      <c r="G412" s="215"/>
      <c r="H412" s="213"/>
      <c r="I412" s="214"/>
      <c r="J412" s="214"/>
      <c r="K412" s="214"/>
      <c r="L412" s="215"/>
      <c r="M412" s="210"/>
      <c r="N412" s="212"/>
      <c r="O412" s="21" t="s">
        <v>10</v>
      </c>
      <c r="P412" s="22"/>
      <c r="Q412" s="21" t="s">
        <v>11</v>
      </c>
      <c r="R412" s="22"/>
      <c r="S412" s="21" t="s">
        <v>12</v>
      </c>
      <c r="T412" s="26"/>
      <c r="U412" s="21" t="s">
        <v>12</v>
      </c>
      <c r="V412" s="25" t="s">
        <v>62</v>
      </c>
      <c r="W412" s="22"/>
      <c r="X412" s="24" t="s">
        <v>12</v>
      </c>
      <c r="Y412" s="210"/>
      <c r="Z412" s="212"/>
      <c r="AA412" s="21" t="s">
        <v>62</v>
      </c>
      <c r="AB412" s="212"/>
      <c r="AC412" s="206"/>
      <c r="AD412" s="209"/>
      <c r="AE412" s="211"/>
      <c r="AF412" s="211"/>
      <c r="AG412" s="23" t="s">
        <v>13</v>
      </c>
      <c r="AH412" s="210"/>
      <c r="AI412" s="206"/>
      <c r="AJ412" s="209"/>
      <c r="AK412" s="211"/>
      <c r="AL412" s="211"/>
      <c r="AM412" s="211"/>
      <c r="AN412" s="21" t="s">
        <v>13</v>
      </c>
      <c r="AO412" s="210"/>
      <c r="AP412" s="212"/>
      <c r="AQ412" s="24" t="s">
        <v>14</v>
      </c>
      <c r="AR412" s="203">
        <f t="shared" si="45"/>
        <v>0</v>
      </c>
      <c r="AS412" s="204"/>
      <c r="AT412" s="204"/>
      <c r="AU412" s="204"/>
      <c r="AV412" s="40" t="s">
        <v>13</v>
      </c>
      <c r="AW412" s="203">
        <f t="shared" si="46"/>
        <v>0</v>
      </c>
      <c r="AX412" s="204"/>
      <c r="AY412" s="204"/>
      <c r="AZ412" s="204"/>
      <c r="BA412" s="41" t="s">
        <v>13</v>
      </c>
      <c r="BB412" s="203">
        <v>25700</v>
      </c>
      <c r="BC412" s="204"/>
      <c r="BD412" s="204"/>
      <c r="BE412" s="204"/>
      <c r="BF412" s="40" t="s">
        <v>13</v>
      </c>
      <c r="BG412" s="203">
        <f t="shared" si="47"/>
        <v>0</v>
      </c>
      <c r="BH412" s="204"/>
      <c r="BI412" s="204"/>
      <c r="BJ412" s="204"/>
      <c r="BK412" s="204"/>
      <c r="BL412" s="41" t="s">
        <v>13</v>
      </c>
      <c r="BM412" s="34">
        <v>312</v>
      </c>
    </row>
    <row r="413" spans="1:65">
      <c r="A413" s="34">
        <v>313</v>
      </c>
      <c r="B413" s="213"/>
      <c r="C413" s="215"/>
      <c r="D413" s="57"/>
      <c r="E413" s="213"/>
      <c r="F413" s="214"/>
      <c r="G413" s="215"/>
      <c r="H413" s="213"/>
      <c r="I413" s="214"/>
      <c r="J413" s="214"/>
      <c r="K413" s="214"/>
      <c r="L413" s="215"/>
      <c r="M413" s="210"/>
      <c r="N413" s="212"/>
      <c r="O413" s="21" t="s">
        <v>10</v>
      </c>
      <c r="P413" s="22"/>
      <c r="Q413" s="21" t="s">
        <v>11</v>
      </c>
      <c r="R413" s="22"/>
      <c r="S413" s="21" t="s">
        <v>12</v>
      </c>
      <c r="T413" s="26"/>
      <c r="U413" s="21" t="s">
        <v>12</v>
      </c>
      <c r="V413" s="25" t="s">
        <v>62</v>
      </c>
      <c r="W413" s="22"/>
      <c r="X413" s="24" t="s">
        <v>12</v>
      </c>
      <c r="Y413" s="210"/>
      <c r="Z413" s="212"/>
      <c r="AA413" s="21" t="s">
        <v>62</v>
      </c>
      <c r="AB413" s="212"/>
      <c r="AC413" s="206"/>
      <c r="AD413" s="209"/>
      <c r="AE413" s="211"/>
      <c r="AF413" s="211"/>
      <c r="AG413" s="23" t="s">
        <v>13</v>
      </c>
      <c r="AH413" s="210"/>
      <c r="AI413" s="206"/>
      <c r="AJ413" s="209"/>
      <c r="AK413" s="211"/>
      <c r="AL413" s="211"/>
      <c r="AM413" s="211"/>
      <c r="AN413" s="21" t="s">
        <v>13</v>
      </c>
      <c r="AO413" s="210"/>
      <c r="AP413" s="212"/>
      <c r="AQ413" s="24" t="s">
        <v>14</v>
      </c>
      <c r="AR413" s="203">
        <f t="shared" si="45"/>
        <v>0</v>
      </c>
      <c r="AS413" s="204"/>
      <c r="AT413" s="204"/>
      <c r="AU413" s="204"/>
      <c r="AV413" s="40" t="s">
        <v>13</v>
      </c>
      <c r="AW413" s="203">
        <f t="shared" si="46"/>
        <v>0</v>
      </c>
      <c r="AX413" s="204"/>
      <c r="AY413" s="204"/>
      <c r="AZ413" s="204"/>
      <c r="BA413" s="41" t="s">
        <v>13</v>
      </c>
      <c r="BB413" s="203">
        <v>25700</v>
      </c>
      <c r="BC413" s="204"/>
      <c r="BD413" s="204"/>
      <c r="BE413" s="204"/>
      <c r="BF413" s="40" t="s">
        <v>13</v>
      </c>
      <c r="BG413" s="203">
        <f t="shared" si="47"/>
        <v>0</v>
      </c>
      <c r="BH413" s="204"/>
      <c r="BI413" s="204"/>
      <c r="BJ413" s="204"/>
      <c r="BK413" s="204"/>
      <c r="BL413" s="41" t="s">
        <v>13</v>
      </c>
      <c r="BM413" s="34">
        <v>313</v>
      </c>
    </row>
    <row r="414" spans="1:65">
      <c r="A414" s="34">
        <v>314</v>
      </c>
      <c r="B414" s="213"/>
      <c r="C414" s="215"/>
      <c r="D414" s="57"/>
      <c r="E414" s="213"/>
      <c r="F414" s="214"/>
      <c r="G414" s="215"/>
      <c r="H414" s="213"/>
      <c r="I414" s="214"/>
      <c r="J414" s="214"/>
      <c r="K414" s="214"/>
      <c r="L414" s="215"/>
      <c r="M414" s="210"/>
      <c r="N414" s="212"/>
      <c r="O414" s="21" t="s">
        <v>10</v>
      </c>
      <c r="P414" s="22"/>
      <c r="Q414" s="21" t="s">
        <v>11</v>
      </c>
      <c r="R414" s="22"/>
      <c r="S414" s="21" t="s">
        <v>12</v>
      </c>
      <c r="T414" s="26"/>
      <c r="U414" s="21" t="s">
        <v>12</v>
      </c>
      <c r="V414" s="25" t="s">
        <v>62</v>
      </c>
      <c r="W414" s="22"/>
      <c r="X414" s="24" t="s">
        <v>12</v>
      </c>
      <c r="Y414" s="210"/>
      <c r="Z414" s="212"/>
      <c r="AA414" s="21" t="s">
        <v>62</v>
      </c>
      <c r="AB414" s="212"/>
      <c r="AC414" s="206"/>
      <c r="AD414" s="209"/>
      <c r="AE414" s="211"/>
      <c r="AF414" s="211"/>
      <c r="AG414" s="23" t="s">
        <v>13</v>
      </c>
      <c r="AH414" s="210"/>
      <c r="AI414" s="206"/>
      <c r="AJ414" s="209"/>
      <c r="AK414" s="211"/>
      <c r="AL414" s="211"/>
      <c r="AM414" s="211"/>
      <c r="AN414" s="21" t="s">
        <v>13</v>
      </c>
      <c r="AO414" s="210"/>
      <c r="AP414" s="212"/>
      <c r="AQ414" s="24" t="s">
        <v>14</v>
      </c>
      <c r="AR414" s="203">
        <f t="shared" si="45"/>
        <v>0</v>
      </c>
      <c r="AS414" s="204"/>
      <c r="AT414" s="204"/>
      <c r="AU414" s="204"/>
      <c r="AV414" s="40" t="s">
        <v>13</v>
      </c>
      <c r="AW414" s="203">
        <f t="shared" si="46"/>
        <v>0</v>
      </c>
      <c r="AX414" s="204"/>
      <c r="AY414" s="204"/>
      <c r="AZ414" s="204"/>
      <c r="BA414" s="41" t="s">
        <v>13</v>
      </c>
      <c r="BB414" s="203">
        <v>25700</v>
      </c>
      <c r="BC414" s="204"/>
      <c r="BD414" s="204"/>
      <c r="BE414" s="204"/>
      <c r="BF414" s="40" t="s">
        <v>13</v>
      </c>
      <c r="BG414" s="203">
        <f t="shared" si="47"/>
        <v>0</v>
      </c>
      <c r="BH414" s="204"/>
      <c r="BI414" s="204"/>
      <c r="BJ414" s="204"/>
      <c r="BK414" s="204"/>
      <c r="BL414" s="41" t="s">
        <v>13</v>
      </c>
      <c r="BM414" s="34">
        <v>314</v>
      </c>
    </row>
    <row r="415" spans="1:65">
      <c r="A415" s="34">
        <v>315</v>
      </c>
      <c r="B415" s="213"/>
      <c r="C415" s="215"/>
      <c r="D415" s="57"/>
      <c r="E415" s="213"/>
      <c r="F415" s="214"/>
      <c r="G415" s="215"/>
      <c r="H415" s="213"/>
      <c r="I415" s="214"/>
      <c r="J415" s="214"/>
      <c r="K415" s="214"/>
      <c r="L415" s="215"/>
      <c r="M415" s="210"/>
      <c r="N415" s="212"/>
      <c r="O415" s="21" t="s">
        <v>10</v>
      </c>
      <c r="P415" s="22"/>
      <c r="Q415" s="21" t="s">
        <v>11</v>
      </c>
      <c r="R415" s="22"/>
      <c r="S415" s="21" t="s">
        <v>12</v>
      </c>
      <c r="T415" s="26"/>
      <c r="U415" s="21" t="s">
        <v>12</v>
      </c>
      <c r="V415" s="25" t="s">
        <v>62</v>
      </c>
      <c r="W415" s="22"/>
      <c r="X415" s="24" t="s">
        <v>12</v>
      </c>
      <c r="Y415" s="210"/>
      <c r="Z415" s="212"/>
      <c r="AA415" s="21" t="s">
        <v>62</v>
      </c>
      <c r="AB415" s="212"/>
      <c r="AC415" s="206"/>
      <c r="AD415" s="209"/>
      <c r="AE415" s="211"/>
      <c r="AF415" s="211"/>
      <c r="AG415" s="23" t="s">
        <v>13</v>
      </c>
      <c r="AH415" s="210"/>
      <c r="AI415" s="206"/>
      <c r="AJ415" s="209"/>
      <c r="AK415" s="211"/>
      <c r="AL415" s="211"/>
      <c r="AM415" s="211"/>
      <c r="AN415" s="21" t="s">
        <v>13</v>
      </c>
      <c r="AO415" s="210"/>
      <c r="AP415" s="212"/>
      <c r="AQ415" s="24" t="s">
        <v>14</v>
      </c>
      <c r="AR415" s="203">
        <f t="shared" si="45"/>
        <v>0</v>
      </c>
      <c r="AS415" s="204"/>
      <c r="AT415" s="204"/>
      <c r="AU415" s="204"/>
      <c r="AV415" s="40" t="s">
        <v>13</v>
      </c>
      <c r="AW415" s="203">
        <f t="shared" si="46"/>
        <v>0</v>
      </c>
      <c r="AX415" s="204"/>
      <c r="AY415" s="204"/>
      <c r="AZ415" s="204"/>
      <c r="BA415" s="41" t="s">
        <v>13</v>
      </c>
      <c r="BB415" s="203">
        <v>25700</v>
      </c>
      <c r="BC415" s="204"/>
      <c r="BD415" s="204"/>
      <c r="BE415" s="204"/>
      <c r="BF415" s="40" t="s">
        <v>13</v>
      </c>
      <c r="BG415" s="203">
        <f t="shared" si="47"/>
        <v>0</v>
      </c>
      <c r="BH415" s="204"/>
      <c r="BI415" s="204"/>
      <c r="BJ415" s="204"/>
      <c r="BK415" s="204"/>
      <c r="BL415" s="41" t="s">
        <v>13</v>
      </c>
      <c r="BM415" s="34">
        <v>315</v>
      </c>
    </row>
    <row r="416" spans="1:65">
      <c r="A416" s="34">
        <v>316</v>
      </c>
      <c r="B416" s="213"/>
      <c r="C416" s="215"/>
      <c r="D416" s="57"/>
      <c r="E416" s="213"/>
      <c r="F416" s="214"/>
      <c r="G416" s="215"/>
      <c r="H416" s="213"/>
      <c r="I416" s="214"/>
      <c r="J416" s="214"/>
      <c r="K416" s="214"/>
      <c r="L416" s="215"/>
      <c r="M416" s="210"/>
      <c r="N416" s="212"/>
      <c r="O416" s="21" t="s">
        <v>10</v>
      </c>
      <c r="P416" s="22"/>
      <c r="Q416" s="21" t="s">
        <v>11</v>
      </c>
      <c r="R416" s="22"/>
      <c r="S416" s="21" t="s">
        <v>12</v>
      </c>
      <c r="T416" s="26"/>
      <c r="U416" s="21" t="s">
        <v>12</v>
      </c>
      <c r="V416" s="25" t="s">
        <v>62</v>
      </c>
      <c r="W416" s="22"/>
      <c r="X416" s="24" t="s">
        <v>12</v>
      </c>
      <c r="Y416" s="210"/>
      <c r="Z416" s="212"/>
      <c r="AA416" s="21" t="s">
        <v>62</v>
      </c>
      <c r="AB416" s="212"/>
      <c r="AC416" s="206"/>
      <c r="AD416" s="209"/>
      <c r="AE416" s="211"/>
      <c r="AF416" s="211"/>
      <c r="AG416" s="23" t="s">
        <v>13</v>
      </c>
      <c r="AH416" s="210"/>
      <c r="AI416" s="206"/>
      <c r="AJ416" s="209"/>
      <c r="AK416" s="211"/>
      <c r="AL416" s="211"/>
      <c r="AM416" s="211"/>
      <c r="AN416" s="21" t="s">
        <v>13</v>
      </c>
      <c r="AO416" s="210"/>
      <c r="AP416" s="212"/>
      <c r="AQ416" s="24" t="s">
        <v>14</v>
      </c>
      <c r="AR416" s="203">
        <f t="shared" si="45"/>
        <v>0</v>
      </c>
      <c r="AS416" s="204"/>
      <c r="AT416" s="204"/>
      <c r="AU416" s="204"/>
      <c r="AV416" s="40" t="s">
        <v>13</v>
      </c>
      <c r="AW416" s="203">
        <f t="shared" si="46"/>
        <v>0</v>
      </c>
      <c r="AX416" s="204"/>
      <c r="AY416" s="204"/>
      <c r="AZ416" s="204"/>
      <c r="BA416" s="41" t="s">
        <v>13</v>
      </c>
      <c r="BB416" s="203">
        <v>25700</v>
      </c>
      <c r="BC416" s="204"/>
      <c r="BD416" s="204"/>
      <c r="BE416" s="204"/>
      <c r="BF416" s="40" t="s">
        <v>13</v>
      </c>
      <c r="BG416" s="203">
        <f t="shared" si="47"/>
        <v>0</v>
      </c>
      <c r="BH416" s="204"/>
      <c r="BI416" s="204"/>
      <c r="BJ416" s="204"/>
      <c r="BK416" s="204"/>
      <c r="BL416" s="41" t="s">
        <v>13</v>
      </c>
      <c r="BM416" s="34">
        <v>316</v>
      </c>
    </row>
    <row r="417" spans="1:65">
      <c r="A417" s="34">
        <v>317</v>
      </c>
      <c r="B417" s="213"/>
      <c r="C417" s="215"/>
      <c r="D417" s="57"/>
      <c r="E417" s="213"/>
      <c r="F417" s="214"/>
      <c r="G417" s="215"/>
      <c r="H417" s="213"/>
      <c r="I417" s="214"/>
      <c r="J417" s="214"/>
      <c r="K417" s="214"/>
      <c r="L417" s="215"/>
      <c r="M417" s="210"/>
      <c r="N417" s="212"/>
      <c r="O417" s="21" t="s">
        <v>10</v>
      </c>
      <c r="P417" s="22"/>
      <c r="Q417" s="21" t="s">
        <v>11</v>
      </c>
      <c r="R417" s="22"/>
      <c r="S417" s="21" t="s">
        <v>12</v>
      </c>
      <c r="T417" s="26"/>
      <c r="U417" s="21" t="s">
        <v>12</v>
      </c>
      <c r="V417" s="25" t="s">
        <v>62</v>
      </c>
      <c r="W417" s="22"/>
      <c r="X417" s="24" t="s">
        <v>12</v>
      </c>
      <c r="Y417" s="210"/>
      <c r="Z417" s="212"/>
      <c r="AA417" s="21" t="s">
        <v>62</v>
      </c>
      <c r="AB417" s="212"/>
      <c r="AC417" s="206"/>
      <c r="AD417" s="209"/>
      <c r="AE417" s="211"/>
      <c r="AF417" s="211"/>
      <c r="AG417" s="23" t="s">
        <v>13</v>
      </c>
      <c r="AH417" s="210"/>
      <c r="AI417" s="206"/>
      <c r="AJ417" s="209"/>
      <c r="AK417" s="211"/>
      <c r="AL417" s="211"/>
      <c r="AM417" s="211"/>
      <c r="AN417" s="21" t="s">
        <v>13</v>
      </c>
      <c r="AO417" s="210"/>
      <c r="AP417" s="212"/>
      <c r="AQ417" s="24" t="s">
        <v>14</v>
      </c>
      <c r="AR417" s="203">
        <f t="shared" si="45"/>
        <v>0</v>
      </c>
      <c r="AS417" s="204"/>
      <c r="AT417" s="204"/>
      <c r="AU417" s="204"/>
      <c r="AV417" s="40" t="s">
        <v>13</v>
      </c>
      <c r="AW417" s="203">
        <f t="shared" si="46"/>
        <v>0</v>
      </c>
      <c r="AX417" s="204"/>
      <c r="AY417" s="204"/>
      <c r="AZ417" s="204"/>
      <c r="BA417" s="41" t="s">
        <v>13</v>
      </c>
      <c r="BB417" s="203">
        <v>25700</v>
      </c>
      <c r="BC417" s="204"/>
      <c r="BD417" s="204"/>
      <c r="BE417" s="204"/>
      <c r="BF417" s="40" t="s">
        <v>13</v>
      </c>
      <c r="BG417" s="203">
        <f t="shared" si="47"/>
        <v>0</v>
      </c>
      <c r="BH417" s="204"/>
      <c r="BI417" s="204"/>
      <c r="BJ417" s="204"/>
      <c r="BK417" s="204"/>
      <c r="BL417" s="41" t="s">
        <v>13</v>
      </c>
      <c r="BM417" s="34">
        <v>317</v>
      </c>
    </row>
    <row r="418" spans="1:65">
      <c r="A418" s="34">
        <v>318</v>
      </c>
      <c r="B418" s="213"/>
      <c r="C418" s="215"/>
      <c r="D418" s="57"/>
      <c r="E418" s="213"/>
      <c r="F418" s="214"/>
      <c r="G418" s="215"/>
      <c r="H418" s="213"/>
      <c r="I418" s="214"/>
      <c r="J418" s="214"/>
      <c r="K418" s="214"/>
      <c r="L418" s="215"/>
      <c r="M418" s="210"/>
      <c r="N418" s="212"/>
      <c r="O418" s="21" t="s">
        <v>10</v>
      </c>
      <c r="P418" s="22"/>
      <c r="Q418" s="21" t="s">
        <v>11</v>
      </c>
      <c r="R418" s="22"/>
      <c r="S418" s="21" t="s">
        <v>12</v>
      </c>
      <c r="T418" s="26"/>
      <c r="U418" s="21" t="s">
        <v>12</v>
      </c>
      <c r="V418" s="25" t="s">
        <v>62</v>
      </c>
      <c r="W418" s="22"/>
      <c r="X418" s="24" t="s">
        <v>12</v>
      </c>
      <c r="Y418" s="210"/>
      <c r="Z418" s="212"/>
      <c r="AA418" s="21" t="s">
        <v>62</v>
      </c>
      <c r="AB418" s="212"/>
      <c r="AC418" s="206"/>
      <c r="AD418" s="209"/>
      <c r="AE418" s="211"/>
      <c r="AF418" s="211"/>
      <c r="AG418" s="23" t="s">
        <v>13</v>
      </c>
      <c r="AH418" s="210"/>
      <c r="AI418" s="206"/>
      <c r="AJ418" s="209"/>
      <c r="AK418" s="211"/>
      <c r="AL418" s="211"/>
      <c r="AM418" s="211"/>
      <c r="AN418" s="21" t="s">
        <v>13</v>
      </c>
      <c r="AO418" s="210"/>
      <c r="AP418" s="212"/>
      <c r="AQ418" s="24" t="s">
        <v>14</v>
      </c>
      <c r="AR418" s="203">
        <f t="shared" si="45"/>
        <v>0</v>
      </c>
      <c r="AS418" s="204"/>
      <c r="AT418" s="204"/>
      <c r="AU418" s="204"/>
      <c r="AV418" s="40" t="s">
        <v>13</v>
      </c>
      <c r="AW418" s="203">
        <f t="shared" si="46"/>
        <v>0</v>
      </c>
      <c r="AX418" s="204"/>
      <c r="AY418" s="204"/>
      <c r="AZ418" s="204"/>
      <c r="BA418" s="41" t="s">
        <v>13</v>
      </c>
      <c r="BB418" s="203">
        <v>25700</v>
      </c>
      <c r="BC418" s="204"/>
      <c r="BD418" s="204"/>
      <c r="BE418" s="204"/>
      <c r="BF418" s="40" t="s">
        <v>13</v>
      </c>
      <c r="BG418" s="203">
        <f t="shared" si="47"/>
        <v>0</v>
      </c>
      <c r="BH418" s="204"/>
      <c r="BI418" s="204"/>
      <c r="BJ418" s="204"/>
      <c r="BK418" s="204"/>
      <c r="BL418" s="41" t="s">
        <v>13</v>
      </c>
      <c r="BM418" s="34">
        <v>318</v>
      </c>
    </row>
    <row r="419" spans="1:65">
      <c r="A419" s="34">
        <v>319</v>
      </c>
      <c r="B419" s="213"/>
      <c r="C419" s="215"/>
      <c r="D419" s="57"/>
      <c r="E419" s="213"/>
      <c r="F419" s="214"/>
      <c r="G419" s="215"/>
      <c r="H419" s="213"/>
      <c r="I419" s="214"/>
      <c r="J419" s="214"/>
      <c r="K419" s="214"/>
      <c r="L419" s="215"/>
      <c r="M419" s="210"/>
      <c r="N419" s="212"/>
      <c r="O419" s="21" t="s">
        <v>10</v>
      </c>
      <c r="P419" s="22"/>
      <c r="Q419" s="21" t="s">
        <v>11</v>
      </c>
      <c r="R419" s="22"/>
      <c r="S419" s="21" t="s">
        <v>12</v>
      </c>
      <c r="T419" s="26"/>
      <c r="U419" s="21" t="s">
        <v>12</v>
      </c>
      <c r="V419" s="25" t="s">
        <v>62</v>
      </c>
      <c r="W419" s="22"/>
      <c r="X419" s="24" t="s">
        <v>12</v>
      </c>
      <c r="Y419" s="210"/>
      <c r="Z419" s="212"/>
      <c r="AA419" s="21" t="s">
        <v>62</v>
      </c>
      <c r="AB419" s="212"/>
      <c r="AC419" s="206"/>
      <c r="AD419" s="209"/>
      <c r="AE419" s="211"/>
      <c r="AF419" s="211"/>
      <c r="AG419" s="23" t="s">
        <v>13</v>
      </c>
      <c r="AH419" s="210"/>
      <c r="AI419" s="206"/>
      <c r="AJ419" s="209"/>
      <c r="AK419" s="211"/>
      <c r="AL419" s="211"/>
      <c r="AM419" s="211"/>
      <c r="AN419" s="21" t="s">
        <v>13</v>
      </c>
      <c r="AO419" s="210"/>
      <c r="AP419" s="212"/>
      <c r="AQ419" s="24" t="s">
        <v>14</v>
      </c>
      <c r="AR419" s="203">
        <f t="shared" si="45"/>
        <v>0</v>
      </c>
      <c r="AS419" s="204"/>
      <c r="AT419" s="204"/>
      <c r="AU419" s="204"/>
      <c r="AV419" s="40" t="s">
        <v>13</v>
      </c>
      <c r="AW419" s="203">
        <f t="shared" si="46"/>
        <v>0</v>
      </c>
      <c r="AX419" s="204"/>
      <c r="AY419" s="204"/>
      <c r="AZ419" s="204"/>
      <c r="BA419" s="41" t="s">
        <v>13</v>
      </c>
      <c r="BB419" s="203">
        <v>25700</v>
      </c>
      <c r="BC419" s="204"/>
      <c r="BD419" s="204"/>
      <c r="BE419" s="204"/>
      <c r="BF419" s="40" t="s">
        <v>13</v>
      </c>
      <c r="BG419" s="203">
        <f t="shared" si="47"/>
        <v>0</v>
      </c>
      <c r="BH419" s="204"/>
      <c r="BI419" s="204"/>
      <c r="BJ419" s="204"/>
      <c r="BK419" s="204"/>
      <c r="BL419" s="41" t="s">
        <v>13</v>
      </c>
      <c r="BM419" s="34">
        <v>319</v>
      </c>
    </row>
    <row r="420" spans="1:65" ht="18.600000000000001" thickBot="1">
      <c r="A420" s="34">
        <v>320</v>
      </c>
      <c r="B420" s="213"/>
      <c r="C420" s="215"/>
      <c r="D420" s="57"/>
      <c r="E420" s="213"/>
      <c r="F420" s="214"/>
      <c r="G420" s="215"/>
      <c r="H420" s="213"/>
      <c r="I420" s="214"/>
      <c r="J420" s="214"/>
      <c r="K420" s="214"/>
      <c r="L420" s="215"/>
      <c r="M420" s="210"/>
      <c r="N420" s="212"/>
      <c r="O420" s="21" t="s">
        <v>10</v>
      </c>
      <c r="P420" s="22"/>
      <c r="Q420" s="21" t="s">
        <v>11</v>
      </c>
      <c r="R420" s="22"/>
      <c r="S420" s="24" t="s">
        <v>12</v>
      </c>
      <c r="T420" s="26"/>
      <c r="U420" s="21" t="s">
        <v>12</v>
      </c>
      <c r="V420" s="25" t="s">
        <v>62</v>
      </c>
      <c r="W420" s="22"/>
      <c r="X420" s="24" t="s">
        <v>12</v>
      </c>
      <c r="Y420" s="210"/>
      <c r="Z420" s="212"/>
      <c r="AA420" s="21" t="s">
        <v>62</v>
      </c>
      <c r="AB420" s="212"/>
      <c r="AC420" s="206"/>
      <c r="AD420" s="209"/>
      <c r="AE420" s="211"/>
      <c r="AF420" s="211"/>
      <c r="AG420" s="23" t="s">
        <v>13</v>
      </c>
      <c r="AH420" s="210"/>
      <c r="AI420" s="206"/>
      <c r="AJ420" s="209"/>
      <c r="AK420" s="211"/>
      <c r="AL420" s="211"/>
      <c r="AM420" s="211"/>
      <c r="AN420" s="21" t="s">
        <v>119</v>
      </c>
      <c r="AO420" s="210"/>
      <c r="AP420" s="212"/>
      <c r="AQ420" s="24" t="s">
        <v>14</v>
      </c>
      <c r="AR420" s="203">
        <f t="shared" si="45"/>
        <v>0</v>
      </c>
      <c r="AS420" s="204"/>
      <c r="AT420" s="204"/>
      <c r="AU420" s="204"/>
      <c r="AV420" s="40" t="s">
        <v>13</v>
      </c>
      <c r="AW420" s="203">
        <f t="shared" si="46"/>
        <v>0</v>
      </c>
      <c r="AX420" s="204"/>
      <c r="AY420" s="204"/>
      <c r="AZ420" s="204"/>
      <c r="BA420" s="41" t="s">
        <v>13</v>
      </c>
      <c r="BB420" s="203">
        <v>25700</v>
      </c>
      <c r="BC420" s="204"/>
      <c r="BD420" s="204"/>
      <c r="BE420" s="204"/>
      <c r="BF420" s="41" t="s">
        <v>13</v>
      </c>
      <c r="BG420" s="320">
        <f t="shared" si="47"/>
        <v>0</v>
      </c>
      <c r="BH420" s="321"/>
      <c r="BI420" s="321"/>
      <c r="BJ420" s="321"/>
      <c r="BK420" s="321"/>
      <c r="BL420" s="41" t="s">
        <v>13</v>
      </c>
      <c r="BM420" s="34">
        <v>320</v>
      </c>
    </row>
    <row r="421" spans="1:65" ht="18.600000000000001" thickBot="1">
      <c r="BD421" s="322" t="s">
        <v>15</v>
      </c>
      <c r="BE421" s="322"/>
      <c r="BF421" s="323"/>
      <c r="BG421" s="324">
        <f>SUM(BG401:BK420)</f>
        <v>0</v>
      </c>
      <c r="BH421" s="325"/>
      <c r="BI421" s="325"/>
      <c r="BJ421" s="325"/>
      <c r="BK421" s="325"/>
      <c r="BL421" s="326"/>
    </row>
    <row r="422" spans="1:65" ht="22.2">
      <c r="A422" s="1" t="s">
        <v>61</v>
      </c>
      <c r="BC422" s="196" t="s">
        <v>24</v>
      </c>
      <c r="BD422" s="197"/>
      <c r="BE422" s="275"/>
      <c r="BF422" s="276"/>
      <c r="BG422" s="2" t="s">
        <v>10</v>
      </c>
      <c r="BI422" s="344"/>
      <c r="BJ422" s="345"/>
      <c r="BK422" s="346" t="s">
        <v>25</v>
      </c>
      <c r="BL422" s="347"/>
    </row>
    <row r="423" spans="1:65">
      <c r="X423" s="2" t="s">
        <v>85</v>
      </c>
      <c r="AU423" s="2" t="s">
        <v>103</v>
      </c>
      <c r="AX423" s="275"/>
      <c r="AY423" s="164"/>
      <c r="AZ423" s="164"/>
      <c r="BA423" s="164"/>
      <c r="BB423" s="164"/>
      <c r="BC423" s="164"/>
      <c r="BD423" s="164"/>
      <c r="BE423" s="164"/>
      <c r="BF423" s="164"/>
      <c r="BG423" s="164"/>
      <c r="BH423" s="164"/>
      <c r="BI423" s="164"/>
      <c r="BJ423" s="164"/>
      <c r="BK423" s="164"/>
      <c r="BL423" s="276"/>
    </row>
    <row r="424" spans="1:65" ht="18" customHeight="1">
      <c r="A424" s="4"/>
      <c r="B424" s="246" t="s">
        <v>94</v>
      </c>
      <c r="C424" s="248"/>
      <c r="D424" s="340" t="s">
        <v>120</v>
      </c>
      <c r="E424" s="246" t="s">
        <v>95</v>
      </c>
      <c r="F424" s="247"/>
      <c r="G424" s="248"/>
      <c r="H424" s="252" t="s">
        <v>3</v>
      </c>
      <c r="I424" s="253"/>
      <c r="J424" s="253"/>
      <c r="K424" s="253"/>
      <c r="L424" s="254"/>
      <c r="M424" s="274" t="s">
        <v>93</v>
      </c>
      <c r="N424" s="258"/>
      <c r="O424" s="258"/>
      <c r="P424" s="258"/>
      <c r="Q424" s="258"/>
      <c r="R424" s="258"/>
      <c r="S424" s="329"/>
      <c r="T424" s="274" t="s">
        <v>63</v>
      </c>
      <c r="U424" s="258"/>
      <c r="V424" s="258"/>
      <c r="W424" s="258"/>
      <c r="X424" s="329"/>
      <c r="Y424" s="262" t="s">
        <v>64</v>
      </c>
      <c r="Z424" s="263"/>
      <c r="AA424" s="263"/>
      <c r="AB424" s="263"/>
      <c r="AC424" s="264"/>
      <c r="AD424" s="274" t="s">
        <v>6</v>
      </c>
      <c r="AE424" s="258"/>
      <c r="AF424" s="258"/>
      <c r="AG424" s="329"/>
      <c r="AH424" s="271" t="s">
        <v>84</v>
      </c>
      <c r="AI424" s="272"/>
      <c r="AJ424" s="272"/>
      <c r="AK424" s="272"/>
      <c r="AL424" s="272"/>
      <c r="AM424" s="272"/>
      <c r="AN424" s="273"/>
      <c r="AO424" s="274" t="s">
        <v>7</v>
      </c>
      <c r="AP424" s="258"/>
      <c r="AQ424" s="329"/>
      <c r="AR424" s="224" t="s">
        <v>26</v>
      </c>
      <c r="AS424" s="332"/>
      <c r="AT424" s="332"/>
      <c r="AU424" s="332"/>
      <c r="AV424" s="333"/>
      <c r="AW424" s="230" t="s">
        <v>8</v>
      </c>
      <c r="AX424" s="231"/>
      <c r="AY424" s="231"/>
      <c r="AZ424" s="231"/>
      <c r="BA424" s="232"/>
      <c r="BB424" s="236" t="s">
        <v>27</v>
      </c>
      <c r="BC424" s="335"/>
      <c r="BD424" s="335"/>
      <c r="BE424" s="335"/>
      <c r="BF424" s="336"/>
      <c r="BG424" s="230" t="s">
        <v>9</v>
      </c>
      <c r="BH424" s="231"/>
      <c r="BI424" s="231"/>
      <c r="BJ424" s="231"/>
      <c r="BK424" s="231"/>
      <c r="BL424" s="232"/>
    </row>
    <row r="425" spans="1:65" ht="18" customHeight="1">
      <c r="A425" s="4"/>
      <c r="B425" s="249"/>
      <c r="C425" s="251"/>
      <c r="D425" s="341"/>
      <c r="E425" s="249"/>
      <c r="F425" s="250"/>
      <c r="G425" s="251"/>
      <c r="H425" s="255"/>
      <c r="I425" s="256"/>
      <c r="J425" s="256"/>
      <c r="K425" s="256"/>
      <c r="L425" s="257"/>
      <c r="M425" s="342"/>
      <c r="N425" s="259"/>
      <c r="O425" s="259"/>
      <c r="P425" s="259"/>
      <c r="Q425" s="259"/>
      <c r="R425" s="259"/>
      <c r="S425" s="343"/>
      <c r="T425" s="342"/>
      <c r="U425" s="259"/>
      <c r="V425" s="259"/>
      <c r="W425" s="259"/>
      <c r="X425" s="343"/>
      <c r="Y425" s="224" t="s">
        <v>91</v>
      </c>
      <c r="Z425" s="332"/>
      <c r="AA425" s="332"/>
      <c r="AB425" s="332"/>
      <c r="AC425" s="333"/>
      <c r="AD425" s="330"/>
      <c r="AE425" s="260"/>
      <c r="AF425" s="260"/>
      <c r="AG425" s="331"/>
      <c r="AH425" s="218" t="s">
        <v>4</v>
      </c>
      <c r="AI425" s="220"/>
      <c r="AJ425" s="218" t="s">
        <v>5</v>
      </c>
      <c r="AK425" s="219"/>
      <c r="AL425" s="219"/>
      <c r="AM425" s="219"/>
      <c r="AN425" s="220"/>
      <c r="AO425" s="330"/>
      <c r="AP425" s="260"/>
      <c r="AQ425" s="331"/>
      <c r="AR425" s="334"/>
      <c r="AS425" s="244"/>
      <c r="AT425" s="244"/>
      <c r="AU425" s="244"/>
      <c r="AV425" s="245"/>
      <c r="AW425" s="233"/>
      <c r="AX425" s="234"/>
      <c r="AY425" s="234"/>
      <c r="AZ425" s="234"/>
      <c r="BA425" s="235"/>
      <c r="BB425" s="337"/>
      <c r="BC425" s="338"/>
      <c r="BD425" s="338"/>
      <c r="BE425" s="338"/>
      <c r="BF425" s="339"/>
      <c r="BG425" s="233"/>
      <c r="BH425" s="234"/>
      <c r="BI425" s="234"/>
      <c r="BJ425" s="234"/>
      <c r="BK425" s="234"/>
      <c r="BL425" s="235"/>
    </row>
    <row r="426" spans="1:65">
      <c r="A426" s="4"/>
      <c r="B426" s="218" t="s">
        <v>2</v>
      </c>
      <c r="C426" s="220"/>
      <c r="D426" s="54" t="s">
        <v>2</v>
      </c>
      <c r="E426" s="218" t="s">
        <v>96</v>
      </c>
      <c r="F426" s="219"/>
      <c r="G426" s="220"/>
      <c r="H426" s="221"/>
      <c r="I426" s="222"/>
      <c r="J426" s="222"/>
      <c r="K426" s="222"/>
      <c r="L426" s="223"/>
      <c r="M426" s="330"/>
      <c r="N426" s="260"/>
      <c r="O426" s="260"/>
      <c r="P426" s="260"/>
      <c r="Q426" s="260"/>
      <c r="R426" s="260"/>
      <c r="S426" s="331"/>
      <c r="T426" s="330"/>
      <c r="U426" s="260"/>
      <c r="V426" s="260"/>
      <c r="W426" s="260"/>
      <c r="X426" s="331"/>
      <c r="Y426" s="334"/>
      <c r="Z426" s="244"/>
      <c r="AA426" s="244"/>
      <c r="AB426" s="244"/>
      <c r="AC426" s="245"/>
      <c r="AD426" s="218" t="s">
        <v>77</v>
      </c>
      <c r="AE426" s="219"/>
      <c r="AF426" s="219"/>
      <c r="AG426" s="220"/>
      <c r="AH426" s="218" t="s">
        <v>2</v>
      </c>
      <c r="AI426" s="220"/>
      <c r="AJ426" s="218" t="s">
        <v>78</v>
      </c>
      <c r="AK426" s="219"/>
      <c r="AL426" s="219"/>
      <c r="AM426" s="219"/>
      <c r="AN426" s="220"/>
      <c r="AO426" s="218" t="s">
        <v>79</v>
      </c>
      <c r="AP426" s="219"/>
      <c r="AQ426" s="220"/>
      <c r="AR426" s="218" t="s">
        <v>80</v>
      </c>
      <c r="AS426" s="219"/>
      <c r="AT426" s="219"/>
      <c r="AU426" s="219"/>
      <c r="AV426" s="220"/>
      <c r="AW426" s="218" t="s">
        <v>81</v>
      </c>
      <c r="AX426" s="219"/>
      <c r="AY426" s="219"/>
      <c r="AZ426" s="219"/>
      <c r="BA426" s="220"/>
      <c r="BB426" s="271" t="s">
        <v>82</v>
      </c>
      <c r="BC426" s="272"/>
      <c r="BD426" s="272"/>
      <c r="BE426" s="272"/>
      <c r="BF426" s="273"/>
      <c r="BG426" s="271" t="s">
        <v>83</v>
      </c>
      <c r="BH426" s="272"/>
      <c r="BI426" s="272"/>
      <c r="BJ426" s="272"/>
      <c r="BK426" s="272"/>
      <c r="BL426" s="273"/>
    </row>
    <row r="427" spans="1:65">
      <c r="A427" s="34">
        <v>321</v>
      </c>
      <c r="B427" s="213"/>
      <c r="C427" s="215"/>
      <c r="D427" s="57"/>
      <c r="E427" s="213"/>
      <c r="F427" s="214"/>
      <c r="G427" s="215"/>
      <c r="H427" s="213"/>
      <c r="I427" s="214"/>
      <c r="J427" s="214"/>
      <c r="K427" s="214"/>
      <c r="L427" s="215"/>
      <c r="M427" s="210"/>
      <c r="N427" s="212"/>
      <c r="O427" s="21" t="s">
        <v>10</v>
      </c>
      <c r="P427" s="22"/>
      <c r="Q427" s="21" t="s">
        <v>11</v>
      </c>
      <c r="R427" s="22"/>
      <c r="S427" s="21" t="s">
        <v>12</v>
      </c>
      <c r="T427" s="26"/>
      <c r="U427" s="21" t="s">
        <v>12</v>
      </c>
      <c r="V427" s="25" t="s">
        <v>62</v>
      </c>
      <c r="W427" s="22"/>
      <c r="X427" s="24" t="s">
        <v>12</v>
      </c>
      <c r="Y427" s="327"/>
      <c r="Z427" s="217"/>
      <c r="AA427" s="21" t="s">
        <v>62</v>
      </c>
      <c r="AB427" s="217"/>
      <c r="AC427" s="328"/>
      <c r="AD427" s="209"/>
      <c r="AE427" s="211"/>
      <c r="AF427" s="211"/>
      <c r="AG427" s="23" t="s">
        <v>13</v>
      </c>
      <c r="AH427" s="210"/>
      <c r="AI427" s="206"/>
      <c r="AJ427" s="209"/>
      <c r="AK427" s="211"/>
      <c r="AL427" s="211"/>
      <c r="AM427" s="211"/>
      <c r="AN427" s="21" t="s">
        <v>13</v>
      </c>
      <c r="AO427" s="210"/>
      <c r="AP427" s="212"/>
      <c r="AQ427" s="24" t="s">
        <v>14</v>
      </c>
      <c r="AR427" s="203">
        <f t="shared" ref="AR427:AR446" si="48">IFERROR(ROUNDDOWN(AJ427/AO427,0),0)</f>
        <v>0</v>
      </c>
      <c r="AS427" s="204"/>
      <c r="AT427" s="204"/>
      <c r="AU427" s="204"/>
      <c r="AV427" s="40" t="s">
        <v>13</v>
      </c>
      <c r="AW427" s="203">
        <f t="shared" ref="AW427:AW446" si="49">IFERROR(AD427+AR427,0)</f>
        <v>0</v>
      </c>
      <c r="AX427" s="204"/>
      <c r="AY427" s="204"/>
      <c r="AZ427" s="204"/>
      <c r="BA427" s="41" t="s">
        <v>13</v>
      </c>
      <c r="BB427" s="203">
        <v>25700</v>
      </c>
      <c r="BC427" s="204"/>
      <c r="BD427" s="204"/>
      <c r="BE427" s="204"/>
      <c r="BF427" s="40" t="s">
        <v>13</v>
      </c>
      <c r="BG427" s="203">
        <f t="shared" ref="BG427:BG446" si="50">IF(AW427&lt;BB427,AW427,25700)</f>
        <v>0</v>
      </c>
      <c r="BH427" s="204"/>
      <c r="BI427" s="204"/>
      <c r="BJ427" s="204"/>
      <c r="BK427" s="204"/>
      <c r="BL427" s="41" t="s">
        <v>13</v>
      </c>
      <c r="BM427" s="34">
        <v>321</v>
      </c>
    </row>
    <row r="428" spans="1:65">
      <c r="A428" s="34">
        <v>322</v>
      </c>
      <c r="B428" s="213"/>
      <c r="C428" s="215"/>
      <c r="D428" s="57"/>
      <c r="E428" s="213"/>
      <c r="F428" s="214"/>
      <c r="G428" s="215"/>
      <c r="H428" s="213"/>
      <c r="I428" s="214"/>
      <c r="J428" s="214"/>
      <c r="K428" s="214"/>
      <c r="L428" s="215"/>
      <c r="M428" s="210"/>
      <c r="N428" s="212"/>
      <c r="O428" s="21" t="s">
        <v>10</v>
      </c>
      <c r="P428" s="22"/>
      <c r="Q428" s="21" t="s">
        <v>11</v>
      </c>
      <c r="R428" s="22"/>
      <c r="S428" s="21" t="s">
        <v>12</v>
      </c>
      <c r="T428" s="26"/>
      <c r="U428" s="21" t="s">
        <v>12</v>
      </c>
      <c r="V428" s="25" t="s">
        <v>62</v>
      </c>
      <c r="W428" s="22"/>
      <c r="X428" s="24" t="s">
        <v>12</v>
      </c>
      <c r="Y428" s="210"/>
      <c r="Z428" s="212"/>
      <c r="AA428" s="21" t="s">
        <v>62</v>
      </c>
      <c r="AB428" s="212"/>
      <c r="AC428" s="206"/>
      <c r="AD428" s="209"/>
      <c r="AE428" s="211"/>
      <c r="AF428" s="211"/>
      <c r="AG428" s="23" t="s">
        <v>13</v>
      </c>
      <c r="AH428" s="210"/>
      <c r="AI428" s="206"/>
      <c r="AJ428" s="209"/>
      <c r="AK428" s="211"/>
      <c r="AL428" s="211"/>
      <c r="AM428" s="211"/>
      <c r="AN428" s="21" t="s">
        <v>13</v>
      </c>
      <c r="AO428" s="210"/>
      <c r="AP428" s="212"/>
      <c r="AQ428" s="24" t="s">
        <v>14</v>
      </c>
      <c r="AR428" s="203">
        <f t="shared" si="48"/>
        <v>0</v>
      </c>
      <c r="AS428" s="204"/>
      <c r="AT428" s="204"/>
      <c r="AU428" s="204"/>
      <c r="AV428" s="40" t="s">
        <v>13</v>
      </c>
      <c r="AW428" s="203">
        <f t="shared" si="49"/>
        <v>0</v>
      </c>
      <c r="AX428" s="204"/>
      <c r="AY428" s="204"/>
      <c r="AZ428" s="204"/>
      <c r="BA428" s="41" t="s">
        <v>13</v>
      </c>
      <c r="BB428" s="203">
        <v>25700</v>
      </c>
      <c r="BC428" s="204"/>
      <c r="BD428" s="204"/>
      <c r="BE428" s="204"/>
      <c r="BF428" s="40" t="s">
        <v>13</v>
      </c>
      <c r="BG428" s="203">
        <f t="shared" si="50"/>
        <v>0</v>
      </c>
      <c r="BH428" s="204"/>
      <c r="BI428" s="204"/>
      <c r="BJ428" s="204"/>
      <c r="BK428" s="204"/>
      <c r="BL428" s="41" t="s">
        <v>13</v>
      </c>
      <c r="BM428" s="34">
        <v>322</v>
      </c>
    </row>
    <row r="429" spans="1:65">
      <c r="A429" s="34">
        <v>323</v>
      </c>
      <c r="B429" s="213"/>
      <c r="C429" s="215"/>
      <c r="D429" s="57"/>
      <c r="E429" s="213"/>
      <c r="F429" s="214"/>
      <c r="G429" s="215"/>
      <c r="H429" s="213"/>
      <c r="I429" s="214"/>
      <c r="J429" s="214"/>
      <c r="K429" s="214"/>
      <c r="L429" s="215"/>
      <c r="M429" s="210"/>
      <c r="N429" s="212"/>
      <c r="O429" s="21" t="s">
        <v>10</v>
      </c>
      <c r="P429" s="22"/>
      <c r="Q429" s="21" t="s">
        <v>11</v>
      </c>
      <c r="R429" s="22"/>
      <c r="S429" s="21" t="s">
        <v>12</v>
      </c>
      <c r="T429" s="26"/>
      <c r="U429" s="21" t="s">
        <v>12</v>
      </c>
      <c r="V429" s="25" t="s">
        <v>62</v>
      </c>
      <c r="W429" s="22"/>
      <c r="X429" s="24" t="s">
        <v>12</v>
      </c>
      <c r="Y429" s="210"/>
      <c r="Z429" s="212"/>
      <c r="AA429" s="21" t="s">
        <v>62</v>
      </c>
      <c r="AB429" s="212"/>
      <c r="AC429" s="206"/>
      <c r="AD429" s="209"/>
      <c r="AE429" s="211"/>
      <c r="AF429" s="211"/>
      <c r="AG429" s="23" t="s">
        <v>13</v>
      </c>
      <c r="AH429" s="210"/>
      <c r="AI429" s="206"/>
      <c r="AJ429" s="209"/>
      <c r="AK429" s="211"/>
      <c r="AL429" s="211"/>
      <c r="AM429" s="211"/>
      <c r="AN429" s="21" t="s">
        <v>13</v>
      </c>
      <c r="AO429" s="210"/>
      <c r="AP429" s="212"/>
      <c r="AQ429" s="24" t="s">
        <v>14</v>
      </c>
      <c r="AR429" s="203">
        <f t="shared" si="48"/>
        <v>0</v>
      </c>
      <c r="AS429" s="204"/>
      <c r="AT429" s="204"/>
      <c r="AU429" s="204"/>
      <c r="AV429" s="40" t="s">
        <v>13</v>
      </c>
      <c r="AW429" s="203">
        <f t="shared" si="49"/>
        <v>0</v>
      </c>
      <c r="AX429" s="204"/>
      <c r="AY429" s="204"/>
      <c r="AZ429" s="204"/>
      <c r="BA429" s="41" t="s">
        <v>13</v>
      </c>
      <c r="BB429" s="203">
        <v>25700</v>
      </c>
      <c r="BC429" s="204"/>
      <c r="BD429" s="204"/>
      <c r="BE429" s="204"/>
      <c r="BF429" s="40" t="s">
        <v>13</v>
      </c>
      <c r="BG429" s="203">
        <f t="shared" si="50"/>
        <v>0</v>
      </c>
      <c r="BH429" s="204"/>
      <c r="BI429" s="204"/>
      <c r="BJ429" s="204"/>
      <c r="BK429" s="204"/>
      <c r="BL429" s="41" t="s">
        <v>13</v>
      </c>
      <c r="BM429" s="34">
        <v>323</v>
      </c>
    </row>
    <row r="430" spans="1:65">
      <c r="A430" s="34">
        <v>324</v>
      </c>
      <c r="B430" s="213"/>
      <c r="C430" s="215"/>
      <c r="D430" s="57"/>
      <c r="E430" s="213"/>
      <c r="F430" s="214"/>
      <c r="G430" s="215"/>
      <c r="H430" s="213"/>
      <c r="I430" s="214"/>
      <c r="J430" s="214"/>
      <c r="K430" s="214"/>
      <c r="L430" s="215"/>
      <c r="M430" s="210"/>
      <c r="N430" s="212"/>
      <c r="O430" s="21" t="s">
        <v>10</v>
      </c>
      <c r="P430" s="22"/>
      <c r="Q430" s="21" t="s">
        <v>11</v>
      </c>
      <c r="R430" s="22"/>
      <c r="S430" s="21" t="s">
        <v>12</v>
      </c>
      <c r="T430" s="26"/>
      <c r="U430" s="21" t="s">
        <v>12</v>
      </c>
      <c r="V430" s="25" t="s">
        <v>62</v>
      </c>
      <c r="W430" s="22"/>
      <c r="X430" s="24" t="s">
        <v>12</v>
      </c>
      <c r="Y430" s="210"/>
      <c r="Z430" s="212"/>
      <c r="AA430" s="21" t="s">
        <v>62</v>
      </c>
      <c r="AB430" s="212"/>
      <c r="AC430" s="206"/>
      <c r="AD430" s="209"/>
      <c r="AE430" s="211"/>
      <c r="AF430" s="211"/>
      <c r="AG430" s="23" t="s">
        <v>13</v>
      </c>
      <c r="AH430" s="210"/>
      <c r="AI430" s="206"/>
      <c r="AJ430" s="209"/>
      <c r="AK430" s="211"/>
      <c r="AL430" s="211"/>
      <c r="AM430" s="211"/>
      <c r="AN430" s="21" t="s">
        <v>13</v>
      </c>
      <c r="AO430" s="210"/>
      <c r="AP430" s="212"/>
      <c r="AQ430" s="24" t="s">
        <v>14</v>
      </c>
      <c r="AR430" s="203">
        <f t="shared" si="48"/>
        <v>0</v>
      </c>
      <c r="AS430" s="204"/>
      <c r="AT430" s="204"/>
      <c r="AU430" s="204"/>
      <c r="AV430" s="40" t="s">
        <v>13</v>
      </c>
      <c r="AW430" s="203">
        <f t="shared" si="49"/>
        <v>0</v>
      </c>
      <c r="AX430" s="204"/>
      <c r="AY430" s="204"/>
      <c r="AZ430" s="204"/>
      <c r="BA430" s="41" t="s">
        <v>13</v>
      </c>
      <c r="BB430" s="203">
        <v>25700</v>
      </c>
      <c r="BC430" s="204"/>
      <c r="BD430" s="204"/>
      <c r="BE430" s="204"/>
      <c r="BF430" s="40" t="s">
        <v>13</v>
      </c>
      <c r="BG430" s="203">
        <f t="shared" si="50"/>
        <v>0</v>
      </c>
      <c r="BH430" s="204"/>
      <c r="BI430" s="204"/>
      <c r="BJ430" s="204"/>
      <c r="BK430" s="204"/>
      <c r="BL430" s="41" t="s">
        <v>13</v>
      </c>
      <c r="BM430" s="34">
        <v>324</v>
      </c>
    </row>
    <row r="431" spans="1:65">
      <c r="A431" s="34">
        <v>325</v>
      </c>
      <c r="B431" s="213"/>
      <c r="C431" s="215"/>
      <c r="D431" s="57"/>
      <c r="E431" s="213"/>
      <c r="F431" s="214"/>
      <c r="G431" s="215"/>
      <c r="H431" s="213"/>
      <c r="I431" s="214"/>
      <c r="J431" s="214"/>
      <c r="K431" s="214"/>
      <c r="L431" s="215"/>
      <c r="M431" s="210"/>
      <c r="N431" s="212"/>
      <c r="O431" s="21" t="s">
        <v>10</v>
      </c>
      <c r="P431" s="22"/>
      <c r="Q431" s="21" t="s">
        <v>11</v>
      </c>
      <c r="R431" s="22"/>
      <c r="S431" s="21" t="s">
        <v>12</v>
      </c>
      <c r="T431" s="26"/>
      <c r="U431" s="21" t="s">
        <v>12</v>
      </c>
      <c r="V431" s="25" t="s">
        <v>62</v>
      </c>
      <c r="W431" s="22"/>
      <c r="X431" s="24" t="s">
        <v>12</v>
      </c>
      <c r="Y431" s="327"/>
      <c r="Z431" s="217"/>
      <c r="AA431" s="21" t="s">
        <v>62</v>
      </c>
      <c r="AB431" s="217"/>
      <c r="AC431" s="328"/>
      <c r="AD431" s="209"/>
      <c r="AE431" s="211"/>
      <c r="AF431" s="211"/>
      <c r="AG431" s="23" t="s">
        <v>13</v>
      </c>
      <c r="AH431" s="210"/>
      <c r="AI431" s="206"/>
      <c r="AJ431" s="209"/>
      <c r="AK431" s="211"/>
      <c r="AL431" s="211"/>
      <c r="AM431" s="211"/>
      <c r="AN431" s="21" t="s">
        <v>13</v>
      </c>
      <c r="AO431" s="210"/>
      <c r="AP431" s="212"/>
      <c r="AQ431" s="24" t="s">
        <v>14</v>
      </c>
      <c r="AR431" s="203">
        <f t="shared" si="48"/>
        <v>0</v>
      </c>
      <c r="AS431" s="204"/>
      <c r="AT431" s="204"/>
      <c r="AU431" s="204"/>
      <c r="AV431" s="40" t="s">
        <v>13</v>
      </c>
      <c r="AW431" s="203">
        <f t="shared" si="49"/>
        <v>0</v>
      </c>
      <c r="AX431" s="204"/>
      <c r="AY431" s="204"/>
      <c r="AZ431" s="204"/>
      <c r="BA431" s="41" t="s">
        <v>13</v>
      </c>
      <c r="BB431" s="203">
        <v>25700</v>
      </c>
      <c r="BC431" s="204"/>
      <c r="BD431" s="204"/>
      <c r="BE431" s="204"/>
      <c r="BF431" s="40" t="s">
        <v>13</v>
      </c>
      <c r="BG431" s="203">
        <f t="shared" si="50"/>
        <v>0</v>
      </c>
      <c r="BH431" s="204"/>
      <c r="BI431" s="204"/>
      <c r="BJ431" s="204"/>
      <c r="BK431" s="204"/>
      <c r="BL431" s="41" t="s">
        <v>13</v>
      </c>
      <c r="BM431" s="34">
        <v>325</v>
      </c>
    </row>
    <row r="432" spans="1:65">
      <c r="A432" s="34">
        <v>326</v>
      </c>
      <c r="B432" s="213"/>
      <c r="C432" s="215"/>
      <c r="D432" s="57"/>
      <c r="E432" s="213"/>
      <c r="F432" s="214"/>
      <c r="G432" s="215"/>
      <c r="H432" s="213"/>
      <c r="I432" s="214"/>
      <c r="J432" s="214"/>
      <c r="K432" s="214"/>
      <c r="L432" s="215"/>
      <c r="M432" s="210"/>
      <c r="N432" s="212"/>
      <c r="O432" s="21" t="s">
        <v>10</v>
      </c>
      <c r="P432" s="22"/>
      <c r="Q432" s="21" t="s">
        <v>11</v>
      </c>
      <c r="R432" s="22"/>
      <c r="S432" s="21" t="s">
        <v>12</v>
      </c>
      <c r="T432" s="26"/>
      <c r="U432" s="21" t="s">
        <v>12</v>
      </c>
      <c r="V432" s="25" t="s">
        <v>62</v>
      </c>
      <c r="W432" s="22"/>
      <c r="X432" s="24" t="s">
        <v>12</v>
      </c>
      <c r="Y432" s="210"/>
      <c r="Z432" s="212"/>
      <c r="AA432" s="21" t="s">
        <v>62</v>
      </c>
      <c r="AB432" s="212"/>
      <c r="AC432" s="206"/>
      <c r="AD432" s="209"/>
      <c r="AE432" s="211"/>
      <c r="AF432" s="211"/>
      <c r="AG432" s="23" t="s">
        <v>13</v>
      </c>
      <c r="AH432" s="210"/>
      <c r="AI432" s="206"/>
      <c r="AJ432" s="209"/>
      <c r="AK432" s="211"/>
      <c r="AL432" s="211"/>
      <c r="AM432" s="211"/>
      <c r="AN432" s="21" t="s">
        <v>13</v>
      </c>
      <c r="AO432" s="210"/>
      <c r="AP432" s="212"/>
      <c r="AQ432" s="24" t="s">
        <v>14</v>
      </c>
      <c r="AR432" s="203">
        <f t="shared" si="48"/>
        <v>0</v>
      </c>
      <c r="AS432" s="204"/>
      <c r="AT432" s="204"/>
      <c r="AU432" s="204"/>
      <c r="AV432" s="40" t="s">
        <v>13</v>
      </c>
      <c r="AW432" s="203">
        <f t="shared" si="49"/>
        <v>0</v>
      </c>
      <c r="AX432" s="204"/>
      <c r="AY432" s="204"/>
      <c r="AZ432" s="204"/>
      <c r="BA432" s="41" t="s">
        <v>13</v>
      </c>
      <c r="BB432" s="203">
        <v>25700</v>
      </c>
      <c r="BC432" s="204"/>
      <c r="BD432" s="204"/>
      <c r="BE432" s="204"/>
      <c r="BF432" s="40" t="s">
        <v>13</v>
      </c>
      <c r="BG432" s="203">
        <f t="shared" si="50"/>
        <v>0</v>
      </c>
      <c r="BH432" s="204"/>
      <c r="BI432" s="204"/>
      <c r="BJ432" s="204"/>
      <c r="BK432" s="204"/>
      <c r="BL432" s="41" t="s">
        <v>13</v>
      </c>
      <c r="BM432" s="34">
        <v>326</v>
      </c>
    </row>
    <row r="433" spans="1:65">
      <c r="A433" s="34">
        <v>327</v>
      </c>
      <c r="B433" s="213"/>
      <c r="C433" s="215"/>
      <c r="D433" s="57"/>
      <c r="E433" s="213"/>
      <c r="F433" s="214"/>
      <c r="G433" s="215"/>
      <c r="H433" s="213"/>
      <c r="I433" s="214"/>
      <c r="J433" s="214"/>
      <c r="K433" s="214"/>
      <c r="L433" s="215"/>
      <c r="M433" s="210"/>
      <c r="N433" s="212"/>
      <c r="O433" s="21" t="s">
        <v>10</v>
      </c>
      <c r="P433" s="22"/>
      <c r="Q433" s="21" t="s">
        <v>11</v>
      </c>
      <c r="R433" s="22"/>
      <c r="S433" s="21" t="s">
        <v>12</v>
      </c>
      <c r="T433" s="26"/>
      <c r="U433" s="21" t="s">
        <v>12</v>
      </c>
      <c r="V433" s="25" t="s">
        <v>62</v>
      </c>
      <c r="W433" s="22"/>
      <c r="X433" s="24" t="s">
        <v>12</v>
      </c>
      <c r="Y433" s="210"/>
      <c r="Z433" s="212"/>
      <c r="AA433" s="21" t="s">
        <v>62</v>
      </c>
      <c r="AB433" s="212"/>
      <c r="AC433" s="206"/>
      <c r="AD433" s="209"/>
      <c r="AE433" s="211"/>
      <c r="AF433" s="211"/>
      <c r="AG433" s="23" t="s">
        <v>13</v>
      </c>
      <c r="AH433" s="210"/>
      <c r="AI433" s="206"/>
      <c r="AJ433" s="209"/>
      <c r="AK433" s="211"/>
      <c r="AL433" s="211"/>
      <c r="AM433" s="211"/>
      <c r="AN433" s="21" t="s">
        <v>13</v>
      </c>
      <c r="AO433" s="210"/>
      <c r="AP433" s="212"/>
      <c r="AQ433" s="24" t="s">
        <v>14</v>
      </c>
      <c r="AR433" s="203">
        <f t="shared" si="48"/>
        <v>0</v>
      </c>
      <c r="AS433" s="204"/>
      <c r="AT433" s="204"/>
      <c r="AU433" s="204"/>
      <c r="AV433" s="40" t="s">
        <v>13</v>
      </c>
      <c r="AW433" s="203">
        <f t="shared" si="49"/>
        <v>0</v>
      </c>
      <c r="AX433" s="204"/>
      <c r="AY433" s="204"/>
      <c r="AZ433" s="204"/>
      <c r="BA433" s="41" t="s">
        <v>13</v>
      </c>
      <c r="BB433" s="203">
        <v>25700</v>
      </c>
      <c r="BC433" s="204"/>
      <c r="BD433" s="204"/>
      <c r="BE433" s="204"/>
      <c r="BF433" s="40" t="s">
        <v>13</v>
      </c>
      <c r="BG433" s="203">
        <f t="shared" si="50"/>
        <v>0</v>
      </c>
      <c r="BH433" s="204"/>
      <c r="BI433" s="204"/>
      <c r="BJ433" s="204"/>
      <c r="BK433" s="204"/>
      <c r="BL433" s="41" t="s">
        <v>13</v>
      </c>
      <c r="BM433" s="34">
        <v>327</v>
      </c>
    </row>
    <row r="434" spans="1:65">
      <c r="A434" s="34">
        <v>328</v>
      </c>
      <c r="B434" s="213"/>
      <c r="C434" s="215"/>
      <c r="D434" s="57"/>
      <c r="E434" s="213"/>
      <c r="F434" s="214"/>
      <c r="G434" s="215"/>
      <c r="H434" s="213"/>
      <c r="I434" s="214"/>
      <c r="J434" s="214"/>
      <c r="K434" s="214"/>
      <c r="L434" s="215"/>
      <c r="M434" s="210"/>
      <c r="N434" s="212"/>
      <c r="O434" s="21" t="s">
        <v>10</v>
      </c>
      <c r="P434" s="22"/>
      <c r="Q434" s="21" t="s">
        <v>11</v>
      </c>
      <c r="R434" s="22"/>
      <c r="S434" s="21" t="s">
        <v>12</v>
      </c>
      <c r="T434" s="26"/>
      <c r="U434" s="21" t="s">
        <v>12</v>
      </c>
      <c r="V434" s="25" t="s">
        <v>62</v>
      </c>
      <c r="W434" s="22"/>
      <c r="X434" s="24" t="s">
        <v>12</v>
      </c>
      <c r="Y434" s="210"/>
      <c r="Z434" s="212"/>
      <c r="AA434" s="21" t="s">
        <v>62</v>
      </c>
      <c r="AB434" s="212"/>
      <c r="AC434" s="206"/>
      <c r="AD434" s="209"/>
      <c r="AE434" s="211"/>
      <c r="AF434" s="211"/>
      <c r="AG434" s="23" t="s">
        <v>13</v>
      </c>
      <c r="AH434" s="210"/>
      <c r="AI434" s="206"/>
      <c r="AJ434" s="209"/>
      <c r="AK434" s="211"/>
      <c r="AL434" s="211"/>
      <c r="AM434" s="211"/>
      <c r="AN434" s="21" t="s">
        <v>13</v>
      </c>
      <c r="AO434" s="210"/>
      <c r="AP434" s="212"/>
      <c r="AQ434" s="24" t="s">
        <v>14</v>
      </c>
      <c r="AR434" s="203">
        <f t="shared" si="48"/>
        <v>0</v>
      </c>
      <c r="AS434" s="204"/>
      <c r="AT434" s="204"/>
      <c r="AU434" s="204"/>
      <c r="AV434" s="40" t="s">
        <v>13</v>
      </c>
      <c r="AW434" s="203">
        <f t="shared" si="49"/>
        <v>0</v>
      </c>
      <c r="AX434" s="204"/>
      <c r="AY434" s="204"/>
      <c r="AZ434" s="204"/>
      <c r="BA434" s="41" t="s">
        <v>13</v>
      </c>
      <c r="BB434" s="203">
        <v>25700</v>
      </c>
      <c r="BC434" s="204"/>
      <c r="BD434" s="204"/>
      <c r="BE434" s="204"/>
      <c r="BF434" s="40" t="s">
        <v>13</v>
      </c>
      <c r="BG434" s="203">
        <f t="shared" si="50"/>
        <v>0</v>
      </c>
      <c r="BH434" s="204"/>
      <c r="BI434" s="204"/>
      <c r="BJ434" s="204"/>
      <c r="BK434" s="204"/>
      <c r="BL434" s="41" t="s">
        <v>13</v>
      </c>
      <c r="BM434" s="34">
        <v>328</v>
      </c>
    </row>
    <row r="435" spans="1:65">
      <c r="A435" s="34">
        <v>329</v>
      </c>
      <c r="B435" s="213"/>
      <c r="C435" s="215"/>
      <c r="D435" s="57"/>
      <c r="E435" s="213"/>
      <c r="F435" s="214"/>
      <c r="G435" s="215"/>
      <c r="H435" s="213"/>
      <c r="I435" s="214"/>
      <c r="J435" s="214"/>
      <c r="K435" s="214"/>
      <c r="L435" s="215"/>
      <c r="M435" s="210"/>
      <c r="N435" s="212"/>
      <c r="O435" s="21" t="s">
        <v>10</v>
      </c>
      <c r="P435" s="22"/>
      <c r="Q435" s="21" t="s">
        <v>11</v>
      </c>
      <c r="R435" s="22"/>
      <c r="S435" s="21" t="s">
        <v>12</v>
      </c>
      <c r="T435" s="26"/>
      <c r="U435" s="21" t="s">
        <v>12</v>
      </c>
      <c r="V435" s="25" t="s">
        <v>62</v>
      </c>
      <c r="W435" s="22"/>
      <c r="X435" s="24" t="s">
        <v>12</v>
      </c>
      <c r="Y435" s="210"/>
      <c r="Z435" s="212"/>
      <c r="AA435" s="21" t="s">
        <v>62</v>
      </c>
      <c r="AB435" s="212"/>
      <c r="AC435" s="206"/>
      <c r="AD435" s="209"/>
      <c r="AE435" s="211"/>
      <c r="AF435" s="211"/>
      <c r="AG435" s="23" t="s">
        <v>13</v>
      </c>
      <c r="AH435" s="210"/>
      <c r="AI435" s="206"/>
      <c r="AJ435" s="209"/>
      <c r="AK435" s="211"/>
      <c r="AL435" s="211"/>
      <c r="AM435" s="211"/>
      <c r="AN435" s="21" t="s">
        <v>13</v>
      </c>
      <c r="AO435" s="210"/>
      <c r="AP435" s="212"/>
      <c r="AQ435" s="24" t="s">
        <v>14</v>
      </c>
      <c r="AR435" s="203">
        <f t="shared" si="48"/>
        <v>0</v>
      </c>
      <c r="AS435" s="204"/>
      <c r="AT435" s="204"/>
      <c r="AU435" s="204"/>
      <c r="AV435" s="40" t="s">
        <v>13</v>
      </c>
      <c r="AW435" s="203">
        <f t="shared" si="49"/>
        <v>0</v>
      </c>
      <c r="AX435" s="204"/>
      <c r="AY435" s="204"/>
      <c r="AZ435" s="204"/>
      <c r="BA435" s="41" t="s">
        <v>13</v>
      </c>
      <c r="BB435" s="203">
        <v>25700</v>
      </c>
      <c r="BC435" s="204"/>
      <c r="BD435" s="204"/>
      <c r="BE435" s="204"/>
      <c r="BF435" s="40" t="s">
        <v>13</v>
      </c>
      <c r="BG435" s="203">
        <f t="shared" si="50"/>
        <v>0</v>
      </c>
      <c r="BH435" s="204"/>
      <c r="BI435" s="204"/>
      <c r="BJ435" s="204"/>
      <c r="BK435" s="204"/>
      <c r="BL435" s="41" t="s">
        <v>13</v>
      </c>
      <c r="BM435" s="34">
        <v>329</v>
      </c>
    </row>
    <row r="436" spans="1:65">
      <c r="A436" s="34">
        <v>330</v>
      </c>
      <c r="B436" s="213"/>
      <c r="C436" s="215"/>
      <c r="D436" s="57"/>
      <c r="E436" s="213"/>
      <c r="F436" s="214"/>
      <c r="G436" s="215"/>
      <c r="H436" s="213"/>
      <c r="I436" s="214"/>
      <c r="J436" s="214"/>
      <c r="K436" s="214"/>
      <c r="L436" s="215"/>
      <c r="M436" s="210"/>
      <c r="N436" s="212"/>
      <c r="O436" s="21" t="s">
        <v>10</v>
      </c>
      <c r="P436" s="22"/>
      <c r="Q436" s="21" t="s">
        <v>11</v>
      </c>
      <c r="R436" s="22"/>
      <c r="S436" s="21" t="s">
        <v>12</v>
      </c>
      <c r="T436" s="26"/>
      <c r="U436" s="21" t="s">
        <v>12</v>
      </c>
      <c r="V436" s="25" t="s">
        <v>62</v>
      </c>
      <c r="W436" s="22"/>
      <c r="X436" s="24" t="s">
        <v>12</v>
      </c>
      <c r="Y436" s="210"/>
      <c r="Z436" s="212"/>
      <c r="AA436" s="21" t="s">
        <v>62</v>
      </c>
      <c r="AB436" s="212"/>
      <c r="AC436" s="206"/>
      <c r="AD436" s="209"/>
      <c r="AE436" s="211"/>
      <c r="AF436" s="211"/>
      <c r="AG436" s="23" t="s">
        <v>13</v>
      </c>
      <c r="AH436" s="210"/>
      <c r="AI436" s="206"/>
      <c r="AJ436" s="209"/>
      <c r="AK436" s="211"/>
      <c r="AL436" s="211"/>
      <c r="AM436" s="211"/>
      <c r="AN436" s="21" t="s">
        <v>13</v>
      </c>
      <c r="AO436" s="210"/>
      <c r="AP436" s="212"/>
      <c r="AQ436" s="24" t="s">
        <v>14</v>
      </c>
      <c r="AR436" s="203">
        <f t="shared" si="48"/>
        <v>0</v>
      </c>
      <c r="AS436" s="204"/>
      <c r="AT436" s="204"/>
      <c r="AU436" s="204"/>
      <c r="AV436" s="40" t="s">
        <v>13</v>
      </c>
      <c r="AW436" s="203">
        <f t="shared" si="49"/>
        <v>0</v>
      </c>
      <c r="AX436" s="204"/>
      <c r="AY436" s="204"/>
      <c r="AZ436" s="204"/>
      <c r="BA436" s="41" t="s">
        <v>13</v>
      </c>
      <c r="BB436" s="203">
        <v>25700</v>
      </c>
      <c r="BC436" s="204"/>
      <c r="BD436" s="204"/>
      <c r="BE436" s="204"/>
      <c r="BF436" s="40" t="s">
        <v>13</v>
      </c>
      <c r="BG436" s="203">
        <f t="shared" si="50"/>
        <v>0</v>
      </c>
      <c r="BH436" s="204"/>
      <c r="BI436" s="204"/>
      <c r="BJ436" s="204"/>
      <c r="BK436" s="204"/>
      <c r="BL436" s="41" t="s">
        <v>13</v>
      </c>
      <c r="BM436" s="34">
        <v>330</v>
      </c>
    </row>
    <row r="437" spans="1:65">
      <c r="A437" s="34">
        <v>331</v>
      </c>
      <c r="B437" s="213"/>
      <c r="C437" s="215"/>
      <c r="D437" s="57"/>
      <c r="E437" s="213"/>
      <c r="F437" s="214"/>
      <c r="G437" s="215"/>
      <c r="H437" s="213"/>
      <c r="I437" s="214"/>
      <c r="J437" s="214"/>
      <c r="K437" s="214"/>
      <c r="L437" s="215"/>
      <c r="M437" s="210"/>
      <c r="N437" s="212"/>
      <c r="O437" s="21" t="s">
        <v>10</v>
      </c>
      <c r="P437" s="22"/>
      <c r="Q437" s="21" t="s">
        <v>11</v>
      </c>
      <c r="R437" s="22"/>
      <c r="S437" s="21" t="s">
        <v>12</v>
      </c>
      <c r="T437" s="26"/>
      <c r="U437" s="21" t="s">
        <v>12</v>
      </c>
      <c r="V437" s="25" t="s">
        <v>62</v>
      </c>
      <c r="W437" s="22"/>
      <c r="X437" s="24" t="s">
        <v>12</v>
      </c>
      <c r="Y437" s="210"/>
      <c r="Z437" s="212"/>
      <c r="AA437" s="21" t="s">
        <v>62</v>
      </c>
      <c r="AB437" s="212"/>
      <c r="AC437" s="206"/>
      <c r="AD437" s="209"/>
      <c r="AE437" s="211"/>
      <c r="AF437" s="211"/>
      <c r="AG437" s="23" t="s">
        <v>13</v>
      </c>
      <c r="AH437" s="210"/>
      <c r="AI437" s="206"/>
      <c r="AJ437" s="209"/>
      <c r="AK437" s="211"/>
      <c r="AL437" s="211"/>
      <c r="AM437" s="211"/>
      <c r="AN437" s="21" t="s">
        <v>13</v>
      </c>
      <c r="AO437" s="210"/>
      <c r="AP437" s="212"/>
      <c r="AQ437" s="24" t="s">
        <v>14</v>
      </c>
      <c r="AR437" s="203">
        <f t="shared" si="48"/>
        <v>0</v>
      </c>
      <c r="AS437" s="204"/>
      <c r="AT437" s="204"/>
      <c r="AU437" s="204"/>
      <c r="AV437" s="40" t="s">
        <v>13</v>
      </c>
      <c r="AW437" s="203">
        <f t="shared" si="49"/>
        <v>0</v>
      </c>
      <c r="AX437" s="204"/>
      <c r="AY437" s="204"/>
      <c r="AZ437" s="204"/>
      <c r="BA437" s="41" t="s">
        <v>13</v>
      </c>
      <c r="BB437" s="203">
        <v>25700</v>
      </c>
      <c r="BC437" s="204"/>
      <c r="BD437" s="204"/>
      <c r="BE437" s="204"/>
      <c r="BF437" s="40" t="s">
        <v>13</v>
      </c>
      <c r="BG437" s="203">
        <f t="shared" si="50"/>
        <v>0</v>
      </c>
      <c r="BH437" s="204"/>
      <c r="BI437" s="204"/>
      <c r="BJ437" s="204"/>
      <c r="BK437" s="204"/>
      <c r="BL437" s="41" t="s">
        <v>13</v>
      </c>
      <c r="BM437" s="34">
        <v>331</v>
      </c>
    </row>
    <row r="438" spans="1:65">
      <c r="A438" s="34">
        <v>332</v>
      </c>
      <c r="B438" s="213"/>
      <c r="C438" s="215"/>
      <c r="D438" s="57"/>
      <c r="E438" s="213"/>
      <c r="F438" s="214"/>
      <c r="G438" s="215"/>
      <c r="H438" s="213"/>
      <c r="I438" s="214"/>
      <c r="J438" s="214"/>
      <c r="K438" s="214"/>
      <c r="L438" s="215"/>
      <c r="M438" s="210"/>
      <c r="N438" s="212"/>
      <c r="O438" s="21" t="s">
        <v>10</v>
      </c>
      <c r="P438" s="22"/>
      <c r="Q438" s="21" t="s">
        <v>11</v>
      </c>
      <c r="R438" s="22"/>
      <c r="S438" s="21" t="s">
        <v>12</v>
      </c>
      <c r="T438" s="26"/>
      <c r="U438" s="21" t="s">
        <v>12</v>
      </c>
      <c r="V438" s="25" t="s">
        <v>62</v>
      </c>
      <c r="W438" s="22"/>
      <c r="X438" s="24" t="s">
        <v>12</v>
      </c>
      <c r="Y438" s="210"/>
      <c r="Z438" s="212"/>
      <c r="AA438" s="21" t="s">
        <v>62</v>
      </c>
      <c r="AB438" s="212"/>
      <c r="AC438" s="206"/>
      <c r="AD438" s="209"/>
      <c r="AE438" s="211"/>
      <c r="AF438" s="211"/>
      <c r="AG438" s="23" t="s">
        <v>13</v>
      </c>
      <c r="AH438" s="210"/>
      <c r="AI438" s="206"/>
      <c r="AJ438" s="209"/>
      <c r="AK438" s="211"/>
      <c r="AL438" s="211"/>
      <c r="AM438" s="211"/>
      <c r="AN438" s="21" t="s">
        <v>13</v>
      </c>
      <c r="AO438" s="210"/>
      <c r="AP438" s="212"/>
      <c r="AQ438" s="24" t="s">
        <v>14</v>
      </c>
      <c r="AR438" s="203">
        <f t="shared" si="48"/>
        <v>0</v>
      </c>
      <c r="AS438" s="204"/>
      <c r="AT438" s="204"/>
      <c r="AU438" s="204"/>
      <c r="AV438" s="40" t="s">
        <v>13</v>
      </c>
      <c r="AW438" s="203">
        <f t="shared" si="49"/>
        <v>0</v>
      </c>
      <c r="AX438" s="204"/>
      <c r="AY438" s="204"/>
      <c r="AZ438" s="204"/>
      <c r="BA438" s="41" t="s">
        <v>13</v>
      </c>
      <c r="BB438" s="203">
        <v>25700</v>
      </c>
      <c r="BC438" s="204"/>
      <c r="BD438" s="204"/>
      <c r="BE438" s="204"/>
      <c r="BF438" s="40" t="s">
        <v>13</v>
      </c>
      <c r="BG438" s="203">
        <f t="shared" si="50"/>
        <v>0</v>
      </c>
      <c r="BH438" s="204"/>
      <c r="BI438" s="204"/>
      <c r="BJ438" s="204"/>
      <c r="BK438" s="204"/>
      <c r="BL438" s="41" t="s">
        <v>13</v>
      </c>
      <c r="BM438" s="34">
        <v>332</v>
      </c>
    </row>
    <row r="439" spans="1:65">
      <c r="A439" s="34">
        <v>333</v>
      </c>
      <c r="B439" s="213"/>
      <c r="C439" s="215"/>
      <c r="D439" s="57"/>
      <c r="E439" s="213"/>
      <c r="F439" s="214"/>
      <c r="G439" s="215"/>
      <c r="H439" s="213"/>
      <c r="I439" s="214"/>
      <c r="J439" s="214"/>
      <c r="K439" s="214"/>
      <c r="L439" s="215"/>
      <c r="M439" s="210"/>
      <c r="N439" s="212"/>
      <c r="O439" s="21" t="s">
        <v>10</v>
      </c>
      <c r="P439" s="22"/>
      <c r="Q439" s="21" t="s">
        <v>11</v>
      </c>
      <c r="R439" s="22"/>
      <c r="S439" s="21" t="s">
        <v>12</v>
      </c>
      <c r="T439" s="26"/>
      <c r="U439" s="21" t="s">
        <v>12</v>
      </c>
      <c r="V439" s="25" t="s">
        <v>62</v>
      </c>
      <c r="W439" s="22"/>
      <c r="X439" s="24" t="s">
        <v>12</v>
      </c>
      <c r="Y439" s="210"/>
      <c r="Z439" s="212"/>
      <c r="AA439" s="21" t="s">
        <v>62</v>
      </c>
      <c r="AB439" s="212"/>
      <c r="AC439" s="206"/>
      <c r="AD439" s="209"/>
      <c r="AE439" s="211"/>
      <c r="AF439" s="211"/>
      <c r="AG439" s="23" t="s">
        <v>13</v>
      </c>
      <c r="AH439" s="210"/>
      <c r="AI439" s="206"/>
      <c r="AJ439" s="209"/>
      <c r="AK439" s="211"/>
      <c r="AL439" s="211"/>
      <c r="AM439" s="211"/>
      <c r="AN439" s="21" t="s">
        <v>13</v>
      </c>
      <c r="AO439" s="210"/>
      <c r="AP439" s="212"/>
      <c r="AQ439" s="24" t="s">
        <v>14</v>
      </c>
      <c r="AR439" s="203">
        <f t="shared" si="48"/>
        <v>0</v>
      </c>
      <c r="AS439" s="204"/>
      <c r="AT439" s="204"/>
      <c r="AU439" s="204"/>
      <c r="AV439" s="40" t="s">
        <v>13</v>
      </c>
      <c r="AW439" s="203">
        <f t="shared" si="49"/>
        <v>0</v>
      </c>
      <c r="AX439" s="204"/>
      <c r="AY439" s="204"/>
      <c r="AZ439" s="204"/>
      <c r="BA439" s="41" t="s">
        <v>13</v>
      </c>
      <c r="BB439" s="203">
        <v>25700</v>
      </c>
      <c r="BC439" s="204"/>
      <c r="BD439" s="204"/>
      <c r="BE439" s="204"/>
      <c r="BF439" s="40" t="s">
        <v>13</v>
      </c>
      <c r="BG439" s="203">
        <f t="shared" si="50"/>
        <v>0</v>
      </c>
      <c r="BH439" s="204"/>
      <c r="BI439" s="204"/>
      <c r="BJ439" s="204"/>
      <c r="BK439" s="204"/>
      <c r="BL439" s="41" t="s">
        <v>13</v>
      </c>
      <c r="BM439" s="34">
        <v>333</v>
      </c>
    </row>
    <row r="440" spans="1:65">
      <c r="A440" s="34">
        <v>334</v>
      </c>
      <c r="B440" s="213"/>
      <c r="C440" s="215"/>
      <c r="D440" s="57"/>
      <c r="E440" s="213"/>
      <c r="F440" s="214"/>
      <c r="G440" s="215"/>
      <c r="H440" s="213"/>
      <c r="I440" s="214"/>
      <c r="J440" s="214"/>
      <c r="K440" s="214"/>
      <c r="L440" s="215"/>
      <c r="M440" s="210"/>
      <c r="N440" s="212"/>
      <c r="O440" s="21" t="s">
        <v>10</v>
      </c>
      <c r="P440" s="22"/>
      <c r="Q440" s="21" t="s">
        <v>11</v>
      </c>
      <c r="R440" s="22"/>
      <c r="S440" s="21" t="s">
        <v>12</v>
      </c>
      <c r="T440" s="26"/>
      <c r="U440" s="21" t="s">
        <v>12</v>
      </c>
      <c r="V440" s="25" t="s">
        <v>62</v>
      </c>
      <c r="W440" s="22"/>
      <c r="X440" s="24" t="s">
        <v>12</v>
      </c>
      <c r="Y440" s="210"/>
      <c r="Z440" s="212"/>
      <c r="AA440" s="21" t="s">
        <v>62</v>
      </c>
      <c r="AB440" s="212"/>
      <c r="AC440" s="206"/>
      <c r="AD440" s="209"/>
      <c r="AE440" s="211"/>
      <c r="AF440" s="211"/>
      <c r="AG440" s="23" t="s">
        <v>13</v>
      </c>
      <c r="AH440" s="210"/>
      <c r="AI440" s="206"/>
      <c r="AJ440" s="209"/>
      <c r="AK440" s="211"/>
      <c r="AL440" s="211"/>
      <c r="AM440" s="211"/>
      <c r="AN440" s="21" t="s">
        <v>13</v>
      </c>
      <c r="AO440" s="210"/>
      <c r="AP440" s="212"/>
      <c r="AQ440" s="24" t="s">
        <v>14</v>
      </c>
      <c r="AR440" s="203">
        <f t="shared" si="48"/>
        <v>0</v>
      </c>
      <c r="AS440" s="204"/>
      <c r="AT440" s="204"/>
      <c r="AU440" s="204"/>
      <c r="AV440" s="40" t="s">
        <v>13</v>
      </c>
      <c r="AW440" s="203">
        <f t="shared" si="49"/>
        <v>0</v>
      </c>
      <c r="AX440" s="204"/>
      <c r="AY440" s="204"/>
      <c r="AZ440" s="204"/>
      <c r="BA440" s="41" t="s">
        <v>13</v>
      </c>
      <c r="BB440" s="203">
        <v>25700</v>
      </c>
      <c r="BC440" s="204"/>
      <c r="BD440" s="204"/>
      <c r="BE440" s="204"/>
      <c r="BF440" s="40" t="s">
        <v>13</v>
      </c>
      <c r="BG440" s="203">
        <f t="shared" si="50"/>
        <v>0</v>
      </c>
      <c r="BH440" s="204"/>
      <c r="BI440" s="204"/>
      <c r="BJ440" s="204"/>
      <c r="BK440" s="204"/>
      <c r="BL440" s="41" t="s">
        <v>13</v>
      </c>
      <c r="BM440" s="34">
        <v>334</v>
      </c>
    </row>
    <row r="441" spans="1:65">
      <c r="A441" s="34">
        <v>335</v>
      </c>
      <c r="B441" s="213"/>
      <c r="C441" s="215"/>
      <c r="D441" s="57"/>
      <c r="E441" s="213"/>
      <c r="F441" s="214"/>
      <c r="G441" s="215"/>
      <c r="H441" s="213"/>
      <c r="I441" s="214"/>
      <c r="J441" s="214"/>
      <c r="K441" s="214"/>
      <c r="L441" s="215"/>
      <c r="M441" s="210"/>
      <c r="N441" s="212"/>
      <c r="O441" s="21" t="s">
        <v>10</v>
      </c>
      <c r="P441" s="22"/>
      <c r="Q441" s="21" t="s">
        <v>11</v>
      </c>
      <c r="R441" s="22"/>
      <c r="S441" s="21" t="s">
        <v>12</v>
      </c>
      <c r="T441" s="26"/>
      <c r="U441" s="21" t="s">
        <v>12</v>
      </c>
      <c r="V441" s="25" t="s">
        <v>62</v>
      </c>
      <c r="W441" s="22"/>
      <c r="X441" s="24" t="s">
        <v>12</v>
      </c>
      <c r="Y441" s="210"/>
      <c r="Z441" s="212"/>
      <c r="AA441" s="21" t="s">
        <v>62</v>
      </c>
      <c r="AB441" s="212"/>
      <c r="AC441" s="206"/>
      <c r="AD441" s="209"/>
      <c r="AE441" s="211"/>
      <c r="AF441" s="211"/>
      <c r="AG441" s="23" t="s">
        <v>13</v>
      </c>
      <c r="AH441" s="210"/>
      <c r="AI441" s="206"/>
      <c r="AJ441" s="209"/>
      <c r="AK441" s="211"/>
      <c r="AL441" s="211"/>
      <c r="AM441" s="211"/>
      <c r="AN441" s="21" t="s">
        <v>13</v>
      </c>
      <c r="AO441" s="210"/>
      <c r="AP441" s="212"/>
      <c r="AQ441" s="24" t="s">
        <v>14</v>
      </c>
      <c r="AR441" s="203">
        <f t="shared" si="48"/>
        <v>0</v>
      </c>
      <c r="AS441" s="204"/>
      <c r="AT441" s="204"/>
      <c r="AU441" s="204"/>
      <c r="AV441" s="40" t="s">
        <v>13</v>
      </c>
      <c r="AW441" s="203">
        <f t="shared" si="49"/>
        <v>0</v>
      </c>
      <c r="AX441" s="204"/>
      <c r="AY441" s="204"/>
      <c r="AZ441" s="204"/>
      <c r="BA441" s="41" t="s">
        <v>13</v>
      </c>
      <c r="BB441" s="203">
        <v>25700</v>
      </c>
      <c r="BC441" s="204"/>
      <c r="BD441" s="204"/>
      <c r="BE441" s="204"/>
      <c r="BF441" s="40" t="s">
        <v>13</v>
      </c>
      <c r="BG441" s="203">
        <f t="shared" si="50"/>
        <v>0</v>
      </c>
      <c r="BH441" s="204"/>
      <c r="BI441" s="204"/>
      <c r="BJ441" s="204"/>
      <c r="BK441" s="204"/>
      <c r="BL441" s="41" t="s">
        <v>13</v>
      </c>
      <c r="BM441" s="34">
        <v>335</v>
      </c>
    </row>
    <row r="442" spans="1:65">
      <c r="A442" s="34">
        <v>336</v>
      </c>
      <c r="B442" s="213"/>
      <c r="C442" s="215"/>
      <c r="D442" s="57"/>
      <c r="E442" s="213"/>
      <c r="F442" s="214"/>
      <c r="G442" s="215"/>
      <c r="H442" s="213"/>
      <c r="I442" s="214"/>
      <c r="J442" s="214"/>
      <c r="K442" s="214"/>
      <c r="L442" s="215"/>
      <c r="M442" s="210"/>
      <c r="N442" s="212"/>
      <c r="O442" s="21" t="s">
        <v>10</v>
      </c>
      <c r="P442" s="22"/>
      <c r="Q442" s="21" t="s">
        <v>11</v>
      </c>
      <c r="R442" s="22"/>
      <c r="S442" s="21" t="s">
        <v>12</v>
      </c>
      <c r="T442" s="26"/>
      <c r="U442" s="21" t="s">
        <v>12</v>
      </c>
      <c r="V442" s="25" t="s">
        <v>62</v>
      </c>
      <c r="W442" s="22"/>
      <c r="X442" s="24" t="s">
        <v>12</v>
      </c>
      <c r="Y442" s="210"/>
      <c r="Z442" s="212"/>
      <c r="AA442" s="21" t="s">
        <v>62</v>
      </c>
      <c r="AB442" s="212"/>
      <c r="AC442" s="206"/>
      <c r="AD442" s="209"/>
      <c r="AE442" s="211"/>
      <c r="AF442" s="211"/>
      <c r="AG442" s="23" t="s">
        <v>13</v>
      </c>
      <c r="AH442" s="210"/>
      <c r="AI442" s="206"/>
      <c r="AJ442" s="209"/>
      <c r="AK442" s="211"/>
      <c r="AL442" s="211"/>
      <c r="AM442" s="211"/>
      <c r="AN442" s="21" t="s">
        <v>13</v>
      </c>
      <c r="AO442" s="210"/>
      <c r="AP442" s="212"/>
      <c r="AQ442" s="24" t="s">
        <v>14</v>
      </c>
      <c r="AR442" s="203">
        <f t="shared" si="48"/>
        <v>0</v>
      </c>
      <c r="AS442" s="204"/>
      <c r="AT442" s="204"/>
      <c r="AU442" s="204"/>
      <c r="AV442" s="40" t="s">
        <v>13</v>
      </c>
      <c r="AW442" s="203">
        <f t="shared" si="49"/>
        <v>0</v>
      </c>
      <c r="AX442" s="204"/>
      <c r="AY442" s="204"/>
      <c r="AZ442" s="204"/>
      <c r="BA442" s="41" t="s">
        <v>13</v>
      </c>
      <c r="BB442" s="203">
        <v>25700</v>
      </c>
      <c r="BC442" s="204"/>
      <c r="BD442" s="204"/>
      <c r="BE442" s="204"/>
      <c r="BF442" s="40" t="s">
        <v>13</v>
      </c>
      <c r="BG442" s="203">
        <f t="shared" si="50"/>
        <v>0</v>
      </c>
      <c r="BH442" s="204"/>
      <c r="BI442" s="204"/>
      <c r="BJ442" s="204"/>
      <c r="BK442" s="204"/>
      <c r="BL442" s="41" t="s">
        <v>13</v>
      </c>
      <c r="BM442" s="34">
        <v>336</v>
      </c>
    </row>
    <row r="443" spans="1:65">
      <c r="A443" s="34">
        <v>337</v>
      </c>
      <c r="B443" s="213"/>
      <c r="C443" s="215"/>
      <c r="D443" s="57"/>
      <c r="E443" s="213"/>
      <c r="F443" s="214"/>
      <c r="G443" s="215"/>
      <c r="H443" s="213"/>
      <c r="I443" s="214"/>
      <c r="J443" s="214"/>
      <c r="K443" s="214"/>
      <c r="L443" s="215"/>
      <c r="M443" s="210"/>
      <c r="N443" s="212"/>
      <c r="O443" s="21" t="s">
        <v>10</v>
      </c>
      <c r="P443" s="22"/>
      <c r="Q443" s="21" t="s">
        <v>11</v>
      </c>
      <c r="R443" s="22"/>
      <c r="S443" s="21" t="s">
        <v>12</v>
      </c>
      <c r="T443" s="26"/>
      <c r="U443" s="21" t="s">
        <v>12</v>
      </c>
      <c r="V443" s="25" t="s">
        <v>62</v>
      </c>
      <c r="W443" s="22"/>
      <c r="X443" s="24" t="s">
        <v>12</v>
      </c>
      <c r="Y443" s="210"/>
      <c r="Z443" s="212"/>
      <c r="AA443" s="21" t="s">
        <v>62</v>
      </c>
      <c r="AB443" s="212"/>
      <c r="AC443" s="206"/>
      <c r="AD443" s="209"/>
      <c r="AE443" s="211"/>
      <c r="AF443" s="211"/>
      <c r="AG443" s="23" t="s">
        <v>13</v>
      </c>
      <c r="AH443" s="210"/>
      <c r="AI443" s="206"/>
      <c r="AJ443" s="209"/>
      <c r="AK443" s="211"/>
      <c r="AL443" s="211"/>
      <c r="AM443" s="211"/>
      <c r="AN443" s="21" t="s">
        <v>13</v>
      </c>
      <c r="AO443" s="210"/>
      <c r="AP443" s="212"/>
      <c r="AQ443" s="24" t="s">
        <v>14</v>
      </c>
      <c r="AR443" s="203">
        <f t="shared" si="48"/>
        <v>0</v>
      </c>
      <c r="AS443" s="204"/>
      <c r="AT443" s="204"/>
      <c r="AU443" s="204"/>
      <c r="AV443" s="40" t="s">
        <v>13</v>
      </c>
      <c r="AW443" s="203">
        <f t="shared" si="49"/>
        <v>0</v>
      </c>
      <c r="AX443" s="204"/>
      <c r="AY443" s="204"/>
      <c r="AZ443" s="204"/>
      <c r="BA443" s="41" t="s">
        <v>13</v>
      </c>
      <c r="BB443" s="203">
        <v>25700</v>
      </c>
      <c r="BC443" s="204"/>
      <c r="BD443" s="204"/>
      <c r="BE443" s="204"/>
      <c r="BF443" s="40" t="s">
        <v>13</v>
      </c>
      <c r="BG443" s="203">
        <f t="shared" si="50"/>
        <v>0</v>
      </c>
      <c r="BH443" s="204"/>
      <c r="BI443" s="204"/>
      <c r="BJ443" s="204"/>
      <c r="BK443" s="204"/>
      <c r="BL443" s="41" t="s">
        <v>13</v>
      </c>
      <c r="BM443" s="34">
        <v>337</v>
      </c>
    </row>
    <row r="444" spans="1:65">
      <c r="A444" s="34">
        <v>338</v>
      </c>
      <c r="B444" s="213"/>
      <c r="C444" s="215"/>
      <c r="D444" s="57"/>
      <c r="E444" s="213"/>
      <c r="F444" s="214"/>
      <c r="G444" s="215"/>
      <c r="H444" s="213"/>
      <c r="I444" s="214"/>
      <c r="J444" s="214"/>
      <c r="K444" s="214"/>
      <c r="L444" s="215"/>
      <c r="M444" s="210"/>
      <c r="N444" s="212"/>
      <c r="O444" s="21" t="s">
        <v>10</v>
      </c>
      <c r="P444" s="22"/>
      <c r="Q444" s="21" t="s">
        <v>11</v>
      </c>
      <c r="R444" s="22"/>
      <c r="S444" s="21" t="s">
        <v>12</v>
      </c>
      <c r="T444" s="26"/>
      <c r="U444" s="21" t="s">
        <v>12</v>
      </c>
      <c r="V444" s="25" t="s">
        <v>62</v>
      </c>
      <c r="W444" s="22"/>
      <c r="X444" s="24" t="s">
        <v>12</v>
      </c>
      <c r="Y444" s="210"/>
      <c r="Z444" s="212"/>
      <c r="AA444" s="21" t="s">
        <v>62</v>
      </c>
      <c r="AB444" s="212"/>
      <c r="AC444" s="206"/>
      <c r="AD444" s="209"/>
      <c r="AE444" s="211"/>
      <c r="AF444" s="211"/>
      <c r="AG444" s="23" t="s">
        <v>13</v>
      </c>
      <c r="AH444" s="210"/>
      <c r="AI444" s="206"/>
      <c r="AJ444" s="209"/>
      <c r="AK444" s="211"/>
      <c r="AL444" s="211"/>
      <c r="AM444" s="211"/>
      <c r="AN444" s="21" t="s">
        <v>13</v>
      </c>
      <c r="AO444" s="210"/>
      <c r="AP444" s="212"/>
      <c r="AQ444" s="24" t="s">
        <v>14</v>
      </c>
      <c r="AR444" s="203">
        <f t="shared" si="48"/>
        <v>0</v>
      </c>
      <c r="AS444" s="204"/>
      <c r="AT444" s="204"/>
      <c r="AU444" s="204"/>
      <c r="AV444" s="40" t="s">
        <v>13</v>
      </c>
      <c r="AW444" s="203">
        <f t="shared" si="49"/>
        <v>0</v>
      </c>
      <c r="AX444" s="204"/>
      <c r="AY444" s="204"/>
      <c r="AZ444" s="204"/>
      <c r="BA444" s="41" t="s">
        <v>13</v>
      </c>
      <c r="BB444" s="203">
        <v>25700</v>
      </c>
      <c r="BC444" s="204"/>
      <c r="BD444" s="204"/>
      <c r="BE444" s="204"/>
      <c r="BF444" s="40" t="s">
        <v>13</v>
      </c>
      <c r="BG444" s="203">
        <f t="shared" si="50"/>
        <v>0</v>
      </c>
      <c r="BH444" s="204"/>
      <c r="BI444" s="204"/>
      <c r="BJ444" s="204"/>
      <c r="BK444" s="204"/>
      <c r="BL444" s="41" t="s">
        <v>13</v>
      </c>
      <c r="BM444" s="34">
        <v>338</v>
      </c>
    </row>
    <row r="445" spans="1:65">
      <c r="A445" s="34">
        <v>339</v>
      </c>
      <c r="B445" s="213"/>
      <c r="C445" s="215"/>
      <c r="D445" s="57"/>
      <c r="E445" s="213"/>
      <c r="F445" s="214"/>
      <c r="G445" s="215"/>
      <c r="H445" s="213"/>
      <c r="I445" s="214"/>
      <c r="J445" s="214"/>
      <c r="K445" s="214"/>
      <c r="L445" s="215"/>
      <c r="M445" s="210"/>
      <c r="N445" s="212"/>
      <c r="O445" s="21" t="s">
        <v>10</v>
      </c>
      <c r="P445" s="22"/>
      <c r="Q445" s="21" t="s">
        <v>11</v>
      </c>
      <c r="R445" s="22"/>
      <c r="S445" s="21" t="s">
        <v>12</v>
      </c>
      <c r="T445" s="26"/>
      <c r="U445" s="21" t="s">
        <v>12</v>
      </c>
      <c r="V445" s="25" t="s">
        <v>62</v>
      </c>
      <c r="W445" s="22"/>
      <c r="X445" s="24" t="s">
        <v>12</v>
      </c>
      <c r="Y445" s="210"/>
      <c r="Z445" s="212"/>
      <c r="AA445" s="21" t="s">
        <v>62</v>
      </c>
      <c r="AB445" s="212"/>
      <c r="AC445" s="206"/>
      <c r="AD445" s="209"/>
      <c r="AE445" s="211"/>
      <c r="AF445" s="211"/>
      <c r="AG445" s="23" t="s">
        <v>13</v>
      </c>
      <c r="AH445" s="210"/>
      <c r="AI445" s="206"/>
      <c r="AJ445" s="209"/>
      <c r="AK445" s="211"/>
      <c r="AL445" s="211"/>
      <c r="AM445" s="211"/>
      <c r="AN445" s="21" t="s">
        <v>13</v>
      </c>
      <c r="AO445" s="210"/>
      <c r="AP445" s="212"/>
      <c r="AQ445" s="24" t="s">
        <v>14</v>
      </c>
      <c r="AR445" s="203">
        <f t="shared" si="48"/>
        <v>0</v>
      </c>
      <c r="AS445" s="204"/>
      <c r="AT445" s="204"/>
      <c r="AU445" s="204"/>
      <c r="AV445" s="40" t="s">
        <v>13</v>
      </c>
      <c r="AW445" s="203">
        <f t="shared" si="49"/>
        <v>0</v>
      </c>
      <c r="AX445" s="204"/>
      <c r="AY445" s="204"/>
      <c r="AZ445" s="204"/>
      <c r="BA445" s="41" t="s">
        <v>13</v>
      </c>
      <c r="BB445" s="203">
        <v>25700</v>
      </c>
      <c r="BC445" s="204"/>
      <c r="BD445" s="204"/>
      <c r="BE445" s="204"/>
      <c r="BF445" s="40" t="s">
        <v>13</v>
      </c>
      <c r="BG445" s="203">
        <f t="shared" si="50"/>
        <v>0</v>
      </c>
      <c r="BH445" s="204"/>
      <c r="BI445" s="204"/>
      <c r="BJ445" s="204"/>
      <c r="BK445" s="204"/>
      <c r="BL445" s="41" t="s">
        <v>13</v>
      </c>
      <c r="BM445" s="34">
        <v>339</v>
      </c>
    </row>
    <row r="446" spans="1:65" ht="18.600000000000001" thickBot="1">
      <c r="A446" s="34">
        <v>340</v>
      </c>
      <c r="B446" s="213"/>
      <c r="C446" s="215"/>
      <c r="D446" s="57"/>
      <c r="E446" s="213"/>
      <c r="F446" s="214"/>
      <c r="G446" s="215"/>
      <c r="H446" s="213"/>
      <c r="I446" s="214"/>
      <c r="J446" s="214"/>
      <c r="K446" s="214"/>
      <c r="L446" s="215"/>
      <c r="M446" s="210"/>
      <c r="N446" s="212"/>
      <c r="O446" s="21" t="s">
        <v>10</v>
      </c>
      <c r="P446" s="22"/>
      <c r="Q446" s="21" t="s">
        <v>11</v>
      </c>
      <c r="R446" s="22"/>
      <c r="S446" s="24" t="s">
        <v>12</v>
      </c>
      <c r="T446" s="26"/>
      <c r="U446" s="21" t="s">
        <v>12</v>
      </c>
      <c r="V446" s="25" t="s">
        <v>62</v>
      </c>
      <c r="W446" s="22"/>
      <c r="X446" s="24" t="s">
        <v>12</v>
      </c>
      <c r="Y446" s="210"/>
      <c r="Z446" s="212"/>
      <c r="AA446" s="21" t="s">
        <v>62</v>
      </c>
      <c r="AB446" s="212"/>
      <c r="AC446" s="206"/>
      <c r="AD446" s="209"/>
      <c r="AE446" s="211"/>
      <c r="AF446" s="211"/>
      <c r="AG446" s="23" t="s">
        <v>13</v>
      </c>
      <c r="AH446" s="210"/>
      <c r="AI446" s="206"/>
      <c r="AJ446" s="209"/>
      <c r="AK446" s="211"/>
      <c r="AL446" s="211"/>
      <c r="AM446" s="211"/>
      <c r="AN446" s="21" t="s">
        <v>119</v>
      </c>
      <c r="AO446" s="210"/>
      <c r="AP446" s="212"/>
      <c r="AQ446" s="24" t="s">
        <v>14</v>
      </c>
      <c r="AR446" s="203">
        <f t="shared" si="48"/>
        <v>0</v>
      </c>
      <c r="AS446" s="204"/>
      <c r="AT446" s="204"/>
      <c r="AU446" s="204"/>
      <c r="AV446" s="40" t="s">
        <v>13</v>
      </c>
      <c r="AW446" s="203">
        <f t="shared" si="49"/>
        <v>0</v>
      </c>
      <c r="AX446" s="204"/>
      <c r="AY446" s="204"/>
      <c r="AZ446" s="204"/>
      <c r="BA446" s="41" t="s">
        <v>13</v>
      </c>
      <c r="BB446" s="203">
        <v>25700</v>
      </c>
      <c r="BC446" s="204"/>
      <c r="BD446" s="204"/>
      <c r="BE446" s="204"/>
      <c r="BF446" s="41" t="s">
        <v>13</v>
      </c>
      <c r="BG446" s="320">
        <f t="shared" si="50"/>
        <v>0</v>
      </c>
      <c r="BH446" s="321"/>
      <c r="BI446" s="321"/>
      <c r="BJ446" s="321"/>
      <c r="BK446" s="321"/>
      <c r="BL446" s="41" t="s">
        <v>13</v>
      </c>
      <c r="BM446" s="34">
        <v>340</v>
      </c>
    </row>
    <row r="447" spans="1:65" ht="18.600000000000001" thickBot="1">
      <c r="BD447" s="322" t="s">
        <v>15</v>
      </c>
      <c r="BE447" s="322"/>
      <c r="BF447" s="323"/>
      <c r="BG447" s="324">
        <f>SUM(BG427:BK446)</f>
        <v>0</v>
      </c>
      <c r="BH447" s="325"/>
      <c r="BI447" s="325"/>
      <c r="BJ447" s="325"/>
      <c r="BK447" s="325"/>
      <c r="BL447" s="326"/>
    </row>
    <row r="448" spans="1:65" ht="22.2">
      <c r="A448" s="1" t="s">
        <v>61</v>
      </c>
      <c r="BC448" s="196" t="s">
        <v>24</v>
      </c>
      <c r="BD448" s="197"/>
      <c r="BE448" s="275"/>
      <c r="BF448" s="276"/>
      <c r="BG448" s="2" t="s">
        <v>10</v>
      </c>
      <c r="BI448" s="344"/>
      <c r="BJ448" s="345"/>
      <c r="BK448" s="346" t="s">
        <v>25</v>
      </c>
      <c r="BL448" s="347"/>
    </row>
    <row r="449" spans="1:65">
      <c r="X449" s="2" t="s">
        <v>85</v>
      </c>
      <c r="AU449" s="2" t="s">
        <v>103</v>
      </c>
      <c r="AX449" s="275"/>
      <c r="AY449" s="164"/>
      <c r="AZ449" s="164"/>
      <c r="BA449" s="164"/>
      <c r="BB449" s="164"/>
      <c r="BC449" s="164"/>
      <c r="BD449" s="164"/>
      <c r="BE449" s="164"/>
      <c r="BF449" s="164"/>
      <c r="BG449" s="164"/>
      <c r="BH449" s="164"/>
      <c r="BI449" s="164"/>
      <c r="BJ449" s="164"/>
      <c r="BK449" s="164"/>
      <c r="BL449" s="276"/>
    </row>
    <row r="450" spans="1:65" ht="18" customHeight="1">
      <c r="A450" s="4"/>
      <c r="B450" s="246" t="s">
        <v>94</v>
      </c>
      <c r="C450" s="248"/>
      <c r="D450" s="340" t="s">
        <v>120</v>
      </c>
      <c r="E450" s="246" t="s">
        <v>95</v>
      </c>
      <c r="F450" s="247"/>
      <c r="G450" s="248"/>
      <c r="H450" s="252" t="s">
        <v>3</v>
      </c>
      <c r="I450" s="253"/>
      <c r="J450" s="253"/>
      <c r="K450" s="253"/>
      <c r="L450" s="254"/>
      <c r="M450" s="274" t="s">
        <v>93</v>
      </c>
      <c r="N450" s="258"/>
      <c r="O450" s="258"/>
      <c r="P450" s="258"/>
      <c r="Q450" s="258"/>
      <c r="R450" s="258"/>
      <c r="S450" s="329"/>
      <c r="T450" s="274" t="s">
        <v>63</v>
      </c>
      <c r="U450" s="258"/>
      <c r="V450" s="258"/>
      <c r="W450" s="258"/>
      <c r="X450" s="329"/>
      <c r="Y450" s="262" t="s">
        <v>64</v>
      </c>
      <c r="Z450" s="263"/>
      <c r="AA450" s="263"/>
      <c r="AB450" s="263"/>
      <c r="AC450" s="264"/>
      <c r="AD450" s="274" t="s">
        <v>6</v>
      </c>
      <c r="AE450" s="258"/>
      <c r="AF450" s="258"/>
      <c r="AG450" s="329"/>
      <c r="AH450" s="271" t="s">
        <v>84</v>
      </c>
      <c r="AI450" s="272"/>
      <c r="AJ450" s="272"/>
      <c r="AK450" s="272"/>
      <c r="AL450" s="272"/>
      <c r="AM450" s="272"/>
      <c r="AN450" s="273"/>
      <c r="AO450" s="274" t="s">
        <v>7</v>
      </c>
      <c r="AP450" s="258"/>
      <c r="AQ450" s="329"/>
      <c r="AR450" s="224" t="s">
        <v>26</v>
      </c>
      <c r="AS450" s="332"/>
      <c r="AT450" s="332"/>
      <c r="AU450" s="332"/>
      <c r="AV450" s="333"/>
      <c r="AW450" s="230" t="s">
        <v>8</v>
      </c>
      <c r="AX450" s="231"/>
      <c r="AY450" s="231"/>
      <c r="AZ450" s="231"/>
      <c r="BA450" s="232"/>
      <c r="BB450" s="236" t="s">
        <v>27</v>
      </c>
      <c r="BC450" s="335"/>
      <c r="BD450" s="335"/>
      <c r="BE450" s="335"/>
      <c r="BF450" s="336"/>
      <c r="BG450" s="230" t="s">
        <v>9</v>
      </c>
      <c r="BH450" s="231"/>
      <c r="BI450" s="231"/>
      <c r="BJ450" s="231"/>
      <c r="BK450" s="231"/>
      <c r="BL450" s="232"/>
    </row>
    <row r="451" spans="1:65" ht="18" customHeight="1">
      <c r="A451" s="4"/>
      <c r="B451" s="249"/>
      <c r="C451" s="251"/>
      <c r="D451" s="341"/>
      <c r="E451" s="249"/>
      <c r="F451" s="250"/>
      <c r="G451" s="251"/>
      <c r="H451" s="255"/>
      <c r="I451" s="256"/>
      <c r="J451" s="256"/>
      <c r="K451" s="256"/>
      <c r="L451" s="257"/>
      <c r="M451" s="342"/>
      <c r="N451" s="259"/>
      <c r="O451" s="259"/>
      <c r="P451" s="259"/>
      <c r="Q451" s="259"/>
      <c r="R451" s="259"/>
      <c r="S451" s="343"/>
      <c r="T451" s="342"/>
      <c r="U451" s="259"/>
      <c r="V451" s="259"/>
      <c r="W451" s="259"/>
      <c r="X451" s="343"/>
      <c r="Y451" s="224" t="s">
        <v>91</v>
      </c>
      <c r="Z451" s="332"/>
      <c r="AA451" s="332"/>
      <c r="AB451" s="332"/>
      <c r="AC451" s="333"/>
      <c r="AD451" s="330"/>
      <c r="AE451" s="260"/>
      <c r="AF451" s="260"/>
      <c r="AG451" s="331"/>
      <c r="AH451" s="218" t="s">
        <v>4</v>
      </c>
      <c r="AI451" s="220"/>
      <c r="AJ451" s="218" t="s">
        <v>5</v>
      </c>
      <c r="AK451" s="219"/>
      <c r="AL451" s="219"/>
      <c r="AM451" s="219"/>
      <c r="AN451" s="220"/>
      <c r="AO451" s="330"/>
      <c r="AP451" s="260"/>
      <c r="AQ451" s="331"/>
      <c r="AR451" s="334"/>
      <c r="AS451" s="244"/>
      <c r="AT451" s="244"/>
      <c r="AU451" s="244"/>
      <c r="AV451" s="245"/>
      <c r="AW451" s="233"/>
      <c r="AX451" s="234"/>
      <c r="AY451" s="234"/>
      <c r="AZ451" s="234"/>
      <c r="BA451" s="235"/>
      <c r="BB451" s="337"/>
      <c r="BC451" s="338"/>
      <c r="BD451" s="338"/>
      <c r="BE451" s="338"/>
      <c r="BF451" s="339"/>
      <c r="BG451" s="233"/>
      <c r="BH451" s="234"/>
      <c r="BI451" s="234"/>
      <c r="BJ451" s="234"/>
      <c r="BK451" s="234"/>
      <c r="BL451" s="235"/>
    </row>
    <row r="452" spans="1:65">
      <c r="A452" s="4"/>
      <c r="B452" s="218" t="s">
        <v>2</v>
      </c>
      <c r="C452" s="220"/>
      <c r="D452" s="54" t="s">
        <v>2</v>
      </c>
      <c r="E452" s="218" t="s">
        <v>96</v>
      </c>
      <c r="F452" s="219"/>
      <c r="G452" s="220"/>
      <c r="H452" s="221"/>
      <c r="I452" s="222"/>
      <c r="J452" s="222"/>
      <c r="K452" s="222"/>
      <c r="L452" s="223"/>
      <c r="M452" s="330"/>
      <c r="N452" s="260"/>
      <c r="O452" s="260"/>
      <c r="P452" s="260"/>
      <c r="Q452" s="260"/>
      <c r="R452" s="260"/>
      <c r="S452" s="331"/>
      <c r="T452" s="330"/>
      <c r="U452" s="260"/>
      <c r="V452" s="260"/>
      <c r="W452" s="260"/>
      <c r="X452" s="331"/>
      <c r="Y452" s="334"/>
      <c r="Z452" s="244"/>
      <c r="AA452" s="244"/>
      <c r="AB452" s="244"/>
      <c r="AC452" s="245"/>
      <c r="AD452" s="218" t="s">
        <v>77</v>
      </c>
      <c r="AE452" s="219"/>
      <c r="AF452" s="219"/>
      <c r="AG452" s="220"/>
      <c r="AH452" s="218" t="s">
        <v>2</v>
      </c>
      <c r="AI452" s="220"/>
      <c r="AJ452" s="218" t="s">
        <v>78</v>
      </c>
      <c r="AK452" s="219"/>
      <c r="AL452" s="219"/>
      <c r="AM452" s="219"/>
      <c r="AN452" s="220"/>
      <c r="AO452" s="218" t="s">
        <v>79</v>
      </c>
      <c r="AP452" s="219"/>
      <c r="AQ452" s="220"/>
      <c r="AR452" s="218" t="s">
        <v>80</v>
      </c>
      <c r="AS452" s="219"/>
      <c r="AT452" s="219"/>
      <c r="AU452" s="219"/>
      <c r="AV452" s="220"/>
      <c r="AW452" s="218" t="s">
        <v>81</v>
      </c>
      <c r="AX452" s="219"/>
      <c r="AY452" s="219"/>
      <c r="AZ452" s="219"/>
      <c r="BA452" s="220"/>
      <c r="BB452" s="271" t="s">
        <v>82</v>
      </c>
      <c r="BC452" s="272"/>
      <c r="BD452" s="272"/>
      <c r="BE452" s="272"/>
      <c r="BF452" s="273"/>
      <c r="BG452" s="271" t="s">
        <v>83</v>
      </c>
      <c r="BH452" s="272"/>
      <c r="BI452" s="272"/>
      <c r="BJ452" s="272"/>
      <c r="BK452" s="272"/>
      <c r="BL452" s="273"/>
    </row>
    <row r="453" spans="1:65">
      <c r="A453" s="34">
        <v>341</v>
      </c>
      <c r="B453" s="213"/>
      <c r="C453" s="215"/>
      <c r="D453" s="57"/>
      <c r="E453" s="213"/>
      <c r="F453" s="214"/>
      <c r="G453" s="215"/>
      <c r="H453" s="213"/>
      <c r="I453" s="214"/>
      <c r="J453" s="214"/>
      <c r="K453" s="214"/>
      <c r="L453" s="215"/>
      <c r="M453" s="210"/>
      <c r="N453" s="212"/>
      <c r="O453" s="21" t="s">
        <v>10</v>
      </c>
      <c r="P453" s="22"/>
      <c r="Q453" s="21" t="s">
        <v>11</v>
      </c>
      <c r="R453" s="22"/>
      <c r="S453" s="21" t="s">
        <v>12</v>
      </c>
      <c r="T453" s="26"/>
      <c r="U453" s="21" t="s">
        <v>12</v>
      </c>
      <c r="V453" s="25" t="s">
        <v>62</v>
      </c>
      <c r="W453" s="22"/>
      <c r="X453" s="24" t="s">
        <v>12</v>
      </c>
      <c r="Y453" s="327"/>
      <c r="Z453" s="217"/>
      <c r="AA453" s="21" t="s">
        <v>62</v>
      </c>
      <c r="AB453" s="217"/>
      <c r="AC453" s="328"/>
      <c r="AD453" s="209"/>
      <c r="AE453" s="211"/>
      <c r="AF453" s="211"/>
      <c r="AG453" s="23" t="s">
        <v>13</v>
      </c>
      <c r="AH453" s="210"/>
      <c r="AI453" s="206"/>
      <c r="AJ453" s="209"/>
      <c r="AK453" s="211"/>
      <c r="AL453" s="211"/>
      <c r="AM453" s="211"/>
      <c r="AN453" s="21" t="s">
        <v>13</v>
      </c>
      <c r="AO453" s="210"/>
      <c r="AP453" s="212"/>
      <c r="AQ453" s="24" t="s">
        <v>14</v>
      </c>
      <c r="AR453" s="203">
        <f t="shared" ref="AR453:AR472" si="51">IFERROR(ROUNDDOWN(AJ453/AO453,0),0)</f>
        <v>0</v>
      </c>
      <c r="AS453" s="204"/>
      <c r="AT453" s="204"/>
      <c r="AU453" s="204"/>
      <c r="AV453" s="40" t="s">
        <v>13</v>
      </c>
      <c r="AW453" s="203">
        <f t="shared" ref="AW453:AW472" si="52">IFERROR(AD453+AR453,0)</f>
        <v>0</v>
      </c>
      <c r="AX453" s="204"/>
      <c r="AY453" s="204"/>
      <c r="AZ453" s="204"/>
      <c r="BA453" s="41" t="s">
        <v>13</v>
      </c>
      <c r="BB453" s="203">
        <v>25700</v>
      </c>
      <c r="BC453" s="204"/>
      <c r="BD453" s="204"/>
      <c r="BE453" s="204"/>
      <c r="BF453" s="40" t="s">
        <v>13</v>
      </c>
      <c r="BG453" s="203">
        <f t="shared" ref="BG453:BG472" si="53">IF(AW453&lt;BB453,AW453,25700)</f>
        <v>0</v>
      </c>
      <c r="BH453" s="204"/>
      <c r="BI453" s="204"/>
      <c r="BJ453" s="204"/>
      <c r="BK453" s="204"/>
      <c r="BL453" s="41" t="s">
        <v>13</v>
      </c>
      <c r="BM453" s="34">
        <v>341</v>
      </c>
    </row>
    <row r="454" spans="1:65">
      <c r="A454" s="34">
        <v>342</v>
      </c>
      <c r="B454" s="213"/>
      <c r="C454" s="215"/>
      <c r="D454" s="57"/>
      <c r="E454" s="213"/>
      <c r="F454" s="214"/>
      <c r="G454" s="215"/>
      <c r="H454" s="213"/>
      <c r="I454" s="214"/>
      <c r="J454" s="214"/>
      <c r="K454" s="214"/>
      <c r="L454" s="215"/>
      <c r="M454" s="210"/>
      <c r="N454" s="212"/>
      <c r="O454" s="21" t="s">
        <v>10</v>
      </c>
      <c r="P454" s="22"/>
      <c r="Q454" s="21" t="s">
        <v>11</v>
      </c>
      <c r="R454" s="22"/>
      <c r="S454" s="21" t="s">
        <v>12</v>
      </c>
      <c r="T454" s="26"/>
      <c r="U454" s="21" t="s">
        <v>12</v>
      </c>
      <c r="V454" s="25" t="s">
        <v>62</v>
      </c>
      <c r="W454" s="22"/>
      <c r="X454" s="24" t="s">
        <v>12</v>
      </c>
      <c r="Y454" s="210"/>
      <c r="Z454" s="212"/>
      <c r="AA454" s="21" t="s">
        <v>62</v>
      </c>
      <c r="AB454" s="212"/>
      <c r="AC454" s="206"/>
      <c r="AD454" s="209"/>
      <c r="AE454" s="211"/>
      <c r="AF454" s="211"/>
      <c r="AG454" s="23" t="s">
        <v>13</v>
      </c>
      <c r="AH454" s="210"/>
      <c r="AI454" s="206"/>
      <c r="AJ454" s="209"/>
      <c r="AK454" s="211"/>
      <c r="AL454" s="211"/>
      <c r="AM454" s="211"/>
      <c r="AN454" s="21" t="s">
        <v>13</v>
      </c>
      <c r="AO454" s="210"/>
      <c r="AP454" s="212"/>
      <c r="AQ454" s="24" t="s">
        <v>14</v>
      </c>
      <c r="AR454" s="203">
        <f t="shared" si="51"/>
        <v>0</v>
      </c>
      <c r="AS454" s="204"/>
      <c r="AT454" s="204"/>
      <c r="AU454" s="204"/>
      <c r="AV454" s="40" t="s">
        <v>13</v>
      </c>
      <c r="AW454" s="203">
        <f t="shared" si="52"/>
        <v>0</v>
      </c>
      <c r="AX454" s="204"/>
      <c r="AY454" s="204"/>
      <c r="AZ454" s="204"/>
      <c r="BA454" s="41" t="s">
        <v>13</v>
      </c>
      <c r="BB454" s="203">
        <v>25700</v>
      </c>
      <c r="BC454" s="204"/>
      <c r="BD454" s="204"/>
      <c r="BE454" s="204"/>
      <c r="BF454" s="40" t="s">
        <v>13</v>
      </c>
      <c r="BG454" s="203">
        <f t="shared" si="53"/>
        <v>0</v>
      </c>
      <c r="BH454" s="204"/>
      <c r="BI454" s="204"/>
      <c r="BJ454" s="204"/>
      <c r="BK454" s="204"/>
      <c r="BL454" s="41" t="s">
        <v>13</v>
      </c>
      <c r="BM454" s="34">
        <v>342</v>
      </c>
    </row>
    <row r="455" spans="1:65">
      <c r="A455" s="34">
        <v>343</v>
      </c>
      <c r="B455" s="213"/>
      <c r="C455" s="215"/>
      <c r="D455" s="57"/>
      <c r="E455" s="213"/>
      <c r="F455" s="214"/>
      <c r="G455" s="215"/>
      <c r="H455" s="213"/>
      <c r="I455" s="214"/>
      <c r="J455" s="214"/>
      <c r="K455" s="214"/>
      <c r="L455" s="215"/>
      <c r="M455" s="210"/>
      <c r="N455" s="212"/>
      <c r="O455" s="21" t="s">
        <v>10</v>
      </c>
      <c r="P455" s="22"/>
      <c r="Q455" s="21" t="s">
        <v>11</v>
      </c>
      <c r="R455" s="22"/>
      <c r="S455" s="21" t="s">
        <v>12</v>
      </c>
      <c r="T455" s="26"/>
      <c r="U455" s="21" t="s">
        <v>12</v>
      </c>
      <c r="V455" s="25" t="s">
        <v>62</v>
      </c>
      <c r="W455" s="22"/>
      <c r="X455" s="24" t="s">
        <v>12</v>
      </c>
      <c r="Y455" s="210"/>
      <c r="Z455" s="212"/>
      <c r="AA455" s="21" t="s">
        <v>62</v>
      </c>
      <c r="AB455" s="212"/>
      <c r="AC455" s="206"/>
      <c r="AD455" s="209"/>
      <c r="AE455" s="211"/>
      <c r="AF455" s="211"/>
      <c r="AG455" s="23" t="s">
        <v>13</v>
      </c>
      <c r="AH455" s="210"/>
      <c r="AI455" s="206"/>
      <c r="AJ455" s="209"/>
      <c r="AK455" s="211"/>
      <c r="AL455" s="211"/>
      <c r="AM455" s="211"/>
      <c r="AN455" s="21" t="s">
        <v>13</v>
      </c>
      <c r="AO455" s="210"/>
      <c r="AP455" s="212"/>
      <c r="AQ455" s="24" t="s">
        <v>14</v>
      </c>
      <c r="AR455" s="203">
        <f t="shared" si="51"/>
        <v>0</v>
      </c>
      <c r="AS455" s="204"/>
      <c r="AT455" s="204"/>
      <c r="AU455" s="204"/>
      <c r="AV455" s="40" t="s">
        <v>13</v>
      </c>
      <c r="AW455" s="203">
        <f t="shared" si="52"/>
        <v>0</v>
      </c>
      <c r="AX455" s="204"/>
      <c r="AY455" s="204"/>
      <c r="AZ455" s="204"/>
      <c r="BA455" s="41" t="s">
        <v>13</v>
      </c>
      <c r="BB455" s="203">
        <v>25700</v>
      </c>
      <c r="BC455" s="204"/>
      <c r="BD455" s="204"/>
      <c r="BE455" s="204"/>
      <c r="BF455" s="40" t="s">
        <v>13</v>
      </c>
      <c r="BG455" s="203">
        <f t="shared" si="53"/>
        <v>0</v>
      </c>
      <c r="BH455" s="204"/>
      <c r="BI455" s="204"/>
      <c r="BJ455" s="204"/>
      <c r="BK455" s="204"/>
      <c r="BL455" s="41" t="s">
        <v>13</v>
      </c>
      <c r="BM455" s="34">
        <v>343</v>
      </c>
    </row>
    <row r="456" spans="1:65">
      <c r="A456" s="34">
        <v>344</v>
      </c>
      <c r="B456" s="213"/>
      <c r="C456" s="215"/>
      <c r="D456" s="57"/>
      <c r="E456" s="213"/>
      <c r="F456" s="214"/>
      <c r="G456" s="215"/>
      <c r="H456" s="213"/>
      <c r="I456" s="214"/>
      <c r="J456" s="214"/>
      <c r="K456" s="214"/>
      <c r="L456" s="215"/>
      <c r="M456" s="210"/>
      <c r="N456" s="212"/>
      <c r="O456" s="21" t="s">
        <v>10</v>
      </c>
      <c r="P456" s="22"/>
      <c r="Q456" s="21" t="s">
        <v>11</v>
      </c>
      <c r="R456" s="22"/>
      <c r="S456" s="21" t="s">
        <v>12</v>
      </c>
      <c r="T456" s="26"/>
      <c r="U456" s="21" t="s">
        <v>12</v>
      </c>
      <c r="V456" s="25" t="s">
        <v>62</v>
      </c>
      <c r="W456" s="22"/>
      <c r="X456" s="24" t="s">
        <v>12</v>
      </c>
      <c r="Y456" s="210"/>
      <c r="Z456" s="212"/>
      <c r="AA456" s="21" t="s">
        <v>62</v>
      </c>
      <c r="AB456" s="212"/>
      <c r="AC456" s="206"/>
      <c r="AD456" s="209"/>
      <c r="AE456" s="211"/>
      <c r="AF456" s="211"/>
      <c r="AG456" s="23" t="s">
        <v>13</v>
      </c>
      <c r="AH456" s="210"/>
      <c r="AI456" s="206"/>
      <c r="AJ456" s="209"/>
      <c r="AK456" s="211"/>
      <c r="AL456" s="211"/>
      <c r="AM456" s="211"/>
      <c r="AN456" s="21" t="s">
        <v>13</v>
      </c>
      <c r="AO456" s="210"/>
      <c r="AP456" s="212"/>
      <c r="AQ456" s="24" t="s">
        <v>14</v>
      </c>
      <c r="AR456" s="203">
        <f t="shared" si="51"/>
        <v>0</v>
      </c>
      <c r="AS456" s="204"/>
      <c r="AT456" s="204"/>
      <c r="AU456" s="204"/>
      <c r="AV456" s="40" t="s">
        <v>13</v>
      </c>
      <c r="AW456" s="203">
        <f t="shared" si="52"/>
        <v>0</v>
      </c>
      <c r="AX456" s="204"/>
      <c r="AY456" s="204"/>
      <c r="AZ456" s="204"/>
      <c r="BA456" s="41" t="s">
        <v>13</v>
      </c>
      <c r="BB456" s="203">
        <v>25700</v>
      </c>
      <c r="BC456" s="204"/>
      <c r="BD456" s="204"/>
      <c r="BE456" s="204"/>
      <c r="BF456" s="40" t="s">
        <v>13</v>
      </c>
      <c r="BG456" s="203">
        <f t="shared" si="53"/>
        <v>0</v>
      </c>
      <c r="BH456" s="204"/>
      <c r="BI456" s="204"/>
      <c r="BJ456" s="204"/>
      <c r="BK456" s="204"/>
      <c r="BL456" s="41" t="s">
        <v>13</v>
      </c>
      <c r="BM456" s="34">
        <v>344</v>
      </c>
    </row>
    <row r="457" spans="1:65">
      <c r="A457" s="34">
        <v>345</v>
      </c>
      <c r="B457" s="213"/>
      <c r="C457" s="215"/>
      <c r="D457" s="57"/>
      <c r="E457" s="213"/>
      <c r="F457" s="214"/>
      <c r="G457" s="215"/>
      <c r="H457" s="213"/>
      <c r="I457" s="214"/>
      <c r="J457" s="214"/>
      <c r="K457" s="214"/>
      <c r="L457" s="215"/>
      <c r="M457" s="210"/>
      <c r="N457" s="212"/>
      <c r="O457" s="21" t="s">
        <v>10</v>
      </c>
      <c r="P457" s="22"/>
      <c r="Q457" s="21" t="s">
        <v>11</v>
      </c>
      <c r="R457" s="22"/>
      <c r="S457" s="21" t="s">
        <v>12</v>
      </c>
      <c r="T457" s="26"/>
      <c r="U457" s="21" t="s">
        <v>12</v>
      </c>
      <c r="V457" s="25" t="s">
        <v>62</v>
      </c>
      <c r="W457" s="22"/>
      <c r="X457" s="24" t="s">
        <v>12</v>
      </c>
      <c r="Y457" s="327"/>
      <c r="Z457" s="217"/>
      <c r="AA457" s="21" t="s">
        <v>62</v>
      </c>
      <c r="AB457" s="217"/>
      <c r="AC457" s="328"/>
      <c r="AD457" s="209"/>
      <c r="AE457" s="211"/>
      <c r="AF457" s="211"/>
      <c r="AG457" s="23" t="s">
        <v>13</v>
      </c>
      <c r="AH457" s="210"/>
      <c r="AI457" s="206"/>
      <c r="AJ457" s="209"/>
      <c r="AK457" s="211"/>
      <c r="AL457" s="211"/>
      <c r="AM457" s="211"/>
      <c r="AN457" s="21" t="s">
        <v>13</v>
      </c>
      <c r="AO457" s="210"/>
      <c r="AP457" s="212"/>
      <c r="AQ457" s="24" t="s">
        <v>14</v>
      </c>
      <c r="AR457" s="203">
        <f t="shared" si="51"/>
        <v>0</v>
      </c>
      <c r="AS457" s="204"/>
      <c r="AT457" s="204"/>
      <c r="AU457" s="204"/>
      <c r="AV457" s="40" t="s">
        <v>13</v>
      </c>
      <c r="AW457" s="203">
        <f t="shared" si="52"/>
        <v>0</v>
      </c>
      <c r="AX457" s="204"/>
      <c r="AY457" s="204"/>
      <c r="AZ457" s="204"/>
      <c r="BA457" s="41" t="s">
        <v>13</v>
      </c>
      <c r="BB457" s="203">
        <v>25700</v>
      </c>
      <c r="BC457" s="204"/>
      <c r="BD457" s="204"/>
      <c r="BE457" s="204"/>
      <c r="BF457" s="40" t="s">
        <v>13</v>
      </c>
      <c r="BG457" s="203">
        <f t="shared" si="53"/>
        <v>0</v>
      </c>
      <c r="BH457" s="204"/>
      <c r="BI457" s="204"/>
      <c r="BJ457" s="204"/>
      <c r="BK457" s="204"/>
      <c r="BL457" s="41" t="s">
        <v>13</v>
      </c>
      <c r="BM457" s="34">
        <v>345</v>
      </c>
    </row>
    <row r="458" spans="1:65">
      <c r="A458" s="34">
        <v>346</v>
      </c>
      <c r="B458" s="213"/>
      <c r="C458" s="215"/>
      <c r="D458" s="57"/>
      <c r="E458" s="213"/>
      <c r="F458" s="214"/>
      <c r="G458" s="215"/>
      <c r="H458" s="213"/>
      <c r="I458" s="214"/>
      <c r="J458" s="214"/>
      <c r="K458" s="214"/>
      <c r="L458" s="215"/>
      <c r="M458" s="210"/>
      <c r="N458" s="212"/>
      <c r="O458" s="21" t="s">
        <v>10</v>
      </c>
      <c r="P458" s="22"/>
      <c r="Q458" s="21" t="s">
        <v>11</v>
      </c>
      <c r="R458" s="22"/>
      <c r="S458" s="21" t="s">
        <v>12</v>
      </c>
      <c r="T458" s="26"/>
      <c r="U458" s="21" t="s">
        <v>12</v>
      </c>
      <c r="V458" s="25" t="s">
        <v>62</v>
      </c>
      <c r="W458" s="22"/>
      <c r="X458" s="24" t="s">
        <v>12</v>
      </c>
      <c r="Y458" s="210"/>
      <c r="Z458" s="212"/>
      <c r="AA458" s="21" t="s">
        <v>62</v>
      </c>
      <c r="AB458" s="212"/>
      <c r="AC458" s="206"/>
      <c r="AD458" s="209"/>
      <c r="AE458" s="211"/>
      <c r="AF458" s="211"/>
      <c r="AG458" s="23" t="s">
        <v>13</v>
      </c>
      <c r="AH458" s="210"/>
      <c r="AI458" s="206"/>
      <c r="AJ458" s="209"/>
      <c r="AK458" s="211"/>
      <c r="AL458" s="211"/>
      <c r="AM458" s="211"/>
      <c r="AN458" s="21" t="s">
        <v>13</v>
      </c>
      <c r="AO458" s="210"/>
      <c r="AP458" s="212"/>
      <c r="AQ458" s="24" t="s">
        <v>14</v>
      </c>
      <c r="AR458" s="203">
        <f t="shared" si="51"/>
        <v>0</v>
      </c>
      <c r="AS458" s="204"/>
      <c r="AT458" s="204"/>
      <c r="AU458" s="204"/>
      <c r="AV458" s="40" t="s">
        <v>13</v>
      </c>
      <c r="AW458" s="203">
        <f t="shared" si="52"/>
        <v>0</v>
      </c>
      <c r="AX458" s="204"/>
      <c r="AY458" s="204"/>
      <c r="AZ458" s="204"/>
      <c r="BA458" s="41" t="s">
        <v>13</v>
      </c>
      <c r="BB458" s="203">
        <v>25700</v>
      </c>
      <c r="BC458" s="204"/>
      <c r="BD458" s="204"/>
      <c r="BE458" s="204"/>
      <c r="BF458" s="40" t="s">
        <v>13</v>
      </c>
      <c r="BG458" s="203">
        <f t="shared" si="53"/>
        <v>0</v>
      </c>
      <c r="BH458" s="204"/>
      <c r="BI458" s="204"/>
      <c r="BJ458" s="204"/>
      <c r="BK458" s="204"/>
      <c r="BL458" s="41" t="s">
        <v>13</v>
      </c>
      <c r="BM458" s="34">
        <v>346</v>
      </c>
    </row>
    <row r="459" spans="1:65">
      <c r="A459" s="34">
        <v>347</v>
      </c>
      <c r="B459" s="213"/>
      <c r="C459" s="215"/>
      <c r="D459" s="57"/>
      <c r="E459" s="213"/>
      <c r="F459" s="214"/>
      <c r="G459" s="215"/>
      <c r="H459" s="213"/>
      <c r="I459" s="214"/>
      <c r="J459" s="214"/>
      <c r="K459" s="214"/>
      <c r="L459" s="215"/>
      <c r="M459" s="210"/>
      <c r="N459" s="212"/>
      <c r="O459" s="21" t="s">
        <v>10</v>
      </c>
      <c r="P459" s="22"/>
      <c r="Q459" s="21" t="s">
        <v>11</v>
      </c>
      <c r="R459" s="22"/>
      <c r="S459" s="21" t="s">
        <v>12</v>
      </c>
      <c r="T459" s="26"/>
      <c r="U459" s="21" t="s">
        <v>12</v>
      </c>
      <c r="V459" s="25" t="s">
        <v>62</v>
      </c>
      <c r="W459" s="22"/>
      <c r="X459" s="24" t="s">
        <v>12</v>
      </c>
      <c r="Y459" s="210"/>
      <c r="Z459" s="212"/>
      <c r="AA459" s="21" t="s">
        <v>62</v>
      </c>
      <c r="AB459" s="212"/>
      <c r="AC459" s="206"/>
      <c r="AD459" s="209"/>
      <c r="AE459" s="211"/>
      <c r="AF459" s="211"/>
      <c r="AG459" s="23" t="s">
        <v>13</v>
      </c>
      <c r="AH459" s="210"/>
      <c r="AI459" s="206"/>
      <c r="AJ459" s="209"/>
      <c r="AK459" s="211"/>
      <c r="AL459" s="211"/>
      <c r="AM459" s="211"/>
      <c r="AN459" s="21" t="s">
        <v>13</v>
      </c>
      <c r="AO459" s="210"/>
      <c r="AP459" s="212"/>
      <c r="AQ459" s="24" t="s">
        <v>14</v>
      </c>
      <c r="AR459" s="203">
        <f t="shared" si="51"/>
        <v>0</v>
      </c>
      <c r="AS459" s="204"/>
      <c r="AT459" s="204"/>
      <c r="AU459" s="204"/>
      <c r="AV459" s="40" t="s">
        <v>13</v>
      </c>
      <c r="AW459" s="203">
        <f t="shared" si="52"/>
        <v>0</v>
      </c>
      <c r="AX459" s="204"/>
      <c r="AY459" s="204"/>
      <c r="AZ459" s="204"/>
      <c r="BA459" s="41" t="s">
        <v>13</v>
      </c>
      <c r="BB459" s="203">
        <v>25700</v>
      </c>
      <c r="BC459" s="204"/>
      <c r="BD459" s="204"/>
      <c r="BE459" s="204"/>
      <c r="BF459" s="40" t="s">
        <v>13</v>
      </c>
      <c r="BG459" s="203">
        <f t="shared" si="53"/>
        <v>0</v>
      </c>
      <c r="BH459" s="204"/>
      <c r="BI459" s="204"/>
      <c r="BJ459" s="204"/>
      <c r="BK459" s="204"/>
      <c r="BL459" s="41" t="s">
        <v>13</v>
      </c>
      <c r="BM459" s="34">
        <v>347</v>
      </c>
    </row>
    <row r="460" spans="1:65">
      <c r="A460" s="34">
        <v>348</v>
      </c>
      <c r="B460" s="213"/>
      <c r="C460" s="215"/>
      <c r="D460" s="57"/>
      <c r="E460" s="213"/>
      <c r="F460" s="214"/>
      <c r="G460" s="215"/>
      <c r="H460" s="213"/>
      <c r="I460" s="214"/>
      <c r="J460" s="214"/>
      <c r="K460" s="214"/>
      <c r="L460" s="215"/>
      <c r="M460" s="210"/>
      <c r="N460" s="212"/>
      <c r="O460" s="21" t="s">
        <v>10</v>
      </c>
      <c r="P460" s="22"/>
      <c r="Q460" s="21" t="s">
        <v>11</v>
      </c>
      <c r="R460" s="22"/>
      <c r="S460" s="21" t="s">
        <v>12</v>
      </c>
      <c r="T460" s="26"/>
      <c r="U460" s="21" t="s">
        <v>12</v>
      </c>
      <c r="V460" s="25" t="s">
        <v>62</v>
      </c>
      <c r="W460" s="22"/>
      <c r="X460" s="24" t="s">
        <v>12</v>
      </c>
      <c r="Y460" s="210"/>
      <c r="Z460" s="212"/>
      <c r="AA460" s="21" t="s">
        <v>62</v>
      </c>
      <c r="AB460" s="212"/>
      <c r="AC460" s="206"/>
      <c r="AD460" s="209"/>
      <c r="AE460" s="211"/>
      <c r="AF460" s="211"/>
      <c r="AG460" s="23" t="s">
        <v>13</v>
      </c>
      <c r="AH460" s="210"/>
      <c r="AI460" s="206"/>
      <c r="AJ460" s="209"/>
      <c r="AK460" s="211"/>
      <c r="AL460" s="211"/>
      <c r="AM460" s="211"/>
      <c r="AN460" s="21" t="s">
        <v>13</v>
      </c>
      <c r="AO460" s="210"/>
      <c r="AP460" s="212"/>
      <c r="AQ460" s="24" t="s">
        <v>14</v>
      </c>
      <c r="AR460" s="203">
        <f t="shared" si="51"/>
        <v>0</v>
      </c>
      <c r="AS460" s="204"/>
      <c r="AT460" s="204"/>
      <c r="AU460" s="204"/>
      <c r="AV460" s="40" t="s">
        <v>13</v>
      </c>
      <c r="AW460" s="203">
        <f t="shared" si="52"/>
        <v>0</v>
      </c>
      <c r="AX460" s="204"/>
      <c r="AY460" s="204"/>
      <c r="AZ460" s="204"/>
      <c r="BA460" s="41" t="s">
        <v>13</v>
      </c>
      <c r="BB460" s="203">
        <v>25700</v>
      </c>
      <c r="BC460" s="204"/>
      <c r="BD460" s="204"/>
      <c r="BE460" s="204"/>
      <c r="BF460" s="40" t="s">
        <v>13</v>
      </c>
      <c r="BG460" s="203">
        <f t="shared" si="53"/>
        <v>0</v>
      </c>
      <c r="BH460" s="204"/>
      <c r="BI460" s="204"/>
      <c r="BJ460" s="204"/>
      <c r="BK460" s="204"/>
      <c r="BL460" s="41" t="s">
        <v>13</v>
      </c>
      <c r="BM460" s="34">
        <v>348</v>
      </c>
    </row>
    <row r="461" spans="1:65">
      <c r="A461" s="34">
        <v>349</v>
      </c>
      <c r="B461" s="213"/>
      <c r="C461" s="215"/>
      <c r="D461" s="57"/>
      <c r="E461" s="213"/>
      <c r="F461" s="214"/>
      <c r="G461" s="215"/>
      <c r="H461" s="213"/>
      <c r="I461" s="214"/>
      <c r="J461" s="214"/>
      <c r="K461" s="214"/>
      <c r="L461" s="215"/>
      <c r="M461" s="210"/>
      <c r="N461" s="212"/>
      <c r="O461" s="21" t="s">
        <v>10</v>
      </c>
      <c r="P461" s="22"/>
      <c r="Q461" s="21" t="s">
        <v>11</v>
      </c>
      <c r="R461" s="22"/>
      <c r="S461" s="21" t="s">
        <v>12</v>
      </c>
      <c r="T461" s="26"/>
      <c r="U461" s="21" t="s">
        <v>12</v>
      </c>
      <c r="V461" s="25" t="s">
        <v>62</v>
      </c>
      <c r="W461" s="22"/>
      <c r="X461" s="24" t="s">
        <v>12</v>
      </c>
      <c r="Y461" s="210"/>
      <c r="Z461" s="212"/>
      <c r="AA461" s="21" t="s">
        <v>62</v>
      </c>
      <c r="AB461" s="212"/>
      <c r="AC461" s="206"/>
      <c r="AD461" s="209"/>
      <c r="AE461" s="211"/>
      <c r="AF461" s="211"/>
      <c r="AG461" s="23" t="s">
        <v>13</v>
      </c>
      <c r="AH461" s="210"/>
      <c r="AI461" s="206"/>
      <c r="AJ461" s="209"/>
      <c r="AK461" s="211"/>
      <c r="AL461" s="211"/>
      <c r="AM461" s="211"/>
      <c r="AN461" s="21" t="s">
        <v>13</v>
      </c>
      <c r="AO461" s="210"/>
      <c r="AP461" s="212"/>
      <c r="AQ461" s="24" t="s">
        <v>14</v>
      </c>
      <c r="AR461" s="203">
        <f t="shared" si="51"/>
        <v>0</v>
      </c>
      <c r="AS461" s="204"/>
      <c r="AT461" s="204"/>
      <c r="AU461" s="204"/>
      <c r="AV461" s="40" t="s">
        <v>13</v>
      </c>
      <c r="AW461" s="203">
        <f t="shared" si="52"/>
        <v>0</v>
      </c>
      <c r="AX461" s="204"/>
      <c r="AY461" s="204"/>
      <c r="AZ461" s="204"/>
      <c r="BA461" s="41" t="s">
        <v>13</v>
      </c>
      <c r="BB461" s="203">
        <v>25700</v>
      </c>
      <c r="BC461" s="204"/>
      <c r="BD461" s="204"/>
      <c r="BE461" s="204"/>
      <c r="BF461" s="40" t="s">
        <v>13</v>
      </c>
      <c r="BG461" s="203">
        <f t="shared" si="53"/>
        <v>0</v>
      </c>
      <c r="BH461" s="204"/>
      <c r="BI461" s="204"/>
      <c r="BJ461" s="204"/>
      <c r="BK461" s="204"/>
      <c r="BL461" s="41" t="s">
        <v>13</v>
      </c>
      <c r="BM461" s="34">
        <v>349</v>
      </c>
    </row>
    <row r="462" spans="1:65">
      <c r="A462" s="34">
        <v>350</v>
      </c>
      <c r="B462" s="213"/>
      <c r="C462" s="215"/>
      <c r="D462" s="57"/>
      <c r="E462" s="213"/>
      <c r="F462" s="214"/>
      <c r="G462" s="215"/>
      <c r="H462" s="213"/>
      <c r="I462" s="214"/>
      <c r="J462" s="214"/>
      <c r="K462" s="214"/>
      <c r="L462" s="215"/>
      <c r="M462" s="210"/>
      <c r="N462" s="212"/>
      <c r="O462" s="21" t="s">
        <v>10</v>
      </c>
      <c r="P462" s="22"/>
      <c r="Q462" s="21" t="s">
        <v>11</v>
      </c>
      <c r="R462" s="22"/>
      <c r="S462" s="21" t="s">
        <v>12</v>
      </c>
      <c r="T462" s="26"/>
      <c r="U462" s="21" t="s">
        <v>12</v>
      </c>
      <c r="V462" s="25" t="s">
        <v>62</v>
      </c>
      <c r="W462" s="22"/>
      <c r="X462" s="24" t="s">
        <v>12</v>
      </c>
      <c r="Y462" s="210"/>
      <c r="Z462" s="212"/>
      <c r="AA462" s="21" t="s">
        <v>62</v>
      </c>
      <c r="AB462" s="212"/>
      <c r="AC462" s="206"/>
      <c r="AD462" s="209"/>
      <c r="AE462" s="211"/>
      <c r="AF462" s="211"/>
      <c r="AG462" s="23" t="s">
        <v>13</v>
      </c>
      <c r="AH462" s="210"/>
      <c r="AI462" s="206"/>
      <c r="AJ462" s="209"/>
      <c r="AK462" s="211"/>
      <c r="AL462" s="211"/>
      <c r="AM462" s="211"/>
      <c r="AN462" s="21" t="s">
        <v>13</v>
      </c>
      <c r="AO462" s="210"/>
      <c r="AP462" s="212"/>
      <c r="AQ462" s="24" t="s">
        <v>14</v>
      </c>
      <c r="AR462" s="203">
        <f t="shared" si="51"/>
        <v>0</v>
      </c>
      <c r="AS462" s="204"/>
      <c r="AT462" s="204"/>
      <c r="AU462" s="204"/>
      <c r="AV462" s="40" t="s">
        <v>13</v>
      </c>
      <c r="AW462" s="203">
        <f t="shared" si="52"/>
        <v>0</v>
      </c>
      <c r="AX462" s="204"/>
      <c r="AY462" s="204"/>
      <c r="AZ462" s="204"/>
      <c r="BA462" s="41" t="s">
        <v>13</v>
      </c>
      <c r="BB462" s="203">
        <v>25700</v>
      </c>
      <c r="BC462" s="204"/>
      <c r="BD462" s="204"/>
      <c r="BE462" s="204"/>
      <c r="BF462" s="40" t="s">
        <v>13</v>
      </c>
      <c r="BG462" s="203">
        <f t="shared" si="53"/>
        <v>0</v>
      </c>
      <c r="BH462" s="204"/>
      <c r="BI462" s="204"/>
      <c r="BJ462" s="204"/>
      <c r="BK462" s="204"/>
      <c r="BL462" s="41" t="s">
        <v>13</v>
      </c>
      <c r="BM462" s="34">
        <v>350</v>
      </c>
    </row>
    <row r="463" spans="1:65">
      <c r="A463" s="34">
        <v>351</v>
      </c>
      <c r="B463" s="213"/>
      <c r="C463" s="215"/>
      <c r="D463" s="57"/>
      <c r="E463" s="213"/>
      <c r="F463" s="214"/>
      <c r="G463" s="215"/>
      <c r="H463" s="213"/>
      <c r="I463" s="214"/>
      <c r="J463" s="214"/>
      <c r="K463" s="214"/>
      <c r="L463" s="215"/>
      <c r="M463" s="210"/>
      <c r="N463" s="212"/>
      <c r="O463" s="21" t="s">
        <v>10</v>
      </c>
      <c r="P463" s="22"/>
      <c r="Q463" s="21" t="s">
        <v>11</v>
      </c>
      <c r="R463" s="22"/>
      <c r="S463" s="21" t="s">
        <v>12</v>
      </c>
      <c r="T463" s="26"/>
      <c r="U463" s="21" t="s">
        <v>12</v>
      </c>
      <c r="V463" s="25" t="s">
        <v>62</v>
      </c>
      <c r="W463" s="22"/>
      <c r="X463" s="24" t="s">
        <v>12</v>
      </c>
      <c r="Y463" s="210"/>
      <c r="Z463" s="212"/>
      <c r="AA463" s="21" t="s">
        <v>62</v>
      </c>
      <c r="AB463" s="212"/>
      <c r="AC463" s="206"/>
      <c r="AD463" s="209"/>
      <c r="AE463" s="211"/>
      <c r="AF463" s="211"/>
      <c r="AG463" s="23" t="s">
        <v>13</v>
      </c>
      <c r="AH463" s="210"/>
      <c r="AI463" s="206"/>
      <c r="AJ463" s="209"/>
      <c r="AK463" s="211"/>
      <c r="AL463" s="211"/>
      <c r="AM463" s="211"/>
      <c r="AN463" s="21" t="s">
        <v>13</v>
      </c>
      <c r="AO463" s="210"/>
      <c r="AP463" s="212"/>
      <c r="AQ463" s="24" t="s">
        <v>14</v>
      </c>
      <c r="AR463" s="203">
        <f t="shared" si="51"/>
        <v>0</v>
      </c>
      <c r="AS463" s="204"/>
      <c r="AT463" s="204"/>
      <c r="AU463" s="204"/>
      <c r="AV463" s="40" t="s">
        <v>13</v>
      </c>
      <c r="AW463" s="203">
        <f t="shared" si="52"/>
        <v>0</v>
      </c>
      <c r="AX463" s="204"/>
      <c r="AY463" s="204"/>
      <c r="AZ463" s="204"/>
      <c r="BA463" s="41" t="s">
        <v>13</v>
      </c>
      <c r="BB463" s="203">
        <v>25700</v>
      </c>
      <c r="BC463" s="204"/>
      <c r="BD463" s="204"/>
      <c r="BE463" s="204"/>
      <c r="BF463" s="40" t="s">
        <v>13</v>
      </c>
      <c r="BG463" s="203">
        <f t="shared" si="53"/>
        <v>0</v>
      </c>
      <c r="BH463" s="204"/>
      <c r="BI463" s="204"/>
      <c r="BJ463" s="204"/>
      <c r="BK463" s="204"/>
      <c r="BL463" s="41" t="s">
        <v>13</v>
      </c>
      <c r="BM463" s="34">
        <v>351</v>
      </c>
    </row>
    <row r="464" spans="1:65">
      <c r="A464" s="34">
        <v>352</v>
      </c>
      <c r="B464" s="213"/>
      <c r="C464" s="215"/>
      <c r="D464" s="57"/>
      <c r="E464" s="213"/>
      <c r="F464" s="214"/>
      <c r="G464" s="215"/>
      <c r="H464" s="213"/>
      <c r="I464" s="214"/>
      <c r="J464" s="214"/>
      <c r="K464" s="214"/>
      <c r="L464" s="215"/>
      <c r="M464" s="210"/>
      <c r="N464" s="212"/>
      <c r="O464" s="21" t="s">
        <v>10</v>
      </c>
      <c r="P464" s="22"/>
      <c r="Q464" s="21" t="s">
        <v>11</v>
      </c>
      <c r="R464" s="22"/>
      <c r="S464" s="21" t="s">
        <v>12</v>
      </c>
      <c r="T464" s="26"/>
      <c r="U464" s="21" t="s">
        <v>12</v>
      </c>
      <c r="V464" s="25" t="s">
        <v>62</v>
      </c>
      <c r="W464" s="22"/>
      <c r="X464" s="24" t="s">
        <v>12</v>
      </c>
      <c r="Y464" s="210"/>
      <c r="Z464" s="212"/>
      <c r="AA464" s="21" t="s">
        <v>62</v>
      </c>
      <c r="AB464" s="212"/>
      <c r="AC464" s="206"/>
      <c r="AD464" s="209"/>
      <c r="AE464" s="211"/>
      <c r="AF464" s="211"/>
      <c r="AG464" s="23" t="s">
        <v>13</v>
      </c>
      <c r="AH464" s="210"/>
      <c r="AI464" s="206"/>
      <c r="AJ464" s="209"/>
      <c r="AK464" s="211"/>
      <c r="AL464" s="211"/>
      <c r="AM464" s="211"/>
      <c r="AN464" s="21" t="s">
        <v>13</v>
      </c>
      <c r="AO464" s="210"/>
      <c r="AP464" s="212"/>
      <c r="AQ464" s="24" t="s">
        <v>14</v>
      </c>
      <c r="AR464" s="203">
        <f t="shared" si="51"/>
        <v>0</v>
      </c>
      <c r="AS464" s="204"/>
      <c r="AT464" s="204"/>
      <c r="AU464" s="204"/>
      <c r="AV464" s="40" t="s">
        <v>13</v>
      </c>
      <c r="AW464" s="203">
        <f t="shared" si="52"/>
        <v>0</v>
      </c>
      <c r="AX464" s="204"/>
      <c r="AY464" s="204"/>
      <c r="AZ464" s="204"/>
      <c r="BA464" s="41" t="s">
        <v>13</v>
      </c>
      <c r="BB464" s="203">
        <v>25700</v>
      </c>
      <c r="BC464" s="204"/>
      <c r="BD464" s="204"/>
      <c r="BE464" s="204"/>
      <c r="BF464" s="40" t="s">
        <v>13</v>
      </c>
      <c r="BG464" s="203">
        <f t="shared" si="53"/>
        <v>0</v>
      </c>
      <c r="BH464" s="204"/>
      <c r="BI464" s="204"/>
      <c r="BJ464" s="204"/>
      <c r="BK464" s="204"/>
      <c r="BL464" s="41" t="s">
        <v>13</v>
      </c>
      <c r="BM464" s="34">
        <v>352</v>
      </c>
    </row>
    <row r="465" spans="1:65">
      <c r="A465" s="34">
        <v>353</v>
      </c>
      <c r="B465" s="213"/>
      <c r="C465" s="215"/>
      <c r="D465" s="57"/>
      <c r="E465" s="213"/>
      <c r="F465" s="214"/>
      <c r="G465" s="215"/>
      <c r="H465" s="213"/>
      <c r="I465" s="214"/>
      <c r="J465" s="214"/>
      <c r="K465" s="214"/>
      <c r="L465" s="215"/>
      <c r="M465" s="210"/>
      <c r="N465" s="212"/>
      <c r="O465" s="21" t="s">
        <v>10</v>
      </c>
      <c r="P465" s="22"/>
      <c r="Q465" s="21" t="s">
        <v>11</v>
      </c>
      <c r="R465" s="22"/>
      <c r="S465" s="21" t="s">
        <v>12</v>
      </c>
      <c r="T465" s="26"/>
      <c r="U465" s="21" t="s">
        <v>12</v>
      </c>
      <c r="V465" s="25" t="s">
        <v>62</v>
      </c>
      <c r="W465" s="22"/>
      <c r="X465" s="24" t="s">
        <v>12</v>
      </c>
      <c r="Y465" s="210"/>
      <c r="Z465" s="212"/>
      <c r="AA465" s="21" t="s">
        <v>62</v>
      </c>
      <c r="AB465" s="212"/>
      <c r="AC465" s="206"/>
      <c r="AD465" s="209"/>
      <c r="AE465" s="211"/>
      <c r="AF465" s="211"/>
      <c r="AG465" s="23" t="s">
        <v>13</v>
      </c>
      <c r="AH465" s="210"/>
      <c r="AI465" s="206"/>
      <c r="AJ465" s="209"/>
      <c r="AK465" s="211"/>
      <c r="AL465" s="211"/>
      <c r="AM465" s="211"/>
      <c r="AN465" s="21" t="s">
        <v>13</v>
      </c>
      <c r="AO465" s="210"/>
      <c r="AP465" s="212"/>
      <c r="AQ465" s="24" t="s">
        <v>14</v>
      </c>
      <c r="AR465" s="203">
        <f t="shared" si="51"/>
        <v>0</v>
      </c>
      <c r="AS465" s="204"/>
      <c r="AT465" s="204"/>
      <c r="AU465" s="204"/>
      <c r="AV465" s="40" t="s">
        <v>13</v>
      </c>
      <c r="AW465" s="203">
        <f t="shared" si="52"/>
        <v>0</v>
      </c>
      <c r="AX465" s="204"/>
      <c r="AY465" s="204"/>
      <c r="AZ465" s="204"/>
      <c r="BA465" s="41" t="s">
        <v>13</v>
      </c>
      <c r="BB465" s="203">
        <v>25700</v>
      </c>
      <c r="BC465" s="204"/>
      <c r="BD465" s="204"/>
      <c r="BE465" s="204"/>
      <c r="BF465" s="40" t="s">
        <v>13</v>
      </c>
      <c r="BG465" s="203">
        <f t="shared" si="53"/>
        <v>0</v>
      </c>
      <c r="BH465" s="204"/>
      <c r="BI465" s="204"/>
      <c r="BJ465" s="204"/>
      <c r="BK465" s="204"/>
      <c r="BL465" s="41" t="s">
        <v>13</v>
      </c>
      <c r="BM465" s="34">
        <v>353</v>
      </c>
    </row>
    <row r="466" spans="1:65">
      <c r="A466" s="34">
        <v>354</v>
      </c>
      <c r="B466" s="213"/>
      <c r="C466" s="215"/>
      <c r="D466" s="57"/>
      <c r="E466" s="213"/>
      <c r="F466" s="214"/>
      <c r="G466" s="215"/>
      <c r="H466" s="213"/>
      <c r="I466" s="214"/>
      <c r="J466" s="214"/>
      <c r="K466" s="214"/>
      <c r="L466" s="215"/>
      <c r="M466" s="210"/>
      <c r="N466" s="212"/>
      <c r="O466" s="21" t="s">
        <v>10</v>
      </c>
      <c r="P466" s="22"/>
      <c r="Q466" s="21" t="s">
        <v>11</v>
      </c>
      <c r="R466" s="22"/>
      <c r="S466" s="21" t="s">
        <v>12</v>
      </c>
      <c r="T466" s="26"/>
      <c r="U466" s="21" t="s">
        <v>12</v>
      </c>
      <c r="V466" s="25" t="s">
        <v>62</v>
      </c>
      <c r="W466" s="22"/>
      <c r="X466" s="24" t="s">
        <v>12</v>
      </c>
      <c r="Y466" s="210"/>
      <c r="Z466" s="212"/>
      <c r="AA466" s="21" t="s">
        <v>62</v>
      </c>
      <c r="AB466" s="212"/>
      <c r="AC466" s="206"/>
      <c r="AD466" s="209"/>
      <c r="AE466" s="211"/>
      <c r="AF466" s="211"/>
      <c r="AG466" s="23" t="s">
        <v>13</v>
      </c>
      <c r="AH466" s="210"/>
      <c r="AI466" s="206"/>
      <c r="AJ466" s="209"/>
      <c r="AK466" s="211"/>
      <c r="AL466" s="211"/>
      <c r="AM466" s="211"/>
      <c r="AN466" s="21" t="s">
        <v>13</v>
      </c>
      <c r="AO466" s="210"/>
      <c r="AP466" s="212"/>
      <c r="AQ466" s="24" t="s">
        <v>14</v>
      </c>
      <c r="AR466" s="203">
        <f t="shared" si="51"/>
        <v>0</v>
      </c>
      <c r="AS466" s="204"/>
      <c r="AT466" s="204"/>
      <c r="AU466" s="204"/>
      <c r="AV466" s="40" t="s">
        <v>13</v>
      </c>
      <c r="AW466" s="203">
        <f t="shared" si="52"/>
        <v>0</v>
      </c>
      <c r="AX466" s="204"/>
      <c r="AY466" s="204"/>
      <c r="AZ466" s="204"/>
      <c r="BA466" s="41" t="s">
        <v>13</v>
      </c>
      <c r="BB466" s="203">
        <v>25700</v>
      </c>
      <c r="BC466" s="204"/>
      <c r="BD466" s="204"/>
      <c r="BE466" s="204"/>
      <c r="BF466" s="40" t="s">
        <v>13</v>
      </c>
      <c r="BG466" s="203">
        <f t="shared" si="53"/>
        <v>0</v>
      </c>
      <c r="BH466" s="204"/>
      <c r="BI466" s="204"/>
      <c r="BJ466" s="204"/>
      <c r="BK466" s="204"/>
      <c r="BL466" s="41" t="s">
        <v>13</v>
      </c>
      <c r="BM466" s="34">
        <v>354</v>
      </c>
    </row>
    <row r="467" spans="1:65">
      <c r="A467" s="34">
        <v>355</v>
      </c>
      <c r="B467" s="213"/>
      <c r="C467" s="215"/>
      <c r="D467" s="57"/>
      <c r="E467" s="213"/>
      <c r="F467" s="214"/>
      <c r="G467" s="215"/>
      <c r="H467" s="213"/>
      <c r="I467" s="214"/>
      <c r="J467" s="214"/>
      <c r="K467" s="214"/>
      <c r="L467" s="215"/>
      <c r="M467" s="210"/>
      <c r="N467" s="212"/>
      <c r="O467" s="21" t="s">
        <v>10</v>
      </c>
      <c r="P467" s="22"/>
      <c r="Q467" s="21" t="s">
        <v>11</v>
      </c>
      <c r="R467" s="22"/>
      <c r="S467" s="21" t="s">
        <v>12</v>
      </c>
      <c r="T467" s="26"/>
      <c r="U467" s="21" t="s">
        <v>12</v>
      </c>
      <c r="V467" s="25" t="s">
        <v>62</v>
      </c>
      <c r="W467" s="22"/>
      <c r="X467" s="24" t="s">
        <v>12</v>
      </c>
      <c r="Y467" s="210"/>
      <c r="Z467" s="212"/>
      <c r="AA467" s="21" t="s">
        <v>62</v>
      </c>
      <c r="AB467" s="212"/>
      <c r="AC467" s="206"/>
      <c r="AD467" s="209"/>
      <c r="AE467" s="211"/>
      <c r="AF467" s="211"/>
      <c r="AG467" s="23" t="s">
        <v>13</v>
      </c>
      <c r="AH467" s="210"/>
      <c r="AI467" s="206"/>
      <c r="AJ467" s="209"/>
      <c r="AK467" s="211"/>
      <c r="AL467" s="211"/>
      <c r="AM467" s="211"/>
      <c r="AN467" s="21" t="s">
        <v>13</v>
      </c>
      <c r="AO467" s="210"/>
      <c r="AP467" s="212"/>
      <c r="AQ467" s="24" t="s">
        <v>14</v>
      </c>
      <c r="AR467" s="203">
        <f t="shared" si="51"/>
        <v>0</v>
      </c>
      <c r="AS467" s="204"/>
      <c r="AT467" s="204"/>
      <c r="AU467" s="204"/>
      <c r="AV467" s="40" t="s">
        <v>13</v>
      </c>
      <c r="AW467" s="203">
        <f t="shared" si="52"/>
        <v>0</v>
      </c>
      <c r="AX467" s="204"/>
      <c r="AY467" s="204"/>
      <c r="AZ467" s="204"/>
      <c r="BA467" s="41" t="s">
        <v>13</v>
      </c>
      <c r="BB467" s="203">
        <v>25700</v>
      </c>
      <c r="BC467" s="204"/>
      <c r="BD467" s="204"/>
      <c r="BE467" s="204"/>
      <c r="BF467" s="40" t="s">
        <v>13</v>
      </c>
      <c r="BG467" s="203">
        <f t="shared" si="53"/>
        <v>0</v>
      </c>
      <c r="BH467" s="204"/>
      <c r="BI467" s="204"/>
      <c r="BJ467" s="204"/>
      <c r="BK467" s="204"/>
      <c r="BL467" s="41" t="s">
        <v>13</v>
      </c>
      <c r="BM467" s="34">
        <v>355</v>
      </c>
    </row>
    <row r="468" spans="1:65">
      <c r="A468" s="34">
        <v>356</v>
      </c>
      <c r="B468" s="213"/>
      <c r="C468" s="215"/>
      <c r="D468" s="57"/>
      <c r="E468" s="213"/>
      <c r="F468" s="214"/>
      <c r="G468" s="215"/>
      <c r="H468" s="213"/>
      <c r="I468" s="214"/>
      <c r="J468" s="214"/>
      <c r="K468" s="214"/>
      <c r="L468" s="215"/>
      <c r="M468" s="210"/>
      <c r="N468" s="212"/>
      <c r="O468" s="21" t="s">
        <v>10</v>
      </c>
      <c r="P468" s="22"/>
      <c r="Q468" s="21" t="s">
        <v>11</v>
      </c>
      <c r="R468" s="22"/>
      <c r="S468" s="21" t="s">
        <v>12</v>
      </c>
      <c r="T468" s="26"/>
      <c r="U468" s="21" t="s">
        <v>12</v>
      </c>
      <c r="V468" s="25" t="s">
        <v>62</v>
      </c>
      <c r="W468" s="22"/>
      <c r="X468" s="24" t="s">
        <v>12</v>
      </c>
      <c r="Y468" s="210"/>
      <c r="Z468" s="212"/>
      <c r="AA468" s="21" t="s">
        <v>62</v>
      </c>
      <c r="AB468" s="212"/>
      <c r="AC468" s="206"/>
      <c r="AD468" s="209"/>
      <c r="AE468" s="211"/>
      <c r="AF468" s="211"/>
      <c r="AG468" s="23" t="s">
        <v>13</v>
      </c>
      <c r="AH468" s="210"/>
      <c r="AI468" s="206"/>
      <c r="AJ468" s="209"/>
      <c r="AK468" s="211"/>
      <c r="AL468" s="211"/>
      <c r="AM468" s="211"/>
      <c r="AN468" s="21" t="s">
        <v>13</v>
      </c>
      <c r="AO468" s="210"/>
      <c r="AP468" s="212"/>
      <c r="AQ468" s="24" t="s">
        <v>14</v>
      </c>
      <c r="AR468" s="203">
        <f t="shared" si="51"/>
        <v>0</v>
      </c>
      <c r="AS468" s="204"/>
      <c r="AT468" s="204"/>
      <c r="AU468" s="204"/>
      <c r="AV468" s="40" t="s">
        <v>13</v>
      </c>
      <c r="AW468" s="203">
        <f t="shared" si="52"/>
        <v>0</v>
      </c>
      <c r="AX468" s="204"/>
      <c r="AY468" s="204"/>
      <c r="AZ468" s="204"/>
      <c r="BA468" s="41" t="s">
        <v>13</v>
      </c>
      <c r="BB468" s="203">
        <v>25700</v>
      </c>
      <c r="BC468" s="204"/>
      <c r="BD468" s="204"/>
      <c r="BE468" s="204"/>
      <c r="BF468" s="40" t="s">
        <v>13</v>
      </c>
      <c r="BG468" s="203">
        <f t="shared" si="53"/>
        <v>0</v>
      </c>
      <c r="BH468" s="204"/>
      <c r="BI468" s="204"/>
      <c r="BJ468" s="204"/>
      <c r="BK468" s="204"/>
      <c r="BL468" s="41" t="s">
        <v>13</v>
      </c>
      <c r="BM468" s="34">
        <v>356</v>
      </c>
    </row>
    <row r="469" spans="1:65">
      <c r="A469" s="34">
        <v>357</v>
      </c>
      <c r="B469" s="213"/>
      <c r="C469" s="215"/>
      <c r="D469" s="57"/>
      <c r="E469" s="213"/>
      <c r="F469" s="214"/>
      <c r="G469" s="215"/>
      <c r="H469" s="213"/>
      <c r="I469" s="214"/>
      <c r="J469" s="214"/>
      <c r="K469" s="214"/>
      <c r="L469" s="215"/>
      <c r="M469" s="210"/>
      <c r="N469" s="212"/>
      <c r="O469" s="21" t="s">
        <v>10</v>
      </c>
      <c r="P469" s="22"/>
      <c r="Q469" s="21" t="s">
        <v>11</v>
      </c>
      <c r="R469" s="22"/>
      <c r="S469" s="21" t="s">
        <v>12</v>
      </c>
      <c r="T469" s="26"/>
      <c r="U469" s="21" t="s">
        <v>12</v>
      </c>
      <c r="V469" s="25" t="s">
        <v>62</v>
      </c>
      <c r="W469" s="22"/>
      <c r="X469" s="24" t="s">
        <v>12</v>
      </c>
      <c r="Y469" s="210"/>
      <c r="Z469" s="212"/>
      <c r="AA469" s="21" t="s">
        <v>62</v>
      </c>
      <c r="AB469" s="212"/>
      <c r="AC469" s="206"/>
      <c r="AD469" s="209"/>
      <c r="AE469" s="211"/>
      <c r="AF469" s="211"/>
      <c r="AG469" s="23" t="s">
        <v>13</v>
      </c>
      <c r="AH469" s="210"/>
      <c r="AI469" s="206"/>
      <c r="AJ469" s="209"/>
      <c r="AK469" s="211"/>
      <c r="AL469" s="211"/>
      <c r="AM469" s="211"/>
      <c r="AN469" s="21" t="s">
        <v>13</v>
      </c>
      <c r="AO469" s="210"/>
      <c r="AP469" s="212"/>
      <c r="AQ469" s="24" t="s">
        <v>14</v>
      </c>
      <c r="AR469" s="203">
        <f t="shared" si="51"/>
        <v>0</v>
      </c>
      <c r="AS469" s="204"/>
      <c r="AT469" s="204"/>
      <c r="AU469" s="204"/>
      <c r="AV469" s="40" t="s">
        <v>13</v>
      </c>
      <c r="AW469" s="203">
        <f t="shared" si="52"/>
        <v>0</v>
      </c>
      <c r="AX469" s="204"/>
      <c r="AY469" s="204"/>
      <c r="AZ469" s="204"/>
      <c r="BA469" s="41" t="s">
        <v>13</v>
      </c>
      <c r="BB469" s="203">
        <v>25700</v>
      </c>
      <c r="BC469" s="204"/>
      <c r="BD469" s="204"/>
      <c r="BE469" s="204"/>
      <c r="BF469" s="40" t="s">
        <v>13</v>
      </c>
      <c r="BG469" s="203">
        <f t="shared" si="53"/>
        <v>0</v>
      </c>
      <c r="BH469" s="204"/>
      <c r="BI469" s="204"/>
      <c r="BJ469" s="204"/>
      <c r="BK469" s="204"/>
      <c r="BL469" s="41" t="s">
        <v>13</v>
      </c>
      <c r="BM469" s="34">
        <v>357</v>
      </c>
    </row>
    <row r="470" spans="1:65">
      <c r="A470" s="34">
        <v>358</v>
      </c>
      <c r="B470" s="213"/>
      <c r="C470" s="215"/>
      <c r="D470" s="57"/>
      <c r="E470" s="213"/>
      <c r="F470" s="214"/>
      <c r="G470" s="215"/>
      <c r="H470" s="213"/>
      <c r="I470" s="214"/>
      <c r="J470" s="214"/>
      <c r="K470" s="214"/>
      <c r="L470" s="215"/>
      <c r="M470" s="210"/>
      <c r="N470" s="212"/>
      <c r="O470" s="21" t="s">
        <v>10</v>
      </c>
      <c r="P470" s="22"/>
      <c r="Q470" s="21" t="s">
        <v>11</v>
      </c>
      <c r="R470" s="22"/>
      <c r="S470" s="21" t="s">
        <v>12</v>
      </c>
      <c r="T470" s="26"/>
      <c r="U470" s="21" t="s">
        <v>12</v>
      </c>
      <c r="V470" s="25" t="s">
        <v>62</v>
      </c>
      <c r="W470" s="22"/>
      <c r="X470" s="24" t="s">
        <v>12</v>
      </c>
      <c r="Y470" s="210"/>
      <c r="Z470" s="212"/>
      <c r="AA470" s="21" t="s">
        <v>62</v>
      </c>
      <c r="AB470" s="212"/>
      <c r="AC470" s="206"/>
      <c r="AD470" s="209"/>
      <c r="AE470" s="211"/>
      <c r="AF470" s="211"/>
      <c r="AG470" s="23" t="s">
        <v>13</v>
      </c>
      <c r="AH470" s="210"/>
      <c r="AI470" s="206"/>
      <c r="AJ470" s="209"/>
      <c r="AK470" s="211"/>
      <c r="AL470" s="211"/>
      <c r="AM470" s="211"/>
      <c r="AN470" s="21" t="s">
        <v>13</v>
      </c>
      <c r="AO470" s="210"/>
      <c r="AP470" s="212"/>
      <c r="AQ470" s="24" t="s">
        <v>14</v>
      </c>
      <c r="AR470" s="203">
        <f t="shared" si="51"/>
        <v>0</v>
      </c>
      <c r="AS470" s="204"/>
      <c r="AT470" s="204"/>
      <c r="AU470" s="204"/>
      <c r="AV470" s="40" t="s">
        <v>13</v>
      </c>
      <c r="AW470" s="203">
        <f t="shared" si="52"/>
        <v>0</v>
      </c>
      <c r="AX470" s="204"/>
      <c r="AY470" s="204"/>
      <c r="AZ470" s="204"/>
      <c r="BA470" s="41" t="s">
        <v>13</v>
      </c>
      <c r="BB470" s="203">
        <v>25700</v>
      </c>
      <c r="BC470" s="204"/>
      <c r="BD470" s="204"/>
      <c r="BE470" s="204"/>
      <c r="BF470" s="40" t="s">
        <v>13</v>
      </c>
      <c r="BG470" s="203">
        <f t="shared" si="53"/>
        <v>0</v>
      </c>
      <c r="BH470" s="204"/>
      <c r="BI470" s="204"/>
      <c r="BJ470" s="204"/>
      <c r="BK470" s="204"/>
      <c r="BL470" s="41" t="s">
        <v>13</v>
      </c>
      <c r="BM470" s="34">
        <v>358</v>
      </c>
    </row>
    <row r="471" spans="1:65">
      <c r="A471" s="34">
        <v>359</v>
      </c>
      <c r="B471" s="213"/>
      <c r="C471" s="215"/>
      <c r="D471" s="57"/>
      <c r="E471" s="213"/>
      <c r="F471" s="214"/>
      <c r="G471" s="215"/>
      <c r="H471" s="213"/>
      <c r="I471" s="214"/>
      <c r="J471" s="214"/>
      <c r="K471" s="214"/>
      <c r="L471" s="215"/>
      <c r="M471" s="210"/>
      <c r="N471" s="212"/>
      <c r="O471" s="21" t="s">
        <v>10</v>
      </c>
      <c r="P471" s="22"/>
      <c r="Q471" s="21" t="s">
        <v>11</v>
      </c>
      <c r="R471" s="22"/>
      <c r="S471" s="21" t="s">
        <v>12</v>
      </c>
      <c r="T471" s="26"/>
      <c r="U471" s="21" t="s">
        <v>12</v>
      </c>
      <c r="V471" s="25" t="s">
        <v>62</v>
      </c>
      <c r="W471" s="22"/>
      <c r="X471" s="24" t="s">
        <v>12</v>
      </c>
      <c r="Y471" s="210"/>
      <c r="Z471" s="212"/>
      <c r="AA471" s="21" t="s">
        <v>62</v>
      </c>
      <c r="AB471" s="212"/>
      <c r="AC471" s="206"/>
      <c r="AD471" s="209"/>
      <c r="AE471" s="211"/>
      <c r="AF471" s="211"/>
      <c r="AG471" s="23" t="s">
        <v>13</v>
      </c>
      <c r="AH471" s="210"/>
      <c r="AI471" s="206"/>
      <c r="AJ471" s="209"/>
      <c r="AK471" s="211"/>
      <c r="AL471" s="211"/>
      <c r="AM471" s="211"/>
      <c r="AN471" s="21" t="s">
        <v>13</v>
      </c>
      <c r="AO471" s="210"/>
      <c r="AP471" s="212"/>
      <c r="AQ471" s="24" t="s">
        <v>14</v>
      </c>
      <c r="AR471" s="203">
        <f t="shared" si="51"/>
        <v>0</v>
      </c>
      <c r="AS471" s="204"/>
      <c r="AT471" s="204"/>
      <c r="AU471" s="204"/>
      <c r="AV471" s="40" t="s">
        <v>13</v>
      </c>
      <c r="AW471" s="203">
        <f t="shared" si="52"/>
        <v>0</v>
      </c>
      <c r="AX471" s="204"/>
      <c r="AY471" s="204"/>
      <c r="AZ471" s="204"/>
      <c r="BA471" s="41" t="s">
        <v>13</v>
      </c>
      <c r="BB471" s="203">
        <v>25700</v>
      </c>
      <c r="BC471" s="204"/>
      <c r="BD471" s="204"/>
      <c r="BE471" s="204"/>
      <c r="BF471" s="40" t="s">
        <v>13</v>
      </c>
      <c r="BG471" s="203">
        <f t="shared" si="53"/>
        <v>0</v>
      </c>
      <c r="BH471" s="204"/>
      <c r="BI471" s="204"/>
      <c r="BJ471" s="204"/>
      <c r="BK471" s="204"/>
      <c r="BL471" s="41" t="s">
        <v>13</v>
      </c>
      <c r="BM471" s="34">
        <v>359</v>
      </c>
    </row>
    <row r="472" spans="1:65" ht="18.600000000000001" thickBot="1">
      <c r="A472" s="34">
        <v>360</v>
      </c>
      <c r="B472" s="213"/>
      <c r="C472" s="215"/>
      <c r="D472" s="57"/>
      <c r="E472" s="213"/>
      <c r="F472" s="214"/>
      <c r="G472" s="215"/>
      <c r="H472" s="213"/>
      <c r="I472" s="214"/>
      <c r="J472" s="214"/>
      <c r="K472" s="214"/>
      <c r="L472" s="215"/>
      <c r="M472" s="210"/>
      <c r="N472" s="212"/>
      <c r="O472" s="21" t="s">
        <v>10</v>
      </c>
      <c r="P472" s="22"/>
      <c r="Q472" s="21" t="s">
        <v>11</v>
      </c>
      <c r="R472" s="22"/>
      <c r="S472" s="24" t="s">
        <v>12</v>
      </c>
      <c r="T472" s="26"/>
      <c r="U472" s="21" t="s">
        <v>12</v>
      </c>
      <c r="V472" s="25" t="s">
        <v>62</v>
      </c>
      <c r="W472" s="22"/>
      <c r="X472" s="24" t="s">
        <v>12</v>
      </c>
      <c r="Y472" s="210"/>
      <c r="Z472" s="212"/>
      <c r="AA472" s="21" t="s">
        <v>62</v>
      </c>
      <c r="AB472" s="212"/>
      <c r="AC472" s="206"/>
      <c r="AD472" s="209"/>
      <c r="AE472" s="211"/>
      <c r="AF472" s="211"/>
      <c r="AG472" s="23" t="s">
        <v>13</v>
      </c>
      <c r="AH472" s="210"/>
      <c r="AI472" s="206"/>
      <c r="AJ472" s="209"/>
      <c r="AK472" s="211"/>
      <c r="AL472" s="211"/>
      <c r="AM472" s="211"/>
      <c r="AN472" s="21" t="s">
        <v>119</v>
      </c>
      <c r="AO472" s="210"/>
      <c r="AP472" s="212"/>
      <c r="AQ472" s="24" t="s">
        <v>14</v>
      </c>
      <c r="AR472" s="203">
        <f t="shared" si="51"/>
        <v>0</v>
      </c>
      <c r="AS472" s="204"/>
      <c r="AT472" s="204"/>
      <c r="AU472" s="204"/>
      <c r="AV472" s="40" t="s">
        <v>13</v>
      </c>
      <c r="AW472" s="203">
        <f t="shared" si="52"/>
        <v>0</v>
      </c>
      <c r="AX472" s="204"/>
      <c r="AY472" s="204"/>
      <c r="AZ472" s="204"/>
      <c r="BA472" s="41" t="s">
        <v>13</v>
      </c>
      <c r="BB472" s="203">
        <v>25700</v>
      </c>
      <c r="BC472" s="204"/>
      <c r="BD472" s="204"/>
      <c r="BE472" s="204"/>
      <c r="BF472" s="41" t="s">
        <v>13</v>
      </c>
      <c r="BG472" s="320">
        <f t="shared" si="53"/>
        <v>0</v>
      </c>
      <c r="BH472" s="321"/>
      <c r="BI472" s="321"/>
      <c r="BJ472" s="321"/>
      <c r="BK472" s="321"/>
      <c r="BL472" s="41" t="s">
        <v>13</v>
      </c>
      <c r="BM472" s="34">
        <v>360</v>
      </c>
    </row>
    <row r="473" spans="1:65" ht="18.600000000000001" thickBot="1">
      <c r="BD473" s="322" t="s">
        <v>15</v>
      </c>
      <c r="BE473" s="322"/>
      <c r="BF473" s="323"/>
      <c r="BG473" s="324">
        <f>SUM(BG453:BK472)</f>
        <v>0</v>
      </c>
      <c r="BH473" s="325"/>
      <c r="BI473" s="325"/>
      <c r="BJ473" s="325"/>
      <c r="BK473" s="325"/>
      <c r="BL473" s="326"/>
    </row>
    <row r="474" spans="1:65" ht="22.2">
      <c r="A474" s="1" t="s">
        <v>61</v>
      </c>
      <c r="BC474" s="196" t="s">
        <v>24</v>
      </c>
      <c r="BD474" s="197"/>
      <c r="BE474" s="275"/>
      <c r="BF474" s="276"/>
      <c r="BG474" s="2" t="s">
        <v>10</v>
      </c>
      <c r="BI474" s="344"/>
      <c r="BJ474" s="345"/>
      <c r="BK474" s="346" t="s">
        <v>25</v>
      </c>
      <c r="BL474" s="347"/>
    </row>
    <row r="475" spans="1:65">
      <c r="X475" s="2" t="s">
        <v>85</v>
      </c>
      <c r="AU475" s="2" t="s">
        <v>103</v>
      </c>
      <c r="AX475" s="275"/>
      <c r="AY475" s="164"/>
      <c r="AZ475" s="164"/>
      <c r="BA475" s="164"/>
      <c r="BB475" s="164"/>
      <c r="BC475" s="164"/>
      <c r="BD475" s="164"/>
      <c r="BE475" s="164"/>
      <c r="BF475" s="164"/>
      <c r="BG475" s="164"/>
      <c r="BH475" s="164"/>
      <c r="BI475" s="164"/>
      <c r="BJ475" s="164"/>
      <c r="BK475" s="164"/>
      <c r="BL475" s="276"/>
    </row>
    <row r="476" spans="1:65" ht="18" customHeight="1">
      <c r="A476" s="4"/>
      <c r="B476" s="246" t="s">
        <v>94</v>
      </c>
      <c r="C476" s="248"/>
      <c r="D476" s="340" t="s">
        <v>120</v>
      </c>
      <c r="E476" s="246" t="s">
        <v>95</v>
      </c>
      <c r="F476" s="247"/>
      <c r="G476" s="248"/>
      <c r="H476" s="252" t="s">
        <v>3</v>
      </c>
      <c r="I476" s="253"/>
      <c r="J476" s="253"/>
      <c r="K476" s="253"/>
      <c r="L476" s="254"/>
      <c r="M476" s="274" t="s">
        <v>93</v>
      </c>
      <c r="N476" s="258"/>
      <c r="O476" s="258"/>
      <c r="P476" s="258"/>
      <c r="Q476" s="258"/>
      <c r="R476" s="258"/>
      <c r="S476" s="329"/>
      <c r="T476" s="274" t="s">
        <v>63</v>
      </c>
      <c r="U476" s="258"/>
      <c r="V476" s="258"/>
      <c r="W476" s="258"/>
      <c r="X476" s="329"/>
      <c r="Y476" s="262" t="s">
        <v>64</v>
      </c>
      <c r="Z476" s="263"/>
      <c r="AA476" s="263"/>
      <c r="AB476" s="263"/>
      <c r="AC476" s="264"/>
      <c r="AD476" s="274" t="s">
        <v>6</v>
      </c>
      <c r="AE476" s="258"/>
      <c r="AF476" s="258"/>
      <c r="AG476" s="329"/>
      <c r="AH476" s="271" t="s">
        <v>84</v>
      </c>
      <c r="AI476" s="272"/>
      <c r="AJ476" s="272"/>
      <c r="AK476" s="272"/>
      <c r="AL476" s="272"/>
      <c r="AM476" s="272"/>
      <c r="AN476" s="273"/>
      <c r="AO476" s="274" t="s">
        <v>7</v>
      </c>
      <c r="AP476" s="258"/>
      <c r="AQ476" s="329"/>
      <c r="AR476" s="224" t="s">
        <v>26</v>
      </c>
      <c r="AS476" s="332"/>
      <c r="AT476" s="332"/>
      <c r="AU476" s="332"/>
      <c r="AV476" s="333"/>
      <c r="AW476" s="230" t="s">
        <v>8</v>
      </c>
      <c r="AX476" s="231"/>
      <c r="AY476" s="231"/>
      <c r="AZ476" s="231"/>
      <c r="BA476" s="232"/>
      <c r="BB476" s="236" t="s">
        <v>27</v>
      </c>
      <c r="BC476" s="335"/>
      <c r="BD476" s="335"/>
      <c r="BE476" s="335"/>
      <c r="BF476" s="336"/>
      <c r="BG476" s="230" t="s">
        <v>9</v>
      </c>
      <c r="BH476" s="231"/>
      <c r="BI476" s="231"/>
      <c r="BJ476" s="231"/>
      <c r="BK476" s="231"/>
      <c r="BL476" s="232"/>
    </row>
    <row r="477" spans="1:65" ht="18" customHeight="1">
      <c r="A477" s="4"/>
      <c r="B477" s="249"/>
      <c r="C477" s="251"/>
      <c r="D477" s="341"/>
      <c r="E477" s="249"/>
      <c r="F477" s="250"/>
      <c r="G477" s="251"/>
      <c r="H477" s="255"/>
      <c r="I477" s="256"/>
      <c r="J477" s="256"/>
      <c r="K477" s="256"/>
      <c r="L477" s="257"/>
      <c r="M477" s="342"/>
      <c r="N477" s="259"/>
      <c r="O477" s="259"/>
      <c r="P477" s="259"/>
      <c r="Q477" s="259"/>
      <c r="R477" s="259"/>
      <c r="S477" s="343"/>
      <c r="T477" s="342"/>
      <c r="U477" s="259"/>
      <c r="V477" s="259"/>
      <c r="W477" s="259"/>
      <c r="X477" s="343"/>
      <c r="Y477" s="224" t="s">
        <v>91</v>
      </c>
      <c r="Z477" s="332"/>
      <c r="AA477" s="332"/>
      <c r="AB477" s="332"/>
      <c r="AC477" s="333"/>
      <c r="AD477" s="330"/>
      <c r="AE477" s="260"/>
      <c r="AF477" s="260"/>
      <c r="AG477" s="331"/>
      <c r="AH477" s="218" t="s">
        <v>4</v>
      </c>
      <c r="AI477" s="220"/>
      <c r="AJ477" s="218" t="s">
        <v>5</v>
      </c>
      <c r="AK477" s="219"/>
      <c r="AL477" s="219"/>
      <c r="AM477" s="219"/>
      <c r="AN477" s="220"/>
      <c r="AO477" s="330"/>
      <c r="AP477" s="260"/>
      <c r="AQ477" s="331"/>
      <c r="AR477" s="334"/>
      <c r="AS477" s="244"/>
      <c r="AT477" s="244"/>
      <c r="AU477" s="244"/>
      <c r="AV477" s="245"/>
      <c r="AW477" s="233"/>
      <c r="AX477" s="234"/>
      <c r="AY477" s="234"/>
      <c r="AZ477" s="234"/>
      <c r="BA477" s="235"/>
      <c r="BB477" s="337"/>
      <c r="BC477" s="338"/>
      <c r="BD477" s="338"/>
      <c r="BE477" s="338"/>
      <c r="BF477" s="339"/>
      <c r="BG477" s="233"/>
      <c r="BH477" s="234"/>
      <c r="BI477" s="234"/>
      <c r="BJ477" s="234"/>
      <c r="BK477" s="234"/>
      <c r="BL477" s="235"/>
    </row>
    <row r="478" spans="1:65">
      <c r="A478" s="4"/>
      <c r="B478" s="218" t="s">
        <v>2</v>
      </c>
      <c r="C478" s="220"/>
      <c r="D478" s="54" t="s">
        <v>2</v>
      </c>
      <c r="E478" s="218" t="s">
        <v>96</v>
      </c>
      <c r="F478" s="219"/>
      <c r="G478" s="220"/>
      <c r="H478" s="221"/>
      <c r="I478" s="222"/>
      <c r="J478" s="222"/>
      <c r="K478" s="222"/>
      <c r="L478" s="223"/>
      <c r="M478" s="330"/>
      <c r="N478" s="260"/>
      <c r="O478" s="260"/>
      <c r="P478" s="260"/>
      <c r="Q478" s="260"/>
      <c r="R478" s="260"/>
      <c r="S478" s="331"/>
      <c r="T478" s="330"/>
      <c r="U478" s="260"/>
      <c r="V478" s="260"/>
      <c r="W478" s="260"/>
      <c r="X478" s="331"/>
      <c r="Y478" s="334"/>
      <c r="Z478" s="244"/>
      <c r="AA478" s="244"/>
      <c r="AB478" s="244"/>
      <c r="AC478" s="245"/>
      <c r="AD478" s="218" t="s">
        <v>77</v>
      </c>
      <c r="AE478" s="219"/>
      <c r="AF478" s="219"/>
      <c r="AG478" s="220"/>
      <c r="AH478" s="218" t="s">
        <v>2</v>
      </c>
      <c r="AI478" s="220"/>
      <c r="AJ478" s="218" t="s">
        <v>78</v>
      </c>
      <c r="AK478" s="219"/>
      <c r="AL478" s="219"/>
      <c r="AM478" s="219"/>
      <c r="AN478" s="220"/>
      <c r="AO478" s="218" t="s">
        <v>79</v>
      </c>
      <c r="AP478" s="219"/>
      <c r="AQ478" s="220"/>
      <c r="AR478" s="218" t="s">
        <v>80</v>
      </c>
      <c r="AS478" s="219"/>
      <c r="AT478" s="219"/>
      <c r="AU478" s="219"/>
      <c r="AV478" s="220"/>
      <c r="AW478" s="218" t="s">
        <v>81</v>
      </c>
      <c r="AX478" s="219"/>
      <c r="AY478" s="219"/>
      <c r="AZ478" s="219"/>
      <c r="BA478" s="220"/>
      <c r="BB478" s="271" t="s">
        <v>82</v>
      </c>
      <c r="BC478" s="272"/>
      <c r="BD478" s="272"/>
      <c r="BE478" s="272"/>
      <c r="BF478" s="273"/>
      <c r="BG478" s="271" t="s">
        <v>83</v>
      </c>
      <c r="BH478" s="272"/>
      <c r="BI478" s="272"/>
      <c r="BJ478" s="272"/>
      <c r="BK478" s="272"/>
      <c r="BL478" s="273"/>
    </row>
    <row r="479" spans="1:65">
      <c r="A479" s="34">
        <v>361</v>
      </c>
      <c r="B479" s="213"/>
      <c r="C479" s="215"/>
      <c r="D479" s="57"/>
      <c r="E479" s="213"/>
      <c r="F479" s="214"/>
      <c r="G479" s="215"/>
      <c r="H479" s="213"/>
      <c r="I479" s="214"/>
      <c r="J479" s="214"/>
      <c r="K479" s="214"/>
      <c r="L479" s="215"/>
      <c r="M479" s="210"/>
      <c r="N479" s="212"/>
      <c r="O479" s="21" t="s">
        <v>10</v>
      </c>
      <c r="P479" s="22"/>
      <c r="Q479" s="21" t="s">
        <v>11</v>
      </c>
      <c r="R479" s="22"/>
      <c r="S479" s="21" t="s">
        <v>12</v>
      </c>
      <c r="T479" s="26"/>
      <c r="U479" s="21" t="s">
        <v>12</v>
      </c>
      <c r="V479" s="25" t="s">
        <v>62</v>
      </c>
      <c r="W479" s="22"/>
      <c r="X479" s="24" t="s">
        <v>12</v>
      </c>
      <c r="Y479" s="327"/>
      <c r="Z479" s="217"/>
      <c r="AA479" s="21" t="s">
        <v>62</v>
      </c>
      <c r="AB479" s="217"/>
      <c r="AC479" s="328"/>
      <c r="AD479" s="209"/>
      <c r="AE479" s="211"/>
      <c r="AF479" s="211"/>
      <c r="AG479" s="23" t="s">
        <v>13</v>
      </c>
      <c r="AH479" s="210"/>
      <c r="AI479" s="206"/>
      <c r="AJ479" s="209"/>
      <c r="AK479" s="211"/>
      <c r="AL479" s="211"/>
      <c r="AM479" s="211"/>
      <c r="AN479" s="21" t="s">
        <v>13</v>
      </c>
      <c r="AO479" s="210"/>
      <c r="AP479" s="212"/>
      <c r="AQ479" s="24" t="s">
        <v>14</v>
      </c>
      <c r="AR479" s="203">
        <f t="shared" ref="AR479:AR498" si="54">IFERROR(ROUNDDOWN(AJ479/AO479,0),0)</f>
        <v>0</v>
      </c>
      <c r="AS479" s="204"/>
      <c r="AT479" s="204"/>
      <c r="AU479" s="204"/>
      <c r="AV479" s="40" t="s">
        <v>13</v>
      </c>
      <c r="AW479" s="203">
        <f t="shared" ref="AW479:AW498" si="55">IFERROR(AD479+AR479,0)</f>
        <v>0</v>
      </c>
      <c r="AX479" s="204"/>
      <c r="AY479" s="204"/>
      <c r="AZ479" s="204"/>
      <c r="BA479" s="41" t="s">
        <v>13</v>
      </c>
      <c r="BB479" s="203">
        <v>25700</v>
      </c>
      <c r="BC479" s="204"/>
      <c r="BD479" s="204"/>
      <c r="BE479" s="204"/>
      <c r="BF479" s="40" t="s">
        <v>13</v>
      </c>
      <c r="BG479" s="203">
        <f t="shared" ref="BG479:BG498" si="56">IF(AW479&lt;BB479,AW479,25700)</f>
        <v>0</v>
      </c>
      <c r="BH479" s="204"/>
      <c r="BI479" s="204"/>
      <c r="BJ479" s="204"/>
      <c r="BK479" s="204"/>
      <c r="BL479" s="41" t="s">
        <v>13</v>
      </c>
      <c r="BM479" s="34">
        <v>361</v>
      </c>
    </row>
    <row r="480" spans="1:65">
      <c r="A480" s="34">
        <v>362</v>
      </c>
      <c r="B480" s="213"/>
      <c r="C480" s="215"/>
      <c r="D480" s="57"/>
      <c r="E480" s="213"/>
      <c r="F480" s="214"/>
      <c r="G480" s="215"/>
      <c r="H480" s="213"/>
      <c r="I480" s="214"/>
      <c r="J480" s="214"/>
      <c r="K480" s="214"/>
      <c r="L480" s="215"/>
      <c r="M480" s="210"/>
      <c r="N480" s="212"/>
      <c r="O480" s="21" t="s">
        <v>10</v>
      </c>
      <c r="P480" s="22"/>
      <c r="Q480" s="21" t="s">
        <v>11</v>
      </c>
      <c r="R480" s="22"/>
      <c r="S480" s="21" t="s">
        <v>12</v>
      </c>
      <c r="T480" s="26"/>
      <c r="U480" s="21" t="s">
        <v>12</v>
      </c>
      <c r="V480" s="25" t="s">
        <v>62</v>
      </c>
      <c r="W480" s="22"/>
      <c r="X480" s="24" t="s">
        <v>12</v>
      </c>
      <c r="Y480" s="210"/>
      <c r="Z480" s="212"/>
      <c r="AA480" s="21" t="s">
        <v>62</v>
      </c>
      <c r="AB480" s="212"/>
      <c r="AC480" s="206"/>
      <c r="AD480" s="209"/>
      <c r="AE480" s="211"/>
      <c r="AF480" s="211"/>
      <c r="AG480" s="23" t="s">
        <v>13</v>
      </c>
      <c r="AH480" s="210"/>
      <c r="AI480" s="206"/>
      <c r="AJ480" s="209"/>
      <c r="AK480" s="211"/>
      <c r="AL480" s="211"/>
      <c r="AM480" s="211"/>
      <c r="AN480" s="21" t="s">
        <v>13</v>
      </c>
      <c r="AO480" s="210"/>
      <c r="AP480" s="212"/>
      <c r="AQ480" s="24" t="s">
        <v>14</v>
      </c>
      <c r="AR480" s="203">
        <f t="shared" si="54"/>
        <v>0</v>
      </c>
      <c r="AS480" s="204"/>
      <c r="AT480" s="204"/>
      <c r="AU480" s="204"/>
      <c r="AV480" s="40" t="s">
        <v>13</v>
      </c>
      <c r="AW480" s="203">
        <f t="shared" si="55"/>
        <v>0</v>
      </c>
      <c r="AX480" s="204"/>
      <c r="AY480" s="204"/>
      <c r="AZ480" s="204"/>
      <c r="BA480" s="41" t="s">
        <v>13</v>
      </c>
      <c r="BB480" s="203">
        <v>25700</v>
      </c>
      <c r="BC480" s="204"/>
      <c r="BD480" s="204"/>
      <c r="BE480" s="204"/>
      <c r="BF480" s="40" t="s">
        <v>13</v>
      </c>
      <c r="BG480" s="203">
        <f t="shared" si="56"/>
        <v>0</v>
      </c>
      <c r="BH480" s="204"/>
      <c r="BI480" s="204"/>
      <c r="BJ480" s="204"/>
      <c r="BK480" s="204"/>
      <c r="BL480" s="41" t="s">
        <v>13</v>
      </c>
      <c r="BM480" s="34">
        <v>362</v>
      </c>
    </row>
    <row r="481" spans="1:65">
      <c r="A481" s="34">
        <v>363</v>
      </c>
      <c r="B481" s="213"/>
      <c r="C481" s="215"/>
      <c r="D481" s="57"/>
      <c r="E481" s="213"/>
      <c r="F481" s="214"/>
      <c r="G481" s="215"/>
      <c r="H481" s="213"/>
      <c r="I481" s="214"/>
      <c r="J481" s="214"/>
      <c r="K481" s="214"/>
      <c r="L481" s="215"/>
      <c r="M481" s="210"/>
      <c r="N481" s="212"/>
      <c r="O481" s="21" t="s">
        <v>10</v>
      </c>
      <c r="P481" s="22"/>
      <c r="Q481" s="21" t="s">
        <v>11</v>
      </c>
      <c r="R481" s="22"/>
      <c r="S481" s="21" t="s">
        <v>12</v>
      </c>
      <c r="T481" s="26"/>
      <c r="U481" s="21" t="s">
        <v>12</v>
      </c>
      <c r="V481" s="25" t="s">
        <v>62</v>
      </c>
      <c r="W481" s="22"/>
      <c r="X481" s="24" t="s">
        <v>12</v>
      </c>
      <c r="Y481" s="210"/>
      <c r="Z481" s="212"/>
      <c r="AA481" s="21" t="s">
        <v>62</v>
      </c>
      <c r="AB481" s="212"/>
      <c r="AC481" s="206"/>
      <c r="AD481" s="209"/>
      <c r="AE481" s="211"/>
      <c r="AF481" s="211"/>
      <c r="AG481" s="23" t="s">
        <v>13</v>
      </c>
      <c r="AH481" s="210"/>
      <c r="AI481" s="206"/>
      <c r="AJ481" s="209"/>
      <c r="AK481" s="211"/>
      <c r="AL481" s="211"/>
      <c r="AM481" s="211"/>
      <c r="AN481" s="21" t="s">
        <v>13</v>
      </c>
      <c r="AO481" s="210"/>
      <c r="AP481" s="212"/>
      <c r="AQ481" s="24" t="s">
        <v>14</v>
      </c>
      <c r="AR481" s="203">
        <f t="shared" si="54"/>
        <v>0</v>
      </c>
      <c r="AS481" s="204"/>
      <c r="AT481" s="204"/>
      <c r="AU481" s="204"/>
      <c r="AV481" s="40" t="s">
        <v>13</v>
      </c>
      <c r="AW481" s="203">
        <f t="shared" si="55"/>
        <v>0</v>
      </c>
      <c r="AX481" s="204"/>
      <c r="AY481" s="204"/>
      <c r="AZ481" s="204"/>
      <c r="BA481" s="41" t="s">
        <v>13</v>
      </c>
      <c r="BB481" s="203">
        <v>25700</v>
      </c>
      <c r="BC481" s="204"/>
      <c r="BD481" s="204"/>
      <c r="BE481" s="204"/>
      <c r="BF481" s="40" t="s">
        <v>13</v>
      </c>
      <c r="BG481" s="203">
        <f t="shared" si="56"/>
        <v>0</v>
      </c>
      <c r="BH481" s="204"/>
      <c r="BI481" s="204"/>
      <c r="BJ481" s="204"/>
      <c r="BK481" s="204"/>
      <c r="BL481" s="41" t="s">
        <v>13</v>
      </c>
      <c r="BM481" s="34">
        <v>363</v>
      </c>
    </row>
    <row r="482" spans="1:65">
      <c r="A482" s="34">
        <v>364</v>
      </c>
      <c r="B482" s="213"/>
      <c r="C482" s="215"/>
      <c r="D482" s="57"/>
      <c r="E482" s="213"/>
      <c r="F482" s="214"/>
      <c r="G482" s="215"/>
      <c r="H482" s="213"/>
      <c r="I482" s="214"/>
      <c r="J482" s="214"/>
      <c r="K482" s="214"/>
      <c r="L482" s="215"/>
      <c r="M482" s="210"/>
      <c r="N482" s="212"/>
      <c r="O482" s="21" t="s">
        <v>10</v>
      </c>
      <c r="P482" s="22"/>
      <c r="Q482" s="21" t="s">
        <v>11</v>
      </c>
      <c r="R482" s="22"/>
      <c r="S482" s="21" t="s">
        <v>12</v>
      </c>
      <c r="T482" s="26"/>
      <c r="U482" s="21" t="s">
        <v>12</v>
      </c>
      <c r="V482" s="25" t="s">
        <v>62</v>
      </c>
      <c r="W482" s="22"/>
      <c r="X482" s="24" t="s">
        <v>12</v>
      </c>
      <c r="Y482" s="210"/>
      <c r="Z482" s="212"/>
      <c r="AA482" s="21" t="s">
        <v>62</v>
      </c>
      <c r="AB482" s="212"/>
      <c r="AC482" s="206"/>
      <c r="AD482" s="209"/>
      <c r="AE482" s="211"/>
      <c r="AF482" s="211"/>
      <c r="AG482" s="23" t="s">
        <v>13</v>
      </c>
      <c r="AH482" s="210"/>
      <c r="AI482" s="206"/>
      <c r="AJ482" s="209"/>
      <c r="AK482" s="211"/>
      <c r="AL482" s="211"/>
      <c r="AM482" s="211"/>
      <c r="AN482" s="21" t="s">
        <v>13</v>
      </c>
      <c r="AO482" s="210"/>
      <c r="AP482" s="212"/>
      <c r="AQ482" s="24" t="s">
        <v>14</v>
      </c>
      <c r="AR482" s="203">
        <f t="shared" si="54"/>
        <v>0</v>
      </c>
      <c r="AS482" s="204"/>
      <c r="AT482" s="204"/>
      <c r="AU482" s="204"/>
      <c r="AV482" s="40" t="s">
        <v>13</v>
      </c>
      <c r="AW482" s="203">
        <f t="shared" si="55"/>
        <v>0</v>
      </c>
      <c r="AX482" s="204"/>
      <c r="AY482" s="204"/>
      <c r="AZ482" s="204"/>
      <c r="BA482" s="41" t="s">
        <v>13</v>
      </c>
      <c r="BB482" s="203">
        <v>25700</v>
      </c>
      <c r="BC482" s="204"/>
      <c r="BD482" s="204"/>
      <c r="BE482" s="204"/>
      <c r="BF482" s="40" t="s">
        <v>13</v>
      </c>
      <c r="BG482" s="203">
        <f t="shared" si="56"/>
        <v>0</v>
      </c>
      <c r="BH482" s="204"/>
      <c r="BI482" s="204"/>
      <c r="BJ482" s="204"/>
      <c r="BK482" s="204"/>
      <c r="BL482" s="41" t="s">
        <v>13</v>
      </c>
      <c r="BM482" s="34">
        <v>364</v>
      </c>
    </row>
    <row r="483" spans="1:65">
      <c r="A483" s="34">
        <v>365</v>
      </c>
      <c r="B483" s="213"/>
      <c r="C483" s="215"/>
      <c r="D483" s="57"/>
      <c r="E483" s="213"/>
      <c r="F483" s="214"/>
      <c r="G483" s="215"/>
      <c r="H483" s="213"/>
      <c r="I483" s="214"/>
      <c r="J483" s="214"/>
      <c r="K483" s="214"/>
      <c r="L483" s="215"/>
      <c r="M483" s="210"/>
      <c r="N483" s="212"/>
      <c r="O483" s="21" t="s">
        <v>10</v>
      </c>
      <c r="P483" s="22"/>
      <c r="Q483" s="21" t="s">
        <v>11</v>
      </c>
      <c r="R483" s="22"/>
      <c r="S483" s="21" t="s">
        <v>12</v>
      </c>
      <c r="T483" s="26"/>
      <c r="U483" s="21" t="s">
        <v>12</v>
      </c>
      <c r="V483" s="25" t="s">
        <v>62</v>
      </c>
      <c r="W483" s="22"/>
      <c r="X483" s="24" t="s">
        <v>12</v>
      </c>
      <c r="Y483" s="327"/>
      <c r="Z483" s="217"/>
      <c r="AA483" s="21" t="s">
        <v>62</v>
      </c>
      <c r="AB483" s="217"/>
      <c r="AC483" s="328"/>
      <c r="AD483" s="209"/>
      <c r="AE483" s="211"/>
      <c r="AF483" s="211"/>
      <c r="AG483" s="23" t="s">
        <v>13</v>
      </c>
      <c r="AH483" s="210"/>
      <c r="AI483" s="206"/>
      <c r="AJ483" s="209"/>
      <c r="AK483" s="211"/>
      <c r="AL483" s="211"/>
      <c r="AM483" s="211"/>
      <c r="AN483" s="21" t="s">
        <v>13</v>
      </c>
      <c r="AO483" s="210"/>
      <c r="AP483" s="212"/>
      <c r="AQ483" s="24" t="s">
        <v>14</v>
      </c>
      <c r="AR483" s="203">
        <f t="shared" si="54"/>
        <v>0</v>
      </c>
      <c r="AS483" s="204"/>
      <c r="AT483" s="204"/>
      <c r="AU483" s="204"/>
      <c r="AV483" s="40" t="s">
        <v>13</v>
      </c>
      <c r="AW483" s="203">
        <f t="shared" si="55"/>
        <v>0</v>
      </c>
      <c r="AX483" s="204"/>
      <c r="AY483" s="204"/>
      <c r="AZ483" s="204"/>
      <c r="BA483" s="41" t="s">
        <v>13</v>
      </c>
      <c r="BB483" s="203">
        <v>25700</v>
      </c>
      <c r="BC483" s="204"/>
      <c r="BD483" s="204"/>
      <c r="BE483" s="204"/>
      <c r="BF483" s="40" t="s">
        <v>13</v>
      </c>
      <c r="BG483" s="203">
        <f t="shared" si="56"/>
        <v>0</v>
      </c>
      <c r="BH483" s="204"/>
      <c r="BI483" s="204"/>
      <c r="BJ483" s="204"/>
      <c r="BK483" s="204"/>
      <c r="BL483" s="41" t="s">
        <v>13</v>
      </c>
      <c r="BM483" s="34">
        <v>365</v>
      </c>
    </row>
    <row r="484" spans="1:65">
      <c r="A484" s="34">
        <v>366</v>
      </c>
      <c r="B484" s="213"/>
      <c r="C484" s="215"/>
      <c r="D484" s="57"/>
      <c r="E484" s="213"/>
      <c r="F484" s="214"/>
      <c r="G484" s="215"/>
      <c r="H484" s="213"/>
      <c r="I484" s="214"/>
      <c r="J484" s="214"/>
      <c r="K484" s="214"/>
      <c r="L484" s="215"/>
      <c r="M484" s="210"/>
      <c r="N484" s="212"/>
      <c r="O484" s="21" t="s">
        <v>10</v>
      </c>
      <c r="P484" s="22"/>
      <c r="Q484" s="21" t="s">
        <v>11</v>
      </c>
      <c r="R484" s="22"/>
      <c r="S484" s="21" t="s">
        <v>12</v>
      </c>
      <c r="T484" s="26"/>
      <c r="U484" s="21" t="s">
        <v>12</v>
      </c>
      <c r="V484" s="25" t="s">
        <v>62</v>
      </c>
      <c r="W484" s="22"/>
      <c r="X484" s="24" t="s">
        <v>12</v>
      </c>
      <c r="Y484" s="210"/>
      <c r="Z484" s="212"/>
      <c r="AA484" s="21" t="s">
        <v>62</v>
      </c>
      <c r="AB484" s="212"/>
      <c r="AC484" s="206"/>
      <c r="AD484" s="209"/>
      <c r="AE484" s="211"/>
      <c r="AF484" s="211"/>
      <c r="AG484" s="23" t="s">
        <v>13</v>
      </c>
      <c r="AH484" s="210"/>
      <c r="AI484" s="206"/>
      <c r="AJ484" s="209"/>
      <c r="AK484" s="211"/>
      <c r="AL484" s="211"/>
      <c r="AM484" s="211"/>
      <c r="AN484" s="21" t="s">
        <v>13</v>
      </c>
      <c r="AO484" s="210"/>
      <c r="AP484" s="212"/>
      <c r="AQ484" s="24" t="s">
        <v>14</v>
      </c>
      <c r="AR484" s="203">
        <f t="shared" si="54"/>
        <v>0</v>
      </c>
      <c r="AS484" s="204"/>
      <c r="AT484" s="204"/>
      <c r="AU484" s="204"/>
      <c r="AV484" s="40" t="s">
        <v>13</v>
      </c>
      <c r="AW484" s="203">
        <f t="shared" si="55"/>
        <v>0</v>
      </c>
      <c r="AX484" s="204"/>
      <c r="AY484" s="204"/>
      <c r="AZ484" s="204"/>
      <c r="BA484" s="41" t="s">
        <v>13</v>
      </c>
      <c r="BB484" s="203">
        <v>25700</v>
      </c>
      <c r="BC484" s="204"/>
      <c r="BD484" s="204"/>
      <c r="BE484" s="204"/>
      <c r="BF484" s="40" t="s">
        <v>13</v>
      </c>
      <c r="BG484" s="203">
        <f t="shared" si="56"/>
        <v>0</v>
      </c>
      <c r="BH484" s="204"/>
      <c r="BI484" s="204"/>
      <c r="BJ484" s="204"/>
      <c r="BK484" s="204"/>
      <c r="BL484" s="41" t="s">
        <v>13</v>
      </c>
      <c r="BM484" s="34">
        <v>366</v>
      </c>
    </row>
    <row r="485" spans="1:65">
      <c r="A485" s="34">
        <v>367</v>
      </c>
      <c r="B485" s="213"/>
      <c r="C485" s="215"/>
      <c r="D485" s="57"/>
      <c r="E485" s="213"/>
      <c r="F485" s="214"/>
      <c r="G485" s="215"/>
      <c r="H485" s="213"/>
      <c r="I485" s="214"/>
      <c r="J485" s="214"/>
      <c r="K485" s="214"/>
      <c r="L485" s="215"/>
      <c r="M485" s="210"/>
      <c r="N485" s="212"/>
      <c r="O485" s="21" t="s">
        <v>10</v>
      </c>
      <c r="P485" s="22"/>
      <c r="Q485" s="21" t="s">
        <v>11</v>
      </c>
      <c r="R485" s="22"/>
      <c r="S485" s="21" t="s">
        <v>12</v>
      </c>
      <c r="T485" s="26"/>
      <c r="U485" s="21" t="s">
        <v>12</v>
      </c>
      <c r="V485" s="25" t="s">
        <v>62</v>
      </c>
      <c r="W485" s="22"/>
      <c r="X485" s="24" t="s">
        <v>12</v>
      </c>
      <c r="Y485" s="210"/>
      <c r="Z485" s="212"/>
      <c r="AA485" s="21" t="s">
        <v>62</v>
      </c>
      <c r="AB485" s="212"/>
      <c r="AC485" s="206"/>
      <c r="AD485" s="209"/>
      <c r="AE485" s="211"/>
      <c r="AF485" s="211"/>
      <c r="AG485" s="23" t="s">
        <v>13</v>
      </c>
      <c r="AH485" s="210"/>
      <c r="AI485" s="206"/>
      <c r="AJ485" s="209"/>
      <c r="AK485" s="211"/>
      <c r="AL485" s="211"/>
      <c r="AM485" s="211"/>
      <c r="AN485" s="21" t="s">
        <v>13</v>
      </c>
      <c r="AO485" s="210"/>
      <c r="AP485" s="212"/>
      <c r="AQ485" s="24" t="s">
        <v>14</v>
      </c>
      <c r="AR485" s="203">
        <f t="shared" si="54"/>
        <v>0</v>
      </c>
      <c r="AS485" s="204"/>
      <c r="AT485" s="204"/>
      <c r="AU485" s="204"/>
      <c r="AV485" s="40" t="s">
        <v>13</v>
      </c>
      <c r="AW485" s="203">
        <f t="shared" si="55"/>
        <v>0</v>
      </c>
      <c r="AX485" s="204"/>
      <c r="AY485" s="204"/>
      <c r="AZ485" s="204"/>
      <c r="BA485" s="41" t="s">
        <v>13</v>
      </c>
      <c r="BB485" s="203">
        <v>25700</v>
      </c>
      <c r="BC485" s="204"/>
      <c r="BD485" s="204"/>
      <c r="BE485" s="204"/>
      <c r="BF485" s="40" t="s">
        <v>13</v>
      </c>
      <c r="BG485" s="203">
        <f t="shared" si="56"/>
        <v>0</v>
      </c>
      <c r="BH485" s="204"/>
      <c r="BI485" s="204"/>
      <c r="BJ485" s="204"/>
      <c r="BK485" s="204"/>
      <c r="BL485" s="41" t="s">
        <v>13</v>
      </c>
      <c r="BM485" s="34">
        <v>367</v>
      </c>
    </row>
    <row r="486" spans="1:65">
      <c r="A486" s="34">
        <v>368</v>
      </c>
      <c r="B486" s="213"/>
      <c r="C486" s="215"/>
      <c r="D486" s="57"/>
      <c r="E486" s="213"/>
      <c r="F486" s="214"/>
      <c r="G486" s="215"/>
      <c r="H486" s="213"/>
      <c r="I486" s="214"/>
      <c r="J486" s="214"/>
      <c r="K486" s="214"/>
      <c r="L486" s="215"/>
      <c r="M486" s="210"/>
      <c r="N486" s="212"/>
      <c r="O486" s="21" t="s">
        <v>10</v>
      </c>
      <c r="P486" s="22"/>
      <c r="Q486" s="21" t="s">
        <v>11</v>
      </c>
      <c r="R486" s="22"/>
      <c r="S486" s="21" t="s">
        <v>12</v>
      </c>
      <c r="T486" s="26"/>
      <c r="U486" s="21" t="s">
        <v>12</v>
      </c>
      <c r="V486" s="25" t="s">
        <v>62</v>
      </c>
      <c r="W486" s="22"/>
      <c r="X486" s="24" t="s">
        <v>12</v>
      </c>
      <c r="Y486" s="210"/>
      <c r="Z486" s="212"/>
      <c r="AA486" s="21" t="s">
        <v>62</v>
      </c>
      <c r="AB486" s="212"/>
      <c r="AC486" s="206"/>
      <c r="AD486" s="209"/>
      <c r="AE486" s="211"/>
      <c r="AF486" s="211"/>
      <c r="AG486" s="23" t="s">
        <v>13</v>
      </c>
      <c r="AH486" s="210"/>
      <c r="AI486" s="206"/>
      <c r="AJ486" s="209"/>
      <c r="AK486" s="211"/>
      <c r="AL486" s="211"/>
      <c r="AM486" s="211"/>
      <c r="AN486" s="21" t="s">
        <v>13</v>
      </c>
      <c r="AO486" s="210"/>
      <c r="AP486" s="212"/>
      <c r="AQ486" s="24" t="s">
        <v>14</v>
      </c>
      <c r="AR486" s="203">
        <f t="shared" si="54"/>
        <v>0</v>
      </c>
      <c r="AS486" s="204"/>
      <c r="AT486" s="204"/>
      <c r="AU486" s="204"/>
      <c r="AV486" s="40" t="s">
        <v>13</v>
      </c>
      <c r="AW486" s="203">
        <f t="shared" si="55"/>
        <v>0</v>
      </c>
      <c r="AX486" s="204"/>
      <c r="AY486" s="204"/>
      <c r="AZ486" s="204"/>
      <c r="BA486" s="41" t="s">
        <v>13</v>
      </c>
      <c r="BB486" s="203">
        <v>25700</v>
      </c>
      <c r="BC486" s="204"/>
      <c r="BD486" s="204"/>
      <c r="BE486" s="204"/>
      <c r="BF486" s="40" t="s">
        <v>13</v>
      </c>
      <c r="BG486" s="203">
        <f t="shared" si="56"/>
        <v>0</v>
      </c>
      <c r="BH486" s="204"/>
      <c r="BI486" s="204"/>
      <c r="BJ486" s="204"/>
      <c r="BK486" s="204"/>
      <c r="BL486" s="41" t="s">
        <v>13</v>
      </c>
      <c r="BM486" s="34">
        <v>368</v>
      </c>
    </row>
    <row r="487" spans="1:65">
      <c r="A487" s="34">
        <v>369</v>
      </c>
      <c r="B487" s="213"/>
      <c r="C487" s="215"/>
      <c r="D487" s="57"/>
      <c r="E487" s="213"/>
      <c r="F487" s="214"/>
      <c r="G487" s="215"/>
      <c r="H487" s="213"/>
      <c r="I487" s="214"/>
      <c r="J487" s="214"/>
      <c r="K487" s="214"/>
      <c r="L487" s="215"/>
      <c r="M487" s="210"/>
      <c r="N487" s="212"/>
      <c r="O487" s="21" t="s">
        <v>10</v>
      </c>
      <c r="P487" s="22"/>
      <c r="Q487" s="21" t="s">
        <v>11</v>
      </c>
      <c r="R487" s="22"/>
      <c r="S487" s="21" t="s">
        <v>12</v>
      </c>
      <c r="T487" s="26"/>
      <c r="U487" s="21" t="s">
        <v>12</v>
      </c>
      <c r="V487" s="25" t="s">
        <v>62</v>
      </c>
      <c r="W487" s="22"/>
      <c r="X487" s="24" t="s">
        <v>12</v>
      </c>
      <c r="Y487" s="210"/>
      <c r="Z487" s="212"/>
      <c r="AA487" s="21" t="s">
        <v>62</v>
      </c>
      <c r="AB487" s="212"/>
      <c r="AC487" s="206"/>
      <c r="AD487" s="209"/>
      <c r="AE487" s="211"/>
      <c r="AF487" s="211"/>
      <c r="AG487" s="23" t="s">
        <v>13</v>
      </c>
      <c r="AH487" s="210"/>
      <c r="AI487" s="206"/>
      <c r="AJ487" s="209"/>
      <c r="AK487" s="211"/>
      <c r="AL487" s="211"/>
      <c r="AM487" s="211"/>
      <c r="AN487" s="21" t="s">
        <v>13</v>
      </c>
      <c r="AO487" s="210"/>
      <c r="AP487" s="212"/>
      <c r="AQ487" s="24" t="s">
        <v>14</v>
      </c>
      <c r="AR487" s="203">
        <f t="shared" si="54"/>
        <v>0</v>
      </c>
      <c r="AS487" s="204"/>
      <c r="AT487" s="204"/>
      <c r="AU487" s="204"/>
      <c r="AV487" s="40" t="s">
        <v>13</v>
      </c>
      <c r="AW487" s="203">
        <f t="shared" si="55"/>
        <v>0</v>
      </c>
      <c r="AX487" s="204"/>
      <c r="AY487" s="204"/>
      <c r="AZ487" s="204"/>
      <c r="BA487" s="41" t="s">
        <v>13</v>
      </c>
      <c r="BB487" s="203">
        <v>25700</v>
      </c>
      <c r="BC487" s="204"/>
      <c r="BD487" s="204"/>
      <c r="BE487" s="204"/>
      <c r="BF487" s="40" t="s">
        <v>13</v>
      </c>
      <c r="BG487" s="203">
        <f t="shared" si="56"/>
        <v>0</v>
      </c>
      <c r="BH487" s="204"/>
      <c r="BI487" s="204"/>
      <c r="BJ487" s="204"/>
      <c r="BK487" s="204"/>
      <c r="BL487" s="41" t="s">
        <v>13</v>
      </c>
      <c r="BM487" s="34">
        <v>369</v>
      </c>
    </row>
    <row r="488" spans="1:65">
      <c r="A488" s="34">
        <v>370</v>
      </c>
      <c r="B488" s="213"/>
      <c r="C488" s="215"/>
      <c r="D488" s="57"/>
      <c r="E488" s="213"/>
      <c r="F488" s="214"/>
      <c r="G488" s="215"/>
      <c r="H488" s="213"/>
      <c r="I488" s="214"/>
      <c r="J488" s="214"/>
      <c r="K488" s="214"/>
      <c r="L488" s="215"/>
      <c r="M488" s="210"/>
      <c r="N488" s="212"/>
      <c r="O488" s="21" t="s">
        <v>10</v>
      </c>
      <c r="P488" s="22"/>
      <c r="Q488" s="21" t="s">
        <v>11</v>
      </c>
      <c r="R488" s="22"/>
      <c r="S488" s="21" t="s">
        <v>12</v>
      </c>
      <c r="T488" s="26"/>
      <c r="U488" s="21" t="s">
        <v>12</v>
      </c>
      <c r="V488" s="25" t="s">
        <v>62</v>
      </c>
      <c r="W488" s="22"/>
      <c r="X488" s="24" t="s">
        <v>12</v>
      </c>
      <c r="Y488" s="210"/>
      <c r="Z488" s="212"/>
      <c r="AA488" s="21" t="s">
        <v>62</v>
      </c>
      <c r="AB488" s="212"/>
      <c r="AC488" s="206"/>
      <c r="AD488" s="209"/>
      <c r="AE488" s="211"/>
      <c r="AF488" s="211"/>
      <c r="AG488" s="23" t="s">
        <v>13</v>
      </c>
      <c r="AH488" s="210"/>
      <c r="AI488" s="206"/>
      <c r="AJ488" s="209"/>
      <c r="AK488" s="211"/>
      <c r="AL488" s="211"/>
      <c r="AM488" s="211"/>
      <c r="AN488" s="21" t="s">
        <v>13</v>
      </c>
      <c r="AO488" s="210"/>
      <c r="AP488" s="212"/>
      <c r="AQ488" s="24" t="s">
        <v>14</v>
      </c>
      <c r="AR488" s="203">
        <f t="shared" si="54"/>
        <v>0</v>
      </c>
      <c r="AS488" s="204"/>
      <c r="AT488" s="204"/>
      <c r="AU488" s="204"/>
      <c r="AV488" s="40" t="s">
        <v>13</v>
      </c>
      <c r="AW488" s="203">
        <f t="shared" si="55"/>
        <v>0</v>
      </c>
      <c r="AX488" s="204"/>
      <c r="AY488" s="204"/>
      <c r="AZ488" s="204"/>
      <c r="BA488" s="41" t="s">
        <v>13</v>
      </c>
      <c r="BB488" s="203">
        <v>25700</v>
      </c>
      <c r="BC488" s="204"/>
      <c r="BD488" s="204"/>
      <c r="BE488" s="204"/>
      <c r="BF488" s="40" t="s">
        <v>13</v>
      </c>
      <c r="BG488" s="203">
        <f t="shared" si="56"/>
        <v>0</v>
      </c>
      <c r="BH488" s="204"/>
      <c r="BI488" s="204"/>
      <c r="BJ488" s="204"/>
      <c r="BK488" s="204"/>
      <c r="BL488" s="41" t="s">
        <v>13</v>
      </c>
      <c r="BM488" s="34">
        <v>370</v>
      </c>
    </row>
    <row r="489" spans="1:65">
      <c r="A489" s="34">
        <v>371</v>
      </c>
      <c r="B489" s="213"/>
      <c r="C489" s="215"/>
      <c r="D489" s="57"/>
      <c r="E489" s="213"/>
      <c r="F489" s="214"/>
      <c r="G489" s="215"/>
      <c r="H489" s="213"/>
      <c r="I489" s="214"/>
      <c r="J489" s="214"/>
      <c r="K489" s="214"/>
      <c r="L489" s="215"/>
      <c r="M489" s="210"/>
      <c r="N489" s="212"/>
      <c r="O489" s="21" t="s">
        <v>10</v>
      </c>
      <c r="P489" s="22"/>
      <c r="Q489" s="21" t="s">
        <v>11</v>
      </c>
      <c r="R489" s="22"/>
      <c r="S489" s="21" t="s">
        <v>12</v>
      </c>
      <c r="T489" s="26"/>
      <c r="U489" s="21" t="s">
        <v>12</v>
      </c>
      <c r="V489" s="25" t="s">
        <v>62</v>
      </c>
      <c r="W489" s="22"/>
      <c r="X489" s="24" t="s">
        <v>12</v>
      </c>
      <c r="Y489" s="210"/>
      <c r="Z489" s="212"/>
      <c r="AA489" s="21" t="s">
        <v>62</v>
      </c>
      <c r="AB489" s="212"/>
      <c r="AC489" s="206"/>
      <c r="AD489" s="209"/>
      <c r="AE489" s="211"/>
      <c r="AF489" s="211"/>
      <c r="AG489" s="23" t="s">
        <v>13</v>
      </c>
      <c r="AH489" s="210"/>
      <c r="AI489" s="206"/>
      <c r="AJ489" s="209"/>
      <c r="AK489" s="211"/>
      <c r="AL489" s="211"/>
      <c r="AM489" s="211"/>
      <c r="AN489" s="21" t="s">
        <v>13</v>
      </c>
      <c r="AO489" s="210"/>
      <c r="AP489" s="212"/>
      <c r="AQ489" s="24" t="s">
        <v>14</v>
      </c>
      <c r="AR489" s="203">
        <f t="shared" si="54"/>
        <v>0</v>
      </c>
      <c r="AS489" s="204"/>
      <c r="AT489" s="204"/>
      <c r="AU489" s="204"/>
      <c r="AV489" s="40" t="s">
        <v>13</v>
      </c>
      <c r="AW489" s="203">
        <f t="shared" si="55"/>
        <v>0</v>
      </c>
      <c r="AX489" s="204"/>
      <c r="AY489" s="204"/>
      <c r="AZ489" s="204"/>
      <c r="BA489" s="41" t="s">
        <v>13</v>
      </c>
      <c r="BB489" s="203">
        <v>25700</v>
      </c>
      <c r="BC489" s="204"/>
      <c r="BD489" s="204"/>
      <c r="BE489" s="204"/>
      <c r="BF489" s="40" t="s">
        <v>13</v>
      </c>
      <c r="BG489" s="203">
        <f t="shared" si="56"/>
        <v>0</v>
      </c>
      <c r="BH489" s="204"/>
      <c r="BI489" s="204"/>
      <c r="BJ489" s="204"/>
      <c r="BK489" s="204"/>
      <c r="BL489" s="41" t="s">
        <v>13</v>
      </c>
      <c r="BM489" s="34">
        <v>371</v>
      </c>
    </row>
    <row r="490" spans="1:65">
      <c r="A490" s="34">
        <v>372</v>
      </c>
      <c r="B490" s="213"/>
      <c r="C490" s="215"/>
      <c r="D490" s="57"/>
      <c r="E490" s="213"/>
      <c r="F490" s="214"/>
      <c r="G490" s="215"/>
      <c r="H490" s="213"/>
      <c r="I490" s="214"/>
      <c r="J490" s="214"/>
      <c r="K490" s="214"/>
      <c r="L490" s="215"/>
      <c r="M490" s="210"/>
      <c r="N490" s="212"/>
      <c r="O490" s="21" t="s">
        <v>10</v>
      </c>
      <c r="P490" s="22"/>
      <c r="Q490" s="21" t="s">
        <v>11</v>
      </c>
      <c r="R490" s="22"/>
      <c r="S490" s="21" t="s">
        <v>12</v>
      </c>
      <c r="T490" s="26"/>
      <c r="U490" s="21" t="s">
        <v>12</v>
      </c>
      <c r="V490" s="25" t="s">
        <v>62</v>
      </c>
      <c r="W490" s="22"/>
      <c r="X490" s="24" t="s">
        <v>12</v>
      </c>
      <c r="Y490" s="210"/>
      <c r="Z490" s="212"/>
      <c r="AA490" s="21" t="s">
        <v>62</v>
      </c>
      <c r="AB490" s="212"/>
      <c r="AC490" s="206"/>
      <c r="AD490" s="209"/>
      <c r="AE490" s="211"/>
      <c r="AF490" s="211"/>
      <c r="AG490" s="23" t="s">
        <v>13</v>
      </c>
      <c r="AH490" s="210"/>
      <c r="AI490" s="206"/>
      <c r="AJ490" s="209"/>
      <c r="AK490" s="211"/>
      <c r="AL490" s="211"/>
      <c r="AM490" s="211"/>
      <c r="AN490" s="21" t="s">
        <v>13</v>
      </c>
      <c r="AO490" s="210"/>
      <c r="AP490" s="212"/>
      <c r="AQ490" s="24" t="s">
        <v>14</v>
      </c>
      <c r="AR490" s="203">
        <f t="shared" si="54"/>
        <v>0</v>
      </c>
      <c r="AS490" s="204"/>
      <c r="AT490" s="204"/>
      <c r="AU490" s="204"/>
      <c r="AV490" s="40" t="s">
        <v>13</v>
      </c>
      <c r="AW490" s="203">
        <f t="shared" si="55"/>
        <v>0</v>
      </c>
      <c r="AX490" s="204"/>
      <c r="AY490" s="204"/>
      <c r="AZ490" s="204"/>
      <c r="BA490" s="41" t="s">
        <v>13</v>
      </c>
      <c r="BB490" s="203">
        <v>25700</v>
      </c>
      <c r="BC490" s="204"/>
      <c r="BD490" s="204"/>
      <c r="BE490" s="204"/>
      <c r="BF490" s="40" t="s">
        <v>13</v>
      </c>
      <c r="BG490" s="203">
        <f t="shared" si="56"/>
        <v>0</v>
      </c>
      <c r="BH490" s="204"/>
      <c r="BI490" s="204"/>
      <c r="BJ490" s="204"/>
      <c r="BK490" s="204"/>
      <c r="BL490" s="41" t="s">
        <v>13</v>
      </c>
      <c r="BM490" s="34">
        <v>372</v>
      </c>
    </row>
    <row r="491" spans="1:65">
      <c r="A491" s="34">
        <v>373</v>
      </c>
      <c r="B491" s="213"/>
      <c r="C491" s="215"/>
      <c r="D491" s="57"/>
      <c r="E491" s="213"/>
      <c r="F491" s="214"/>
      <c r="G491" s="215"/>
      <c r="H491" s="213"/>
      <c r="I491" s="214"/>
      <c r="J491" s="214"/>
      <c r="K491" s="214"/>
      <c r="L491" s="215"/>
      <c r="M491" s="210"/>
      <c r="N491" s="212"/>
      <c r="O491" s="21" t="s">
        <v>10</v>
      </c>
      <c r="P491" s="22"/>
      <c r="Q491" s="21" t="s">
        <v>11</v>
      </c>
      <c r="R491" s="22"/>
      <c r="S491" s="21" t="s">
        <v>12</v>
      </c>
      <c r="T491" s="26"/>
      <c r="U491" s="21" t="s">
        <v>12</v>
      </c>
      <c r="V491" s="25" t="s">
        <v>62</v>
      </c>
      <c r="W491" s="22"/>
      <c r="X491" s="24" t="s">
        <v>12</v>
      </c>
      <c r="Y491" s="210"/>
      <c r="Z491" s="212"/>
      <c r="AA491" s="21" t="s">
        <v>62</v>
      </c>
      <c r="AB491" s="212"/>
      <c r="AC491" s="206"/>
      <c r="AD491" s="209"/>
      <c r="AE491" s="211"/>
      <c r="AF491" s="211"/>
      <c r="AG491" s="23" t="s">
        <v>13</v>
      </c>
      <c r="AH491" s="210"/>
      <c r="AI491" s="206"/>
      <c r="AJ491" s="209"/>
      <c r="AK491" s="211"/>
      <c r="AL491" s="211"/>
      <c r="AM491" s="211"/>
      <c r="AN491" s="21" t="s">
        <v>13</v>
      </c>
      <c r="AO491" s="210"/>
      <c r="AP491" s="212"/>
      <c r="AQ491" s="24" t="s">
        <v>14</v>
      </c>
      <c r="AR491" s="203">
        <f t="shared" si="54"/>
        <v>0</v>
      </c>
      <c r="AS491" s="204"/>
      <c r="AT491" s="204"/>
      <c r="AU491" s="204"/>
      <c r="AV491" s="40" t="s">
        <v>13</v>
      </c>
      <c r="AW491" s="203">
        <f t="shared" si="55"/>
        <v>0</v>
      </c>
      <c r="AX491" s="204"/>
      <c r="AY491" s="204"/>
      <c r="AZ491" s="204"/>
      <c r="BA491" s="41" t="s">
        <v>13</v>
      </c>
      <c r="BB491" s="203">
        <v>25700</v>
      </c>
      <c r="BC491" s="204"/>
      <c r="BD491" s="204"/>
      <c r="BE491" s="204"/>
      <c r="BF491" s="40" t="s">
        <v>13</v>
      </c>
      <c r="BG491" s="203">
        <f t="shared" si="56"/>
        <v>0</v>
      </c>
      <c r="BH491" s="204"/>
      <c r="BI491" s="204"/>
      <c r="BJ491" s="204"/>
      <c r="BK491" s="204"/>
      <c r="BL491" s="41" t="s">
        <v>13</v>
      </c>
      <c r="BM491" s="34">
        <v>373</v>
      </c>
    </row>
    <row r="492" spans="1:65">
      <c r="A492" s="34">
        <v>374</v>
      </c>
      <c r="B492" s="213"/>
      <c r="C492" s="215"/>
      <c r="D492" s="57"/>
      <c r="E492" s="213"/>
      <c r="F492" s="214"/>
      <c r="G492" s="215"/>
      <c r="H492" s="213"/>
      <c r="I492" s="214"/>
      <c r="J492" s="214"/>
      <c r="K492" s="214"/>
      <c r="L492" s="215"/>
      <c r="M492" s="210"/>
      <c r="N492" s="212"/>
      <c r="O492" s="21" t="s">
        <v>10</v>
      </c>
      <c r="P492" s="22"/>
      <c r="Q492" s="21" t="s">
        <v>11</v>
      </c>
      <c r="R492" s="22"/>
      <c r="S492" s="21" t="s">
        <v>12</v>
      </c>
      <c r="T492" s="26"/>
      <c r="U492" s="21" t="s">
        <v>12</v>
      </c>
      <c r="V492" s="25" t="s">
        <v>62</v>
      </c>
      <c r="W492" s="22"/>
      <c r="X492" s="24" t="s">
        <v>12</v>
      </c>
      <c r="Y492" s="210"/>
      <c r="Z492" s="212"/>
      <c r="AA492" s="21" t="s">
        <v>62</v>
      </c>
      <c r="AB492" s="212"/>
      <c r="AC492" s="206"/>
      <c r="AD492" s="209"/>
      <c r="AE492" s="211"/>
      <c r="AF492" s="211"/>
      <c r="AG492" s="23" t="s">
        <v>13</v>
      </c>
      <c r="AH492" s="210"/>
      <c r="AI492" s="206"/>
      <c r="AJ492" s="209"/>
      <c r="AK492" s="211"/>
      <c r="AL492" s="211"/>
      <c r="AM492" s="211"/>
      <c r="AN492" s="21" t="s">
        <v>13</v>
      </c>
      <c r="AO492" s="210"/>
      <c r="AP492" s="212"/>
      <c r="AQ492" s="24" t="s">
        <v>14</v>
      </c>
      <c r="AR492" s="203">
        <f t="shared" si="54"/>
        <v>0</v>
      </c>
      <c r="AS492" s="204"/>
      <c r="AT492" s="204"/>
      <c r="AU492" s="204"/>
      <c r="AV492" s="40" t="s">
        <v>13</v>
      </c>
      <c r="AW492" s="203">
        <f t="shared" si="55"/>
        <v>0</v>
      </c>
      <c r="AX492" s="204"/>
      <c r="AY492" s="204"/>
      <c r="AZ492" s="204"/>
      <c r="BA492" s="41" t="s">
        <v>13</v>
      </c>
      <c r="BB492" s="203">
        <v>25700</v>
      </c>
      <c r="BC492" s="204"/>
      <c r="BD492" s="204"/>
      <c r="BE492" s="204"/>
      <c r="BF492" s="40" t="s">
        <v>13</v>
      </c>
      <c r="BG492" s="203">
        <f t="shared" si="56"/>
        <v>0</v>
      </c>
      <c r="BH492" s="204"/>
      <c r="BI492" s="204"/>
      <c r="BJ492" s="204"/>
      <c r="BK492" s="204"/>
      <c r="BL492" s="41" t="s">
        <v>13</v>
      </c>
      <c r="BM492" s="34">
        <v>374</v>
      </c>
    </row>
    <row r="493" spans="1:65">
      <c r="A493" s="34">
        <v>375</v>
      </c>
      <c r="B493" s="213"/>
      <c r="C493" s="215"/>
      <c r="D493" s="57"/>
      <c r="E493" s="213"/>
      <c r="F493" s="214"/>
      <c r="G493" s="215"/>
      <c r="H493" s="213"/>
      <c r="I493" s="214"/>
      <c r="J493" s="214"/>
      <c r="K493" s="214"/>
      <c r="L493" s="215"/>
      <c r="M493" s="210"/>
      <c r="N493" s="212"/>
      <c r="O493" s="21" t="s">
        <v>10</v>
      </c>
      <c r="P493" s="22"/>
      <c r="Q493" s="21" t="s">
        <v>11</v>
      </c>
      <c r="R493" s="22"/>
      <c r="S493" s="21" t="s">
        <v>12</v>
      </c>
      <c r="T493" s="26"/>
      <c r="U493" s="21" t="s">
        <v>12</v>
      </c>
      <c r="V493" s="25" t="s">
        <v>62</v>
      </c>
      <c r="W493" s="22"/>
      <c r="X493" s="24" t="s">
        <v>12</v>
      </c>
      <c r="Y493" s="210"/>
      <c r="Z493" s="212"/>
      <c r="AA493" s="21" t="s">
        <v>62</v>
      </c>
      <c r="AB493" s="212"/>
      <c r="AC493" s="206"/>
      <c r="AD493" s="209"/>
      <c r="AE493" s="211"/>
      <c r="AF493" s="211"/>
      <c r="AG493" s="23" t="s">
        <v>13</v>
      </c>
      <c r="AH493" s="210"/>
      <c r="AI493" s="206"/>
      <c r="AJ493" s="209"/>
      <c r="AK493" s="211"/>
      <c r="AL493" s="211"/>
      <c r="AM493" s="211"/>
      <c r="AN493" s="21" t="s">
        <v>13</v>
      </c>
      <c r="AO493" s="210"/>
      <c r="AP493" s="212"/>
      <c r="AQ493" s="24" t="s">
        <v>14</v>
      </c>
      <c r="AR493" s="203">
        <f t="shared" si="54"/>
        <v>0</v>
      </c>
      <c r="AS493" s="204"/>
      <c r="AT493" s="204"/>
      <c r="AU493" s="204"/>
      <c r="AV493" s="40" t="s">
        <v>13</v>
      </c>
      <c r="AW493" s="203">
        <f t="shared" si="55"/>
        <v>0</v>
      </c>
      <c r="AX493" s="204"/>
      <c r="AY493" s="204"/>
      <c r="AZ493" s="204"/>
      <c r="BA493" s="41" t="s">
        <v>13</v>
      </c>
      <c r="BB493" s="203">
        <v>25700</v>
      </c>
      <c r="BC493" s="204"/>
      <c r="BD493" s="204"/>
      <c r="BE493" s="204"/>
      <c r="BF493" s="40" t="s">
        <v>13</v>
      </c>
      <c r="BG493" s="203">
        <f t="shared" si="56"/>
        <v>0</v>
      </c>
      <c r="BH493" s="204"/>
      <c r="BI493" s="204"/>
      <c r="BJ493" s="204"/>
      <c r="BK493" s="204"/>
      <c r="BL493" s="41" t="s">
        <v>13</v>
      </c>
      <c r="BM493" s="34">
        <v>375</v>
      </c>
    </row>
    <row r="494" spans="1:65">
      <c r="A494" s="34">
        <v>376</v>
      </c>
      <c r="B494" s="213"/>
      <c r="C494" s="215"/>
      <c r="D494" s="57"/>
      <c r="E494" s="213"/>
      <c r="F494" s="214"/>
      <c r="G494" s="215"/>
      <c r="H494" s="213"/>
      <c r="I494" s="214"/>
      <c r="J494" s="214"/>
      <c r="K494" s="214"/>
      <c r="L494" s="215"/>
      <c r="M494" s="210"/>
      <c r="N494" s="212"/>
      <c r="O494" s="21" t="s">
        <v>10</v>
      </c>
      <c r="P494" s="22"/>
      <c r="Q494" s="21" t="s">
        <v>11</v>
      </c>
      <c r="R494" s="22"/>
      <c r="S494" s="21" t="s">
        <v>12</v>
      </c>
      <c r="T494" s="26"/>
      <c r="U494" s="21" t="s">
        <v>12</v>
      </c>
      <c r="V494" s="25" t="s">
        <v>62</v>
      </c>
      <c r="W494" s="22"/>
      <c r="X494" s="24" t="s">
        <v>12</v>
      </c>
      <c r="Y494" s="210"/>
      <c r="Z494" s="212"/>
      <c r="AA494" s="21" t="s">
        <v>62</v>
      </c>
      <c r="AB494" s="212"/>
      <c r="AC494" s="206"/>
      <c r="AD494" s="209"/>
      <c r="AE494" s="211"/>
      <c r="AF494" s="211"/>
      <c r="AG494" s="23" t="s">
        <v>13</v>
      </c>
      <c r="AH494" s="210"/>
      <c r="AI494" s="206"/>
      <c r="AJ494" s="209"/>
      <c r="AK494" s="211"/>
      <c r="AL494" s="211"/>
      <c r="AM494" s="211"/>
      <c r="AN494" s="21" t="s">
        <v>13</v>
      </c>
      <c r="AO494" s="210"/>
      <c r="AP494" s="212"/>
      <c r="AQ494" s="24" t="s">
        <v>14</v>
      </c>
      <c r="AR494" s="203">
        <f t="shared" si="54"/>
        <v>0</v>
      </c>
      <c r="AS494" s="204"/>
      <c r="AT494" s="204"/>
      <c r="AU494" s="204"/>
      <c r="AV494" s="40" t="s">
        <v>13</v>
      </c>
      <c r="AW494" s="203">
        <f t="shared" si="55"/>
        <v>0</v>
      </c>
      <c r="AX494" s="204"/>
      <c r="AY494" s="204"/>
      <c r="AZ494" s="204"/>
      <c r="BA494" s="41" t="s">
        <v>13</v>
      </c>
      <c r="BB494" s="203">
        <v>25700</v>
      </c>
      <c r="BC494" s="204"/>
      <c r="BD494" s="204"/>
      <c r="BE494" s="204"/>
      <c r="BF494" s="40" t="s">
        <v>13</v>
      </c>
      <c r="BG494" s="203">
        <f t="shared" si="56"/>
        <v>0</v>
      </c>
      <c r="BH494" s="204"/>
      <c r="BI494" s="204"/>
      <c r="BJ494" s="204"/>
      <c r="BK494" s="204"/>
      <c r="BL494" s="41" t="s">
        <v>13</v>
      </c>
      <c r="BM494" s="34">
        <v>376</v>
      </c>
    </row>
    <row r="495" spans="1:65">
      <c r="A495" s="34">
        <v>377</v>
      </c>
      <c r="B495" s="213"/>
      <c r="C495" s="215"/>
      <c r="D495" s="57"/>
      <c r="E495" s="213"/>
      <c r="F495" s="214"/>
      <c r="G495" s="215"/>
      <c r="H495" s="213"/>
      <c r="I495" s="214"/>
      <c r="J495" s="214"/>
      <c r="K495" s="214"/>
      <c r="L495" s="215"/>
      <c r="M495" s="210"/>
      <c r="N495" s="212"/>
      <c r="O495" s="21" t="s">
        <v>10</v>
      </c>
      <c r="P495" s="22"/>
      <c r="Q495" s="21" t="s">
        <v>11</v>
      </c>
      <c r="R495" s="22"/>
      <c r="S495" s="21" t="s">
        <v>12</v>
      </c>
      <c r="T495" s="26"/>
      <c r="U495" s="21" t="s">
        <v>12</v>
      </c>
      <c r="V495" s="25" t="s">
        <v>62</v>
      </c>
      <c r="W495" s="22"/>
      <c r="X495" s="24" t="s">
        <v>12</v>
      </c>
      <c r="Y495" s="210"/>
      <c r="Z495" s="212"/>
      <c r="AA495" s="21" t="s">
        <v>62</v>
      </c>
      <c r="AB495" s="212"/>
      <c r="AC495" s="206"/>
      <c r="AD495" s="209"/>
      <c r="AE495" s="211"/>
      <c r="AF495" s="211"/>
      <c r="AG495" s="23" t="s">
        <v>13</v>
      </c>
      <c r="AH495" s="210"/>
      <c r="AI495" s="206"/>
      <c r="AJ495" s="209"/>
      <c r="AK495" s="211"/>
      <c r="AL495" s="211"/>
      <c r="AM495" s="211"/>
      <c r="AN495" s="21" t="s">
        <v>13</v>
      </c>
      <c r="AO495" s="210"/>
      <c r="AP495" s="212"/>
      <c r="AQ495" s="24" t="s">
        <v>14</v>
      </c>
      <c r="AR495" s="203">
        <f t="shared" si="54"/>
        <v>0</v>
      </c>
      <c r="AS495" s="204"/>
      <c r="AT495" s="204"/>
      <c r="AU495" s="204"/>
      <c r="AV495" s="40" t="s">
        <v>13</v>
      </c>
      <c r="AW495" s="203">
        <f t="shared" si="55"/>
        <v>0</v>
      </c>
      <c r="AX495" s="204"/>
      <c r="AY495" s="204"/>
      <c r="AZ495" s="204"/>
      <c r="BA495" s="41" t="s">
        <v>13</v>
      </c>
      <c r="BB495" s="203">
        <v>25700</v>
      </c>
      <c r="BC495" s="204"/>
      <c r="BD495" s="204"/>
      <c r="BE495" s="204"/>
      <c r="BF495" s="40" t="s">
        <v>13</v>
      </c>
      <c r="BG495" s="203">
        <f t="shared" si="56"/>
        <v>0</v>
      </c>
      <c r="BH495" s="204"/>
      <c r="BI495" s="204"/>
      <c r="BJ495" s="204"/>
      <c r="BK495" s="204"/>
      <c r="BL495" s="41" t="s">
        <v>13</v>
      </c>
      <c r="BM495" s="34">
        <v>377</v>
      </c>
    </row>
    <row r="496" spans="1:65">
      <c r="A496" s="34">
        <v>378</v>
      </c>
      <c r="B496" s="213"/>
      <c r="C496" s="215"/>
      <c r="D496" s="57"/>
      <c r="E496" s="213"/>
      <c r="F496" s="214"/>
      <c r="G496" s="215"/>
      <c r="H496" s="213"/>
      <c r="I496" s="214"/>
      <c r="J496" s="214"/>
      <c r="K496" s="214"/>
      <c r="L496" s="215"/>
      <c r="M496" s="210"/>
      <c r="N496" s="212"/>
      <c r="O496" s="21" t="s">
        <v>10</v>
      </c>
      <c r="P496" s="22"/>
      <c r="Q496" s="21" t="s">
        <v>11</v>
      </c>
      <c r="R496" s="22"/>
      <c r="S496" s="21" t="s">
        <v>12</v>
      </c>
      <c r="T496" s="26"/>
      <c r="U496" s="21" t="s">
        <v>12</v>
      </c>
      <c r="V496" s="25" t="s">
        <v>62</v>
      </c>
      <c r="W496" s="22"/>
      <c r="X496" s="24" t="s">
        <v>12</v>
      </c>
      <c r="Y496" s="210"/>
      <c r="Z496" s="212"/>
      <c r="AA496" s="21" t="s">
        <v>62</v>
      </c>
      <c r="AB496" s="212"/>
      <c r="AC496" s="206"/>
      <c r="AD496" s="209"/>
      <c r="AE496" s="211"/>
      <c r="AF496" s="211"/>
      <c r="AG496" s="23" t="s">
        <v>13</v>
      </c>
      <c r="AH496" s="210"/>
      <c r="AI496" s="206"/>
      <c r="AJ496" s="209"/>
      <c r="AK496" s="211"/>
      <c r="AL496" s="211"/>
      <c r="AM496" s="211"/>
      <c r="AN496" s="21" t="s">
        <v>13</v>
      </c>
      <c r="AO496" s="210"/>
      <c r="AP496" s="212"/>
      <c r="AQ496" s="24" t="s">
        <v>14</v>
      </c>
      <c r="AR496" s="203">
        <f t="shared" si="54"/>
        <v>0</v>
      </c>
      <c r="AS496" s="204"/>
      <c r="AT496" s="204"/>
      <c r="AU496" s="204"/>
      <c r="AV496" s="40" t="s">
        <v>13</v>
      </c>
      <c r="AW496" s="203">
        <f t="shared" si="55"/>
        <v>0</v>
      </c>
      <c r="AX496" s="204"/>
      <c r="AY496" s="204"/>
      <c r="AZ496" s="204"/>
      <c r="BA496" s="41" t="s">
        <v>13</v>
      </c>
      <c r="BB496" s="203">
        <v>25700</v>
      </c>
      <c r="BC496" s="204"/>
      <c r="BD496" s="204"/>
      <c r="BE496" s="204"/>
      <c r="BF496" s="40" t="s">
        <v>13</v>
      </c>
      <c r="BG496" s="203">
        <f t="shared" si="56"/>
        <v>0</v>
      </c>
      <c r="BH496" s="204"/>
      <c r="BI496" s="204"/>
      <c r="BJ496" s="204"/>
      <c r="BK496" s="204"/>
      <c r="BL496" s="41" t="s">
        <v>13</v>
      </c>
      <c r="BM496" s="34">
        <v>378</v>
      </c>
    </row>
    <row r="497" spans="1:65">
      <c r="A497" s="34">
        <v>379</v>
      </c>
      <c r="B497" s="213"/>
      <c r="C497" s="215"/>
      <c r="D497" s="57"/>
      <c r="E497" s="213"/>
      <c r="F497" s="214"/>
      <c r="G497" s="215"/>
      <c r="H497" s="213"/>
      <c r="I497" s="214"/>
      <c r="J497" s="214"/>
      <c r="K497" s="214"/>
      <c r="L497" s="215"/>
      <c r="M497" s="210"/>
      <c r="N497" s="212"/>
      <c r="O497" s="21" t="s">
        <v>10</v>
      </c>
      <c r="P497" s="22"/>
      <c r="Q497" s="21" t="s">
        <v>11</v>
      </c>
      <c r="R497" s="22"/>
      <c r="S497" s="21" t="s">
        <v>12</v>
      </c>
      <c r="T497" s="26"/>
      <c r="U497" s="21" t="s">
        <v>12</v>
      </c>
      <c r="V497" s="25" t="s">
        <v>62</v>
      </c>
      <c r="W497" s="22"/>
      <c r="X497" s="24" t="s">
        <v>12</v>
      </c>
      <c r="Y497" s="210"/>
      <c r="Z497" s="212"/>
      <c r="AA497" s="21" t="s">
        <v>62</v>
      </c>
      <c r="AB497" s="212"/>
      <c r="AC497" s="206"/>
      <c r="AD497" s="209"/>
      <c r="AE497" s="211"/>
      <c r="AF497" s="211"/>
      <c r="AG497" s="23" t="s">
        <v>13</v>
      </c>
      <c r="AH497" s="210"/>
      <c r="AI497" s="206"/>
      <c r="AJ497" s="209"/>
      <c r="AK497" s="211"/>
      <c r="AL497" s="211"/>
      <c r="AM497" s="211"/>
      <c r="AN497" s="21" t="s">
        <v>13</v>
      </c>
      <c r="AO497" s="210"/>
      <c r="AP497" s="212"/>
      <c r="AQ497" s="24" t="s">
        <v>14</v>
      </c>
      <c r="AR497" s="203">
        <f t="shared" si="54"/>
        <v>0</v>
      </c>
      <c r="AS497" s="204"/>
      <c r="AT497" s="204"/>
      <c r="AU497" s="204"/>
      <c r="AV497" s="40" t="s">
        <v>13</v>
      </c>
      <c r="AW497" s="203">
        <f t="shared" si="55"/>
        <v>0</v>
      </c>
      <c r="AX497" s="204"/>
      <c r="AY497" s="204"/>
      <c r="AZ497" s="204"/>
      <c r="BA497" s="41" t="s">
        <v>13</v>
      </c>
      <c r="BB497" s="203">
        <v>25700</v>
      </c>
      <c r="BC497" s="204"/>
      <c r="BD497" s="204"/>
      <c r="BE497" s="204"/>
      <c r="BF497" s="40" t="s">
        <v>13</v>
      </c>
      <c r="BG497" s="203">
        <f t="shared" si="56"/>
        <v>0</v>
      </c>
      <c r="BH497" s="204"/>
      <c r="BI497" s="204"/>
      <c r="BJ497" s="204"/>
      <c r="BK497" s="204"/>
      <c r="BL497" s="41" t="s">
        <v>13</v>
      </c>
      <c r="BM497" s="34">
        <v>379</v>
      </c>
    </row>
    <row r="498" spans="1:65" ht="18.600000000000001" thickBot="1">
      <c r="A498" s="34">
        <v>380</v>
      </c>
      <c r="B498" s="213"/>
      <c r="C498" s="215"/>
      <c r="D498" s="57"/>
      <c r="E498" s="213"/>
      <c r="F498" s="214"/>
      <c r="G498" s="215"/>
      <c r="H498" s="213"/>
      <c r="I498" s="214"/>
      <c r="J498" s="214"/>
      <c r="K498" s="214"/>
      <c r="L498" s="215"/>
      <c r="M498" s="210"/>
      <c r="N498" s="212"/>
      <c r="O498" s="21" t="s">
        <v>10</v>
      </c>
      <c r="P498" s="22"/>
      <c r="Q498" s="21" t="s">
        <v>11</v>
      </c>
      <c r="R498" s="22"/>
      <c r="S498" s="24" t="s">
        <v>12</v>
      </c>
      <c r="T498" s="26"/>
      <c r="U498" s="21" t="s">
        <v>12</v>
      </c>
      <c r="V498" s="25" t="s">
        <v>62</v>
      </c>
      <c r="W498" s="22"/>
      <c r="X498" s="24" t="s">
        <v>12</v>
      </c>
      <c r="Y498" s="210"/>
      <c r="Z498" s="212"/>
      <c r="AA498" s="21" t="s">
        <v>62</v>
      </c>
      <c r="AB498" s="212"/>
      <c r="AC498" s="206"/>
      <c r="AD498" s="209"/>
      <c r="AE498" s="211"/>
      <c r="AF498" s="211"/>
      <c r="AG498" s="23" t="s">
        <v>13</v>
      </c>
      <c r="AH498" s="210"/>
      <c r="AI498" s="206"/>
      <c r="AJ498" s="209"/>
      <c r="AK498" s="211"/>
      <c r="AL498" s="211"/>
      <c r="AM498" s="211"/>
      <c r="AN498" s="21" t="s">
        <v>119</v>
      </c>
      <c r="AO498" s="210"/>
      <c r="AP498" s="212"/>
      <c r="AQ498" s="24" t="s">
        <v>14</v>
      </c>
      <c r="AR498" s="203">
        <f t="shared" si="54"/>
        <v>0</v>
      </c>
      <c r="AS498" s="204"/>
      <c r="AT498" s="204"/>
      <c r="AU498" s="204"/>
      <c r="AV498" s="40" t="s">
        <v>13</v>
      </c>
      <c r="AW498" s="203">
        <f t="shared" si="55"/>
        <v>0</v>
      </c>
      <c r="AX498" s="204"/>
      <c r="AY498" s="204"/>
      <c r="AZ498" s="204"/>
      <c r="BA498" s="41" t="s">
        <v>13</v>
      </c>
      <c r="BB498" s="203">
        <v>25700</v>
      </c>
      <c r="BC498" s="204"/>
      <c r="BD498" s="204"/>
      <c r="BE498" s="204"/>
      <c r="BF498" s="41" t="s">
        <v>13</v>
      </c>
      <c r="BG498" s="320">
        <f t="shared" si="56"/>
        <v>0</v>
      </c>
      <c r="BH498" s="321"/>
      <c r="BI498" s="321"/>
      <c r="BJ498" s="321"/>
      <c r="BK498" s="321"/>
      <c r="BL498" s="41" t="s">
        <v>13</v>
      </c>
      <c r="BM498" s="34">
        <v>380</v>
      </c>
    </row>
    <row r="499" spans="1:65" ht="18.600000000000001" thickBot="1">
      <c r="BD499" s="322" t="s">
        <v>15</v>
      </c>
      <c r="BE499" s="322"/>
      <c r="BF499" s="323"/>
      <c r="BG499" s="324">
        <f>SUM(BG479:BK498)</f>
        <v>0</v>
      </c>
      <c r="BH499" s="325"/>
      <c r="BI499" s="325"/>
      <c r="BJ499" s="325"/>
      <c r="BK499" s="325"/>
      <c r="BL499" s="326"/>
    </row>
  </sheetData>
  <mergeCells count="6021">
    <mergeCell ref="AX475:BL475"/>
    <mergeCell ref="AX449:BL449"/>
    <mergeCell ref="AX423:BL423"/>
    <mergeCell ref="AX397:BL397"/>
    <mergeCell ref="AX371:BL371"/>
    <mergeCell ref="AX345:BL345"/>
    <mergeCell ref="AX319:BL319"/>
    <mergeCell ref="AX293:BL293"/>
    <mergeCell ref="AX267:BL267"/>
    <mergeCell ref="AX241:BL241"/>
    <mergeCell ref="AX215:BL215"/>
    <mergeCell ref="AX189:BL189"/>
    <mergeCell ref="AX163:BL163"/>
    <mergeCell ref="AX137:BL137"/>
    <mergeCell ref="AX111:BL111"/>
    <mergeCell ref="AX85:BL85"/>
    <mergeCell ref="AX59:BL59"/>
    <mergeCell ref="BB82:BE82"/>
    <mergeCell ref="BG82:BK82"/>
    <mergeCell ref="BD83:BF83"/>
    <mergeCell ref="BG83:BL83"/>
    <mergeCell ref="BC84:BD84"/>
    <mergeCell ref="BE84:BF84"/>
    <mergeCell ref="BI84:BJ84"/>
    <mergeCell ref="BK84:BL84"/>
    <mergeCell ref="BB108:BE108"/>
    <mergeCell ref="BG108:BK108"/>
    <mergeCell ref="BD109:BF109"/>
    <mergeCell ref="BG109:BL109"/>
    <mergeCell ref="BC110:BD110"/>
    <mergeCell ref="BE110:BF110"/>
    <mergeCell ref="BI110:BJ110"/>
    <mergeCell ref="BC1:BD1"/>
    <mergeCell ref="BE1:BF1"/>
    <mergeCell ref="BI1:BJ1"/>
    <mergeCell ref="BK1:BL1"/>
    <mergeCell ref="B2:C2"/>
    <mergeCell ref="D2:E2"/>
    <mergeCell ref="F2:G2"/>
    <mergeCell ref="H2:I2"/>
    <mergeCell ref="J2:K2"/>
    <mergeCell ref="L2:M2"/>
    <mergeCell ref="AR5:AV5"/>
    <mergeCell ref="AW5:BA5"/>
    <mergeCell ref="BB5:BF5"/>
    <mergeCell ref="BG5:BL5"/>
    <mergeCell ref="BG3:BL4"/>
    <mergeCell ref="Y4:AC5"/>
    <mergeCell ref="AH4:AI4"/>
    <mergeCell ref="AJ4:AN4"/>
    <mergeCell ref="B5:C5"/>
    <mergeCell ref="E5:G5"/>
    <mergeCell ref="AD5:AG5"/>
    <mergeCell ref="AH5:AI5"/>
    <mergeCell ref="AJ5:AN5"/>
    <mergeCell ref="AO5:AQ5"/>
    <mergeCell ref="AD3:AG4"/>
    <mergeCell ref="AH3:AN3"/>
    <mergeCell ref="AO3:AQ4"/>
    <mergeCell ref="AR3:AV4"/>
    <mergeCell ref="AW3:BA4"/>
    <mergeCell ref="BB3:BF4"/>
    <mergeCell ref="N2:P2"/>
    <mergeCell ref="Q2:R2"/>
    <mergeCell ref="AX2:BL2"/>
    <mergeCell ref="B3:C4"/>
    <mergeCell ref="D3:D4"/>
    <mergeCell ref="E3:G4"/>
    <mergeCell ref="H3:L5"/>
    <mergeCell ref="M3:S5"/>
    <mergeCell ref="T3:X5"/>
    <mergeCell ref="Y3:AC3"/>
    <mergeCell ref="AJ7:AM7"/>
    <mergeCell ref="AO7:AP7"/>
    <mergeCell ref="AR7:AU7"/>
    <mergeCell ref="AW7:AZ7"/>
    <mergeCell ref="BB7:BE7"/>
    <mergeCell ref="BG7:BK7"/>
    <mergeCell ref="BB6:BE6"/>
    <mergeCell ref="BG6:BK6"/>
    <mergeCell ref="B7:C7"/>
    <mergeCell ref="E7:G7"/>
    <mergeCell ref="H7:L7"/>
    <mergeCell ref="M7:N7"/>
    <mergeCell ref="Y7:Z7"/>
    <mergeCell ref="AB7:AC7"/>
    <mergeCell ref="AD7:AF7"/>
    <mergeCell ref="AH7:AI7"/>
    <mergeCell ref="AD6:AF6"/>
    <mergeCell ref="AH6:AI6"/>
    <mergeCell ref="AJ6:AM6"/>
    <mergeCell ref="AO6:AP6"/>
    <mergeCell ref="AR6:AU6"/>
    <mergeCell ref="AW6:AZ6"/>
    <mergeCell ref="B6:C6"/>
    <mergeCell ref="E6:G6"/>
    <mergeCell ref="H6:L6"/>
    <mergeCell ref="M6:N6"/>
    <mergeCell ref="Y6:Z6"/>
    <mergeCell ref="AB6:AC6"/>
    <mergeCell ref="AJ9:AM9"/>
    <mergeCell ref="AO9:AP9"/>
    <mergeCell ref="AR9:AU9"/>
    <mergeCell ref="AW9:AZ9"/>
    <mergeCell ref="BB9:BE9"/>
    <mergeCell ref="BG9:BK9"/>
    <mergeCell ref="BB8:BE8"/>
    <mergeCell ref="BG8:BK8"/>
    <mergeCell ref="B9:C9"/>
    <mergeCell ref="E9:G9"/>
    <mergeCell ref="H9:L9"/>
    <mergeCell ref="M9:N9"/>
    <mergeCell ref="Y9:Z9"/>
    <mergeCell ref="AB9:AC9"/>
    <mergeCell ref="AD9:AF9"/>
    <mergeCell ref="AH9:AI9"/>
    <mergeCell ref="AD8:AF8"/>
    <mergeCell ref="AH8:AI8"/>
    <mergeCell ref="AJ8:AM8"/>
    <mergeCell ref="AO8:AP8"/>
    <mergeCell ref="AR8:AU8"/>
    <mergeCell ref="AW8:AZ8"/>
    <mergeCell ref="B8:C8"/>
    <mergeCell ref="E8:G8"/>
    <mergeCell ref="H8:L8"/>
    <mergeCell ref="M8:N8"/>
    <mergeCell ref="Y8:Z8"/>
    <mergeCell ref="AB8:AC8"/>
    <mergeCell ref="AJ11:AM11"/>
    <mergeCell ref="AO11:AP11"/>
    <mergeCell ref="AR11:AU11"/>
    <mergeCell ref="AW11:AZ11"/>
    <mergeCell ref="BB11:BE11"/>
    <mergeCell ref="BG11:BK11"/>
    <mergeCell ref="BB10:BE10"/>
    <mergeCell ref="BG10:BK10"/>
    <mergeCell ref="B11:C11"/>
    <mergeCell ref="E11:G11"/>
    <mergeCell ref="H11:L11"/>
    <mergeCell ref="M11:N11"/>
    <mergeCell ref="Y11:Z11"/>
    <mergeCell ref="AB11:AC11"/>
    <mergeCell ref="AD11:AF11"/>
    <mergeCell ref="AH11:AI11"/>
    <mergeCell ref="AD10:AF10"/>
    <mergeCell ref="AH10:AI10"/>
    <mergeCell ref="AJ10:AM10"/>
    <mergeCell ref="AO10:AP10"/>
    <mergeCell ref="AR10:AU10"/>
    <mergeCell ref="AW10:AZ10"/>
    <mergeCell ref="B10:C10"/>
    <mergeCell ref="E10:G10"/>
    <mergeCell ref="H10:L10"/>
    <mergeCell ref="M10:N10"/>
    <mergeCell ref="Y10:Z10"/>
    <mergeCell ref="AB10:AC10"/>
    <mergeCell ref="AJ13:AM13"/>
    <mergeCell ref="AO13:AP13"/>
    <mergeCell ref="AR13:AU13"/>
    <mergeCell ref="AW13:AZ13"/>
    <mergeCell ref="BB13:BE13"/>
    <mergeCell ref="BG13:BK13"/>
    <mergeCell ref="BB12:BE12"/>
    <mergeCell ref="BG12:BK12"/>
    <mergeCell ref="B13:C13"/>
    <mergeCell ref="E13:G13"/>
    <mergeCell ref="H13:L13"/>
    <mergeCell ref="M13:N13"/>
    <mergeCell ref="Y13:Z13"/>
    <mergeCell ref="AB13:AC13"/>
    <mergeCell ref="AD13:AF13"/>
    <mergeCell ref="AH13:AI13"/>
    <mergeCell ref="AD12:AF12"/>
    <mergeCell ref="AH12:AI12"/>
    <mergeCell ref="AJ12:AM12"/>
    <mergeCell ref="AO12:AP12"/>
    <mergeCell ref="AR12:AU12"/>
    <mergeCell ref="AW12:AZ12"/>
    <mergeCell ref="B12:C12"/>
    <mergeCell ref="E12:G12"/>
    <mergeCell ref="H12:L12"/>
    <mergeCell ref="M12:N12"/>
    <mergeCell ref="Y12:Z12"/>
    <mergeCell ref="AB12:AC12"/>
    <mergeCell ref="AJ15:AM15"/>
    <mergeCell ref="AO15:AP15"/>
    <mergeCell ref="AR15:AU15"/>
    <mergeCell ref="AW15:AZ15"/>
    <mergeCell ref="BB15:BE15"/>
    <mergeCell ref="BG15:BK15"/>
    <mergeCell ref="BB14:BE14"/>
    <mergeCell ref="BG14:BK14"/>
    <mergeCell ref="B15:C15"/>
    <mergeCell ref="E15:G15"/>
    <mergeCell ref="H15:L15"/>
    <mergeCell ref="M15:N15"/>
    <mergeCell ref="Y15:Z15"/>
    <mergeCell ref="AB15:AC15"/>
    <mergeCell ref="AD15:AF15"/>
    <mergeCell ref="AH15:AI15"/>
    <mergeCell ref="AD14:AF14"/>
    <mergeCell ref="AH14:AI14"/>
    <mergeCell ref="AJ14:AM14"/>
    <mergeCell ref="AO14:AP14"/>
    <mergeCell ref="AR14:AU14"/>
    <mergeCell ref="AW14:AZ14"/>
    <mergeCell ref="B14:C14"/>
    <mergeCell ref="E14:G14"/>
    <mergeCell ref="H14:L14"/>
    <mergeCell ref="M14:N14"/>
    <mergeCell ref="Y14:Z14"/>
    <mergeCell ref="AB14:AC14"/>
    <mergeCell ref="AJ17:AM17"/>
    <mergeCell ref="AO17:AP17"/>
    <mergeCell ref="AR17:AU17"/>
    <mergeCell ref="AW17:AZ17"/>
    <mergeCell ref="BB17:BE17"/>
    <mergeCell ref="BG17:BK17"/>
    <mergeCell ref="BB16:BE16"/>
    <mergeCell ref="BG16:BK16"/>
    <mergeCell ref="B17:C17"/>
    <mergeCell ref="E17:G17"/>
    <mergeCell ref="H17:L17"/>
    <mergeCell ref="M17:N17"/>
    <mergeCell ref="Y17:Z17"/>
    <mergeCell ref="AB17:AC17"/>
    <mergeCell ref="AD17:AF17"/>
    <mergeCell ref="AH17:AI17"/>
    <mergeCell ref="AD16:AF16"/>
    <mergeCell ref="AH16:AI16"/>
    <mergeCell ref="AJ16:AM16"/>
    <mergeCell ref="AO16:AP16"/>
    <mergeCell ref="AR16:AU16"/>
    <mergeCell ref="AW16:AZ16"/>
    <mergeCell ref="B16:C16"/>
    <mergeCell ref="E16:G16"/>
    <mergeCell ref="H16:L16"/>
    <mergeCell ref="M16:N16"/>
    <mergeCell ref="Y16:Z16"/>
    <mergeCell ref="AB16:AC16"/>
    <mergeCell ref="AJ19:AM19"/>
    <mergeCell ref="AO19:AP19"/>
    <mergeCell ref="AR19:AU19"/>
    <mergeCell ref="AW19:AZ19"/>
    <mergeCell ref="BB19:BE19"/>
    <mergeCell ref="BG19:BK19"/>
    <mergeCell ref="BB18:BE18"/>
    <mergeCell ref="BG18:BK18"/>
    <mergeCell ref="B19:C19"/>
    <mergeCell ref="E19:G19"/>
    <mergeCell ref="H19:L19"/>
    <mergeCell ref="M19:N19"/>
    <mergeCell ref="Y19:Z19"/>
    <mergeCell ref="AB19:AC19"/>
    <mergeCell ref="AD19:AF19"/>
    <mergeCell ref="AH19:AI19"/>
    <mergeCell ref="AD18:AF18"/>
    <mergeCell ref="AH18:AI18"/>
    <mergeCell ref="AJ18:AM18"/>
    <mergeCell ref="AO18:AP18"/>
    <mergeCell ref="AR18:AU18"/>
    <mergeCell ref="AW18:AZ18"/>
    <mergeCell ref="B18:C18"/>
    <mergeCell ref="E18:G18"/>
    <mergeCell ref="H18:L18"/>
    <mergeCell ref="M18:N18"/>
    <mergeCell ref="Y18:Z18"/>
    <mergeCell ref="AB18:AC18"/>
    <mergeCell ref="AJ21:AM21"/>
    <mergeCell ref="AO21:AP21"/>
    <mergeCell ref="AR21:AU21"/>
    <mergeCell ref="AW21:AZ21"/>
    <mergeCell ref="BB21:BE21"/>
    <mergeCell ref="BG21:BK21"/>
    <mergeCell ref="BB20:BE20"/>
    <mergeCell ref="BG20:BK20"/>
    <mergeCell ref="B21:C21"/>
    <mergeCell ref="E21:G21"/>
    <mergeCell ref="H21:L21"/>
    <mergeCell ref="M21:N21"/>
    <mergeCell ref="Y21:Z21"/>
    <mergeCell ref="AB21:AC21"/>
    <mergeCell ref="AD21:AF21"/>
    <mergeCell ref="AH21:AI21"/>
    <mergeCell ref="AD20:AF20"/>
    <mergeCell ref="AH20:AI20"/>
    <mergeCell ref="AJ20:AM20"/>
    <mergeCell ref="AO20:AP20"/>
    <mergeCell ref="AR20:AU20"/>
    <mergeCell ref="AW20:AZ20"/>
    <mergeCell ref="B20:C20"/>
    <mergeCell ref="E20:G20"/>
    <mergeCell ref="H20:L20"/>
    <mergeCell ref="M20:N20"/>
    <mergeCell ref="Y20:Z20"/>
    <mergeCell ref="AB20:AC20"/>
    <mergeCell ref="AJ23:AM23"/>
    <mergeCell ref="AO23:AP23"/>
    <mergeCell ref="AR23:AU23"/>
    <mergeCell ref="AW23:AZ23"/>
    <mergeCell ref="BB23:BE23"/>
    <mergeCell ref="BG23:BK23"/>
    <mergeCell ref="BB22:BE22"/>
    <mergeCell ref="BG22:BK22"/>
    <mergeCell ref="B23:C23"/>
    <mergeCell ref="E23:G23"/>
    <mergeCell ref="H23:L23"/>
    <mergeCell ref="M23:N23"/>
    <mergeCell ref="Y23:Z23"/>
    <mergeCell ref="AB23:AC23"/>
    <mergeCell ref="AD23:AF23"/>
    <mergeCell ref="AH23:AI23"/>
    <mergeCell ref="AD22:AF22"/>
    <mergeCell ref="AH22:AI22"/>
    <mergeCell ref="AJ22:AM22"/>
    <mergeCell ref="AO22:AP22"/>
    <mergeCell ref="AR22:AU22"/>
    <mergeCell ref="AW22:AZ22"/>
    <mergeCell ref="B22:C22"/>
    <mergeCell ref="E22:G22"/>
    <mergeCell ref="H22:L22"/>
    <mergeCell ref="M22:N22"/>
    <mergeCell ref="Y22:Z22"/>
    <mergeCell ref="AB22:AC22"/>
    <mergeCell ref="AJ25:AM25"/>
    <mergeCell ref="AO25:AP25"/>
    <mergeCell ref="AR25:AU25"/>
    <mergeCell ref="AW25:AZ25"/>
    <mergeCell ref="BB25:BE25"/>
    <mergeCell ref="BG25:BK25"/>
    <mergeCell ref="BB24:BE24"/>
    <mergeCell ref="BG24:BK24"/>
    <mergeCell ref="B25:C25"/>
    <mergeCell ref="E25:G25"/>
    <mergeCell ref="H25:L25"/>
    <mergeCell ref="M25:N25"/>
    <mergeCell ref="Y25:Z25"/>
    <mergeCell ref="AB25:AC25"/>
    <mergeCell ref="AD25:AF25"/>
    <mergeCell ref="AH25:AI25"/>
    <mergeCell ref="AD24:AF24"/>
    <mergeCell ref="AH24:AI24"/>
    <mergeCell ref="AJ24:AM24"/>
    <mergeCell ref="AO24:AP24"/>
    <mergeCell ref="AR24:AU24"/>
    <mergeCell ref="AW24:AZ24"/>
    <mergeCell ref="B24:C24"/>
    <mergeCell ref="E24:G24"/>
    <mergeCell ref="H24:L24"/>
    <mergeCell ref="M24:N24"/>
    <mergeCell ref="Y24:Z24"/>
    <mergeCell ref="AB24:AC24"/>
    <mergeCell ref="AR36:AV36"/>
    <mergeCell ref="AW36:BA36"/>
    <mergeCell ref="BG34:BL35"/>
    <mergeCell ref="Y35:AC36"/>
    <mergeCell ref="AH35:AI35"/>
    <mergeCell ref="AJ35:AN35"/>
    <mergeCell ref="B36:C36"/>
    <mergeCell ref="E36:G36"/>
    <mergeCell ref="AD36:AG36"/>
    <mergeCell ref="AH36:AI36"/>
    <mergeCell ref="AJ36:AN36"/>
    <mergeCell ref="AO36:AQ36"/>
    <mergeCell ref="AD34:AG35"/>
    <mergeCell ref="AH34:AN34"/>
    <mergeCell ref="AO34:AQ35"/>
    <mergeCell ref="AR34:AV35"/>
    <mergeCell ref="AW34:BA35"/>
    <mergeCell ref="BB34:BF35"/>
    <mergeCell ref="BI32:BJ32"/>
    <mergeCell ref="BK32:BL32"/>
    <mergeCell ref="AX33:BL33"/>
    <mergeCell ref="B34:C35"/>
    <mergeCell ref="D34:D35"/>
    <mergeCell ref="E34:G35"/>
    <mergeCell ref="H34:L36"/>
    <mergeCell ref="M34:S36"/>
    <mergeCell ref="T34:X36"/>
    <mergeCell ref="Y34:AC34"/>
    <mergeCell ref="BG36:BL36"/>
    <mergeCell ref="BB36:BF36"/>
    <mergeCell ref="AJ38:AM38"/>
    <mergeCell ref="AO38:AP38"/>
    <mergeCell ref="AR38:AU38"/>
    <mergeCell ref="AW38:AZ38"/>
    <mergeCell ref="BB38:BE38"/>
    <mergeCell ref="BG38:BK38"/>
    <mergeCell ref="BB37:BE37"/>
    <mergeCell ref="BG37:BK37"/>
    <mergeCell ref="B38:C38"/>
    <mergeCell ref="E38:G38"/>
    <mergeCell ref="H38:L38"/>
    <mergeCell ref="M38:N38"/>
    <mergeCell ref="Y38:Z38"/>
    <mergeCell ref="AB38:AC38"/>
    <mergeCell ref="AD38:AF38"/>
    <mergeCell ref="AH38:AI38"/>
    <mergeCell ref="AD37:AF37"/>
    <mergeCell ref="AH37:AI37"/>
    <mergeCell ref="AJ37:AM37"/>
    <mergeCell ref="AO37:AP37"/>
    <mergeCell ref="AR37:AU37"/>
    <mergeCell ref="AW37:AZ37"/>
    <mergeCell ref="B37:C37"/>
    <mergeCell ref="E37:G37"/>
    <mergeCell ref="H37:L37"/>
    <mergeCell ref="M37:N37"/>
    <mergeCell ref="Y37:Z37"/>
    <mergeCell ref="AB37:AC37"/>
    <mergeCell ref="AJ40:AM40"/>
    <mergeCell ref="AO40:AP40"/>
    <mergeCell ref="AR40:AU40"/>
    <mergeCell ref="AW40:AZ40"/>
    <mergeCell ref="BB40:BE40"/>
    <mergeCell ref="BG40:BK40"/>
    <mergeCell ref="BB39:BE39"/>
    <mergeCell ref="BG39:BK39"/>
    <mergeCell ref="B40:C40"/>
    <mergeCell ref="E40:G40"/>
    <mergeCell ref="H40:L40"/>
    <mergeCell ref="M40:N40"/>
    <mergeCell ref="Y40:Z40"/>
    <mergeCell ref="AB40:AC40"/>
    <mergeCell ref="AD40:AF40"/>
    <mergeCell ref="AH40:AI40"/>
    <mergeCell ref="AD39:AF39"/>
    <mergeCell ref="AH39:AI39"/>
    <mergeCell ref="AJ39:AM39"/>
    <mergeCell ref="AO39:AP39"/>
    <mergeCell ref="AR39:AU39"/>
    <mergeCell ref="AW39:AZ39"/>
    <mergeCell ref="B39:C39"/>
    <mergeCell ref="E39:G39"/>
    <mergeCell ref="H39:L39"/>
    <mergeCell ref="M39:N39"/>
    <mergeCell ref="Y39:Z39"/>
    <mergeCell ref="AB39:AC39"/>
    <mergeCell ref="AJ42:AM42"/>
    <mergeCell ref="AO42:AP42"/>
    <mergeCell ref="AR42:AU42"/>
    <mergeCell ref="AW42:AZ42"/>
    <mergeCell ref="BB42:BE42"/>
    <mergeCell ref="BG42:BK42"/>
    <mergeCell ref="BB41:BE41"/>
    <mergeCell ref="BG41:BK41"/>
    <mergeCell ref="B42:C42"/>
    <mergeCell ref="E42:G42"/>
    <mergeCell ref="H42:L42"/>
    <mergeCell ref="M42:N42"/>
    <mergeCell ref="Y42:Z42"/>
    <mergeCell ref="AB42:AC42"/>
    <mergeCell ref="AD42:AF42"/>
    <mergeCell ref="AH42:AI42"/>
    <mergeCell ref="AD41:AF41"/>
    <mergeCell ref="AH41:AI41"/>
    <mergeCell ref="AJ41:AM41"/>
    <mergeCell ref="AO41:AP41"/>
    <mergeCell ref="AR41:AU41"/>
    <mergeCell ref="AW41:AZ41"/>
    <mergeCell ref="B41:C41"/>
    <mergeCell ref="E41:G41"/>
    <mergeCell ref="H41:L41"/>
    <mergeCell ref="M41:N41"/>
    <mergeCell ref="Y41:Z41"/>
    <mergeCell ref="AB41:AC41"/>
    <mergeCell ref="AJ44:AM44"/>
    <mergeCell ref="AO44:AP44"/>
    <mergeCell ref="AR44:AU44"/>
    <mergeCell ref="AW44:AZ44"/>
    <mergeCell ref="BB44:BE44"/>
    <mergeCell ref="BG44:BK44"/>
    <mergeCell ref="BB43:BE43"/>
    <mergeCell ref="BG43:BK43"/>
    <mergeCell ref="B44:C44"/>
    <mergeCell ref="E44:G44"/>
    <mergeCell ref="H44:L44"/>
    <mergeCell ref="M44:N44"/>
    <mergeCell ref="Y44:Z44"/>
    <mergeCell ref="AB44:AC44"/>
    <mergeCell ref="AD44:AF44"/>
    <mergeCell ref="AH44:AI44"/>
    <mergeCell ref="AD43:AF43"/>
    <mergeCell ref="AH43:AI43"/>
    <mergeCell ref="AJ43:AM43"/>
    <mergeCell ref="AO43:AP43"/>
    <mergeCell ref="AR43:AU43"/>
    <mergeCell ref="AW43:AZ43"/>
    <mergeCell ref="B43:C43"/>
    <mergeCell ref="E43:G43"/>
    <mergeCell ref="H43:L43"/>
    <mergeCell ref="M43:N43"/>
    <mergeCell ref="Y43:Z43"/>
    <mergeCell ref="AB43:AC43"/>
    <mergeCell ref="AJ46:AM46"/>
    <mergeCell ref="AO46:AP46"/>
    <mergeCell ref="AR46:AU46"/>
    <mergeCell ref="AW46:AZ46"/>
    <mergeCell ref="BB46:BE46"/>
    <mergeCell ref="BG46:BK46"/>
    <mergeCell ref="BB45:BE45"/>
    <mergeCell ref="BG45:BK45"/>
    <mergeCell ref="B46:C46"/>
    <mergeCell ref="E46:G46"/>
    <mergeCell ref="H46:L46"/>
    <mergeCell ref="M46:N46"/>
    <mergeCell ref="Y46:Z46"/>
    <mergeCell ref="AB46:AC46"/>
    <mergeCell ref="AD46:AF46"/>
    <mergeCell ref="AH46:AI46"/>
    <mergeCell ref="AD45:AF45"/>
    <mergeCell ref="AH45:AI45"/>
    <mergeCell ref="AJ45:AM45"/>
    <mergeCell ref="AO45:AP45"/>
    <mergeCell ref="AR45:AU45"/>
    <mergeCell ref="AW45:AZ45"/>
    <mergeCell ref="B45:C45"/>
    <mergeCell ref="E45:G45"/>
    <mergeCell ref="H45:L45"/>
    <mergeCell ref="M45:N45"/>
    <mergeCell ref="Y45:Z45"/>
    <mergeCell ref="AB45:AC45"/>
    <mergeCell ref="AJ48:AM48"/>
    <mergeCell ref="AO48:AP48"/>
    <mergeCell ref="AR48:AU48"/>
    <mergeCell ref="AW48:AZ48"/>
    <mergeCell ref="BB48:BE48"/>
    <mergeCell ref="BG48:BK48"/>
    <mergeCell ref="BB47:BE47"/>
    <mergeCell ref="BG47:BK47"/>
    <mergeCell ref="B48:C48"/>
    <mergeCell ref="E48:G48"/>
    <mergeCell ref="H48:L48"/>
    <mergeCell ref="M48:N48"/>
    <mergeCell ref="Y48:Z48"/>
    <mergeCell ref="AB48:AC48"/>
    <mergeCell ref="AD48:AF48"/>
    <mergeCell ref="AH48:AI48"/>
    <mergeCell ref="AD47:AF47"/>
    <mergeCell ref="AH47:AI47"/>
    <mergeCell ref="AJ47:AM47"/>
    <mergeCell ref="AO47:AP47"/>
    <mergeCell ref="AR47:AU47"/>
    <mergeCell ref="AW47:AZ47"/>
    <mergeCell ref="B47:C47"/>
    <mergeCell ref="E47:G47"/>
    <mergeCell ref="H47:L47"/>
    <mergeCell ref="M47:N47"/>
    <mergeCell ref="Y47:Z47"/>
    <mergeCell ref="AB47:AC47"/>
    <mergeCell ref="AJ50:AM50"/>
    <mergeCell ref="AO50:AP50"/>
    <mergeCell ref="AR50:AU50"/>
    <mergeCell ref="AW50:AZ50"/>
    <mergeCell ref="BB50:BE50"/>
    <mergeCell ref="BG50:BK50"/>
    <mergeCell ref="BB49:BE49"/>
    <mergeCell ref="BG49:BK49"/>
    <mergeCell ref="B50:C50"/>
    <mergeCell ref="E50:G50"/>
    <mergeCell ref="H50:L50"/>
    <mergeCell ref="M50:N50"/>
    <mergeCell ref="Y50:Z50"/>
    <mergeCell ref="AB50:AC50"/>
    <mergeCell ref="AD50:AF50"/>
    <mergeCell ref="AH50:AI50"/>
    <mergeCell ref="AD49:AF49"/>
    <mergeCell ref="AH49:AI49"/>
    <mergeCell ref="AJ49:AM49"/>
    <mergeCell ref="AO49:AP49"/>
    <mergeCell ref="AR49:AU49"/>
    <mergeCell ref="AW49:AZ49"/>
    <mergeCell ref="B49:C49"/>
    <mergeCell ref="E49:G49"/>
    <mergeCell ref="H49:L49"/>
    <mergeCell ref="M49:N49"/>
    <mergeCell ref="Y49:Z49"/>
    <mergeCell ref="AB49:AC49"/>
    <mergeCell ref="AJ52:AM52"/>
    <mergeCell ref="AO52:AP52"/>
    <mergeCell ref="AR52:AU52"/>
    <mergeCell ref="AW52:AZ52"/>
    <mergeCell ref="BB52:BE52"/>
    <mergeCell ref="BG52:BK52"/>
    <mergeCell ref="BB51:BE51"/>
    <mergeCell ref="BG51:BK51"/>
    <mergeCell ref="B52:C52"/>
    <mergeCell ref="E52:G52"/>
    <mergeCell ref="H52:L52"/>
    <mergeCell ref="M52:N52"/>
    <mergeCell ref="Y52:Z52"/>
    <mergeCell ref="AB52:AC52"/>
    <mergeCell ref="AD52:AF52"/>
    <mergeCell ref="AH52:AI52"/>
    <mergeCell ref="AD51:AF51"/>
    <mergeCell ref="AH51:AI51"/>
    <mergeCell ref="AJ51:AM51"/>
    <mergeCell ref="AO51:AP51"/>
    <mergeCell ref="AR51:AU51"/>
    <mergeCell ref="AW51:AZ51"/>
    <mergeCell ref="B51:C51"/>
    <mergeCell ref="E51:G51"/>
    <mergeCell ref="H51:L51"/>
    <mergeCell ref="M51:N51"/>
    <mergeCell ref="Y51:Z51"/>
    <mergeCell ref="AB51:AC51"/>
    <mergeCell ref="Y55:Z55"/>
    <mergeCell ref="AB55:AC55"/>
    <mergeCell ref="AJ54:AM54"/>
    <mergeCell ref="AO54:AP54"/>
    <mergeCell ref="AR54:AU54"/>
    <mergeCell ref="AW54:AZ54"/>
    <mergeCell ref="BB54:BE54"/>
    <mergeCell ref="BG54:BK54"/>
    <mergeCell ref="BB53:BE53"/>
    <mergeCell ref="BG53:BK53"/>
    <mergeCell ref="B54:C54"/>
    <mergeCell ref="E54:G54"/>
    <mergeCell ref="H54:L54"/>
    <mergeCell ref="M54:N54"/>
    <mergeCell ref="Y54:Z54"/>
    <mergeCell ref="AB54:AC54"/>
    <mergeCell ref="AD54:AF54"/>
    <mergeCell ref="AH54:AI54"/>
    <mergeCell ref="AD53:AF53"/>
    <mergeCell ref="AH53:AI53"/>
    <mergeCell ref="AJ53:AM53"/>
    <mergeCell ref="AO53:AP53"/>
    <mergeCell ref="AR53:AU53"/>
    <mergeCell ref="AW53:AZ53"/>
    <mergeCell ref="B53:C53"/>
    <mergeCell ref="E53:G53"/>
    <mergeCell ref="H53:L53"/>
    <mergeCell ref="M53:N53"/>
    <mergeCell ref="Y53:Z53"/>
    <mergeCell ref="AB53:AC53"/>
    <mergeCell ref="BD57:BF57"/>
    <mergeCell ref="BG57:BL57"/>
    <mergeCell ref="BC58:BD58"/>
    <mergeCell ref="BE58:BF58"/>
    <mergeCell ref="BI58:BJ58"/>
    <mergeCell ref="BK58:BL58"/>
    <mergeCell ref="AJ56:AM56"/>
    <mergeCell ref="AO56:AP56"/>
    <mergeCell ref="AR56:AU56"/>
    <mergeCell ref="AW56:AZ56"/>
    <mergeCell ref="BB56:BE56"/>
    <mergeCell ref="BG56:BK56"/>
    <mergeCell ref="BB55:BE55"/>
    <mergeCell ref="BG55:BK55"/>
    <mergeCell ref="B56:C56"/>
    <mergeCell ref="E56:G56"/>
    <mergeCell ref="H56:L56"/>
    <mergeCell ref="M56:N56"/>
    <mergeCell ref="Y56:Z56"/>
    <mergeCell ref="AB56:AC56"/>
    <mergeCell ref="AD56:AF56"/>
    <mergeCell ref="AH56:AI56"/>
    <mergeCell ref="AD55:AF55"/>
    <mergeCell ref="AH55:AI55"/>
    <mergeCell ref="AJ55:AM55"/>
    <mergeCell ref="AO55:AP55"/>
    <mergeCell ref="AR55:AU55"/>
    <mergeCell ref="AW55:AZ55"/>
    <mergeCell ref="B55:C55"/>
    <mergeCell ref="E55:G55"/>
    <mergeCell ref="H55:L55"/>
    <mergeCell ref="M55:N55"/>
    <mergeCell ref="AO60:AQ61"/>
    <mergeCell ref="AR60:AV61"/>
    <mergeCell ref="AW60:BA61"/>
    <mergeCell ref="BB60:BF61"/>
    <mergeCell ref="BG60:BL61"/>
    <mergeCell ref="Y61:AC62"/>
    <mergeCell ref="AH61:AI61"/>
    <mergeCell ref="AJ61:AN61"/>
    <mergeCell ref="AR62:AV62"/>
    <mergeCell ref="AW62:BA62"/>
    <mergeCell ref="B60:C61"/>
    <mergeCell ref="D60:D61"/>
    <mergeCell ref="E60:G61"/>
    <mergeCell ref="H60:L62"/>
    <mergeCell ref="M60:S62"/>
    <mergeCell ref="T60:X62"/>
    <mergeCell ref="Y60:AC60"/>
    <mergeCell ref="AD60:AG61"/>
    <mergeCell ref="AH60:AN60"/>
    <mergeCell ref="AJ63:AM63"/>
    <mergeCell ref="AO63:AP63"/>
    <mergeCell ref="AR63:AU63"/>
    <mergeCell ref="AW63:AZ63"/>
    <mergeCell ref="BB63:BE63"/>
    <mergeCell ref="BG63:BK63"/>
    <mergeCell ref="BB62:BF62"/>
    <mergeCell ref="BG62:BL62"/>
    <mergeCell ref="B63:C63"/>
    <mergeCell ref="E63:G63"/>
    <mergeCell ref="H63:L63"/>
    <mergeCell ref="M63:N63"/>
    <mergeCell ref="Y63:Z63"/>
    <mergeCell ref="AB63:AC63"/>
    <mergeCell ref="AD63:AF63"/>
    <mergeCell ref="AH63:AI63"/>
    <mergeCell ref="B62:C62"/>
    <mergeCell ref="E62:G62"/>
    <mergeCell ref="AD62:AG62"/>
    <mergeCell ref="AH62:AI62"/>
    <mergeCell ref="AJ62:AN62"/>
    <mergeCell ref="AO62:AQ62"/>
    <mergeCell ref="AJ65:AM65"/>
    <mergeCell ref="AO65:AP65"/>
    <mergeCell ref="AR65:AU65"/>
    <mergeCell ref="AW65:AZ65"/>
    <mergeCell ref="BB65:BE65"/>
    <mergeCell ref="BG65:BK65"/>
    <mergeCell ref="BB64:BE64"/>
    <mergeCell ref="BG64:BK64"/>
    <mergeCell ref="B65:C65"/>
    <mergeCell ref="E65:G65"/>
    <mergeCell ref="H65:L65"/>
    <mergeCell ref="M65:N65"/>
    <mergeCell ref="Y65:Z65"/>
    <mergeCell ref="AB65:AC65"/>
    <mergeCell ref="AD65:AF65"/>
    <mergeCell ref="AH65:AI65"/>
    <mergeCell ref="AD64:AF64"/>
    <mergeCell ref="AH64:AI64"/>
    <mergeCell ref="AJ64:AM64"/>
    <mergeCell ref="AO64:AP64"/>
    <mergeCell ref="AR64:AU64"/>
    <mergeCell ref="AW64:AZ64"/>
    <mergeCell ref="B64:C64"/>
    <mergeCell ref="E64:G64"/>
    <mergeCell ref="H64:L64"/>
    <mergeCell ref="M64:N64"/>
    <mergeCell ref="Y64:Z64"/>
    <mergeCell ref="AB64:AC64"/>
    <mergeCell ref="AJ67:AM67"/>
    <mergeCell ref="AO67:AP67"/>
    <mergeCell ref="AR67:AU67"/>
    <mergeCell ref="AW67:AZ67"/>
    <mergeCell ref="BB67:BE67"/>
    <mergeCell ref="BG67:BK67"/>
    <mergeCell ref="BB66:BE66"/>
    <mergeCell ref="BG66:BK66"/>
    <mergeCell ref="B67:C67"/>
    <mergeCell ref="E67:G67"/>
    <mergeCell ref="H67:L67"/>
    <mergeCell ref="M67:N67"/>
    <mergeCell ref="Y67:Z67"/>
    <mergeCell ref="AB67:AC67"/>
    <mergeCell ref="AD67:AF67"/>
    <mergeCell ref="AH67:AI67"/>
    <mergeCell ref="AD66:AF66"/>
    <mergeCell ref="AH66:AI66"/>
    <mergeCell ref="AJ66:AM66"/>
    <mergeCell ref="AO66:AP66"/>
    <mergeCell ref="AR66:AU66"/>
    <mergeCell ref="AW66:AZ66"/>
    <mergeCell ref="B66:C66"/>
    <mergeCell ref="E66:G66"/>
    <mergeCell ref="H66:L66"/>
    <mergeCell ref="M66:N66"/>
    <mergeCell ref="Y66:Z66"/>
    <mergeCell ref="AB66:AC66"/>
    <mergeCell ref="AJ69:AM69"/>
    <mergeCell ref="AO69:AP69"/>
    <mergeCell ref="AR69:AU69"/>
    <mergeCell ref="AW69:AZ69"/>
    <mergeCell ref="BB69:BE69"/>
    <mergeCell ref="BG69:BK69"/>
    <mergeCell ref="BB68:BE68"/>
    <mergeCell ref="BG68:BK68"/>
    <mergeCell ref="B69:C69"/>
    <mergeCell ref="E69:G69"/>
    <mergeCell ref="H69:L69"/>
    <mergeCell ref="M69:N69"/>
    <mergeCell ref="Y69:Z69"/>
    <mergeCell ref="AB69:AC69"/>
    <mergeCell ref="AD69:AF69"/>
    <mergeCell ref="AH69:AI69"/>
    <mergeCell ref="AD68:AF68"/>
    <mergeCell ref="AH68:AI68"/>
    <mergeCell ref="AJ68:AM68"/>
    <mergeCell ref="AO68:AP68"/>
    <mergeCell ref="AR68:AU68"/>
    <mergeCell ref="AW68:AZ68"/>
    <mergeCell ref="B68:C68"/>
    <mergeCell ref="E68:G68"/>
    <mergeCell ref="H68:L68"/>
    <mergeCell ref="M68:N68"/>
    <mergeCell ref="Y68:Z68"/>
    <mergeCell ref="AB68:AC68"/>
    <mergeCell ref="AJ71:AM71"/>
    <mergeCell ref="AO71:AP71"/>
    <mergeCell ref="AR71:AU71"/>
    <mergeCell ref="AW71:AZ71"/>
    <mergeCell ref="BB71:BE71"/>
    <mergeCell ref="BG71:BK71"/>
    <mergeCell ref="BB70:BE70"/>
    <mergeCell ref="BG70:BK70"/>
    <mergeCell ref="B71:C71"/>
    <mergeCell ref="E71:G71"/>
    <mergeCell ref="H71:L71"/>
    <mergeCell ref="M71:N71"/>
    <mergeCell ref="Y71:Z71"/>
    <mergeCell ref="AB71:AC71"/>
    <mergeCell ref="AD71:AF71"/>
    <mergeCell ref="AH71:AI71"/>
    <mergeCell ref="AD70:AF70"/>
    <mergeCell ref="AH70:AI70"/>
    <mergeCell ref="AJ70:AM70"/>
    <mergeCell ref="AO70:AP70"/>
    <mergeCell ref="AR70:AU70"/>
    <mergeCell ref="AW70:AZ70"/>
    <mergeCell ref="B70:C70"/>
    <mergeCell ref="E70:G70"/>
    <mergeCell ref="H70:L70"/>
    <mergeCell ref="M70:N70"/>
    <mergeCell ref="Y70:Z70"/>
    <mergeCell ref="AB70:AC70"/>
    <mergeCell ref="AJ73:AM73"/>
    <mergeCell ref="AO73:AP73"/>
    <mergeCell ref="AR73:AU73"/>
    <mergeCell ref="AW73:AZ73"/>
    <mergeCell ref="BB73:BE73"/>
    <mergeCell ref="BG73:BK73"/>
    <mergeCell ref="BB72:BE72"/>
    <mergeCell ref="BG72:BK72"/>
    <mergeCell ref="B73:C73"/>
    <mergeCell ref="E73:G73"/>
    <mergeCell ref="H73:L73"/>
    <mergeCell ref="M73:N73"/>
    <mergeCell ref="Y73:Z73"/>
    <mergeCell ref="AB73:AC73"/>
    <mergeCell ref="AD73:AF73"/>
    <mergeCell ref="AH73:AI73"/>
    <mergeCell ref="AD72:AF72"/>
    <mergeCell ref="AH72:AI72"/>
    <mergeCell ref="AJ72:AM72"/>
    <mergeCell ref="AO72:AP72"/>
    <mergeCell ref="AR72:AU72"/>
    <mergeCell ref="AW72:AZ72"/>
    <mergeCell ref="B72:C72"/>
    <mergeCell ref="E72:G72"/>
    <mergeCell ref="H72:L72"/>
    <mergeCell ref="M72:N72"/>
    <mergeCell ref="Y72:Z72"/>
    <mergeCell ref="AB72:AC72"/>
    <mergeCell ref="AJ75:AM75"/>
    <mergeCell ref="AO75:AP75"/>
    <mergeCell ref="AR75:AU75"/>
    <mergeCell ref="AW75:AZ75"/>
    <mergeCell ref="BB75:BE75"/>
    <mergeCell ref="BG75:BK75"/>
    <mergeCell ref="BB74:BE74"/>
    <mergeCell ref="BG74:BK74"/>
    <mergeCell ref="B75:C75"/>
    <mergeCell ref="E75:G75"/>
    <mergeCell ref="H75:L75"/>
    <mergeCell ref="M75:N75"/>
    <mergeCell ref="Y75:Z75"/>
    <mergeCell ref="AB75:AC75"/>
    <mergeCell ref="AD75:AF75"/>
    <mergeCell ref="AH75:AI75"/>
    <mergeCell ref="AD74:AF74"/>
    <mergeCell ref="AH74:AI74"/>
    <mergeCell ref="AJ74:AM74"/>
    <mergeCell ref="AO74:AP74"/>
    <mergeCell ref="AR74:AU74"/>
    <mergeCell ref="AW74:AZ74"/>
    <mergeCell ref="B74:C74"/>
    <mergeCell ref="E74:G74"/>
    <mergeCell ref="H74:L74"/>
    <mergeCell ref="M74:N74"/>
    <mergeCell ref="Y74:Z74"/>
    <mergeCell ref="AB74:AC74"/>
    <mergeCell ref="AJ77:AM77"/>
    <mergeCell ref="AO77:AP77"/>
    <mergeCell ref="AR77:AU77"/>
    <mergeCell ref="AW77:AZ77"/>
    <mergeCell ref="BB77:BE77"/>
    <mergeCell ref="BG77:BK77"/>
    <mergeCell ref="BB76:BE76"/>
    <mergeCell ref="BG76:BK76"/>
    <mergeCell ref="B77:C77"/>
    <mergeCell ref="E77:G77"/>
    <mergeCell ref="H77:L77"/>
    <mergeCell ref="M77:N77"/>
    <mergeCell ref="Y77:Z77"/>
    <mergeCell ref="AB77:AC77"/>
    <mergeCell ref="AD77:AF77"/>
    <mergeCell ref="AH77:AI77"/>
    <mergeCell ref="AD76:AF76"/>
    <mergeCell ref="AH76:AI76"/>
    <mergeCell ref="AJ76:AM76"/>
    <mergeCell ref="AO76:AP76"/>
    <mergeCell ref="AR76:AU76"/>
    <mergeCell ref="AW76:AZ76"/>
    <mergeCell ref="B76:C76"/>
    <mergeCell ref="E76:G76"/>
    <mergeCell ref="H76:L76"/>
    <mergeCell ref="M76:N76"/>
    <mergeCell ref="Y76:Z76"/>
    <mergeCell ref="AB76:AC76"/>
    <mergeCell ref="AJ79:AM79"/>
    <mergeCell ref="AO79:AP79"/>
    <mergeCell ref="AR79:AU79"/>
    <mergeCell ref="AW79:AZ79"/>
    <mergeCell ref="BB79:BE79"/>
    <mergeCell ref="BG79:BK79"/>
    <mergeCell ref="BB78:BE78"/>
    <mergeCell ref="BG78:BK78"/>
    <mergeCell ref="B79:C79"/>
    <mergeCell ref="E79:G79"/>
    <mergeCell ref="H79:L79"/>
    <mergeCell ref="M79:N79"/>
    <mergeCell ref="Y79:Z79"/>
    <mergeCell ref="AB79:AC79"/>
    <mergeCell ref="AD79:AF79"/>
    <mergeCell ref="AH79:AI79"/>
    <mergeCell ref="AD78:AF78"/>
    <mergeCell ref="AH78:AI78"/>
    <mergeCell ref="AJ78:AM78"/>
    <mergeCell ref="AO78:AP78"/>
    <mergeCell ref="AR78:AU78"/>
    <mergeCell ref="AW78:AZ78"/>
    <mergeCell ref="B78:C78"/>
    <mergeCell ref="E78:G78"/>
    <mergeCell ref="H78:L78"/>
    <mergeCell ref="M78:N78"/>
    <mergeCell ref="Y78:Z78"/>
    <mergeCell ref="AB78:AC78"/>
    <mergeCell ref="AJ81:AM81"/>
    <mergeCell ref="AO81:AP81"/>
    <mergeCell ref="AR81:AU81"/>
    <mergeCell ref="AW81:AZ81"/>
    <mergeCell ref="BB81:BE81"/>
    <mergeCell ref="BG81:BK81"/>
    <mergeCell ref="BB80:BE80"/>
    <mergeCell ref="BG80:BK80"/>
    <mergeCell ref="B81:C81"/>
    <mergeCell ref="E81:G81"/>
    <mergeCell ref="H81:L81"/>
    <mergeCell ref="M81:N81"/>
    <mergeCell ref="Y81:Z81"/>
    <mergeCell ref="AB81:AC81"/>
    <mergeCell ref="AD81:AF81"/>
    <mergeCell ref="AH81:AI81"/>
    <mergeCell ref="AD80:AF80"/>
    <mergeCell ref="AH80:AI80"/>
    <mergeCell ref="AJ80:AM80"/>
    <mergeCell ref="AO80:AP80"/>
    <mergeCell ref="AR80:AU80"/>
    <mergeCell ref="AW80:AZ80"/>
    <mergeCell ref="B80:C80"/>
    <mergeCell ref="E80:G80"/>
    <mergeCell ref="H80:L80"/>
    <mergeCell ref="M80:N80"/>
    <mergeCell ref="Y80:Z80"/>
    <mergeCell ref="AB80:AC80"/>
    <mergeCell ref="AD82:AF82"/>
    <mergeCell ref="AH82:AI82"/>
    <mergeCell ref="AJ82:AM82"/>
    <mergeCell ref="AO82:AP82"/>
    <mergeCell ref="AR82:AU82"/>
    <mergeCell ref="AW82:AZ82"/>
    <mergeCell ref="B82:C82"/>
    <mergeCell ref="E82:G82"/>
    <mergeCell ref="H82:L82"/>
    <mergeCell ref="M82:N82"/>
    <mergeCell ref="Y82:Z82"/>
    <mergeCell ref="AB82:AC82"/>
    <mergeCell ref="AO86:AQ87"/>
    <mergeCell ref="AR86:AV87"/>
    <mergeCell ref="AW86:BA87"/>
    <mergeCell ref="BB86:BF87"/>
    <mergeCell ref="BG86:BL87"/>
    <mergeCell ref="Y87:AC88"/>
    <mergeCell ref="AH87:AI87"/>
    <mergeCell ref="AJ87:AN87"/>
    <mergeCell ref="AR88:AV88"/>
    <mergeCell ref="AW88:BA88"/>
    <mergeCell ref="B86:C87"/>
    <mergeCell ref="D86:D87"/>
    <mergeCell ref="E86:G87"/>
    <mergeCell ref="H86:L88"/>
    <mergeCell ref="M86:S88"/>
    <mergeCell ref="T86:X88"/>
    <mergeCell ref="Y86:AC86"/>
    <mergeCell ref="AD86:AG87"/>
    <mergeCell ref="AH86:AN86"/>
    <mergeCell ref="AJ89:AM89"/>
    <mergeCell ref="AO89:AP89"/>
    <mergeCell ref="AR89:AU89"/>
    <mergeCell ref="AW89:AZ89"/>
    <mergeCell ref="BB89:BE89"/>
    <mergeCell ref="BG89:BK89"/>
    <mergeCell ref="BB88:BF88"/>
    <mergeCell ref="BG88:BL88"/>
    <mergeCell ref="B89:C89"/>
    <mergeCell ref="E89:G89"/>
    <mergeCell ref="H89:L89"/>
    <mergeCell ref="M89:N89"/>
    <mergeCell ref="Y89:Z89"/>
    <mergeCell ref="AB89:AC89"/>
    <mergeCell ref="AD89:AF89"/>
    <mergeCell ref="AH89:AI89"/>
    <mergeCell ref="B88:C88"/>
    <mergeCell ref="E88:G88"/>
    <mergeCell ref="AD88:AG88"/>
    <mergeCell ref="AH88:AI88"/>
    <mergeCell ref="AJ88:AN88"/>
    <mergeCell ref="AO88:AQ88"/>
    <mergeCell ref="AJ91:AM91"/>
    <mergeCell ref="AO91:AP91"/>
    <mergeCell ref="AR91:AU91"/>
    <mergeCell ref="AW91:AZ91"/>
    <mergeCell ref="BB91:BE91"/>
    <mergeCell ref="BG91:BK91"/>
    <mergeCell ref="BB90:BE90"/>
    <mergeCell ref="BG90:BK90"/>
    <mergeCell ref="B91:C91"/>
    <mergeCell ref="E91:G91"/>
    <mergeCell ref="H91:L91"/>
    <mergeCell ref="M91:N91"/>
    <mergeCell ref="Y91:Z91"/>
    <mergeCell ref="AB91:AC91"/>
    <mergeCell ref="AD91:AF91"/>
    <mergeCell ref="AH91:AI91"/>
    <mergeCell ref="AD90:AF90"/>
    <mergeCell ref="AH90:AI90"/>
    <mergeCell ref="AJ90:AM90"/>
    <mergeCell ref="AO90:AP90"/>
    <mergeCell ref="AR90:AU90"/>
    <mergeCell ref="AW90:AZ90"/>
    <mergeCell ref="B90:C90"/>
    <mergeCell ref="E90:G90"/>
    <mergeCell ref="H90:L90"/>
    <mergeCell ref="M90:N90"/>
    <mergeCell ref="Y90:Z90"/>
    <mergeCell ref="AB90:AC90"/>
    <mergeCell ref="AJ93:AM93"/>
    <mergeCell ref="AO93:AP93"/>
    <mergeCell ref="AR93:AU93"/>
    <mergeCell ref="AW93:AZ93"/>
    <mergeCell ref="BB93:BE93"/>
    <mergeCell ref="BG93:BK93"/>
    <mergeCell ref="BB92:BE92"/>
    <mergeCell ref="BG92:BK92"/>
    <mergeCell ref="B93:C93"/>
    <mergeCell ref="E93:G93"/>
    <mergeCell ref="H93:L93"/>
    <mergeCell ref="M93:N93"/>
    <mergeCell ref="Y93:Z93"/>
    <mergeCell ref="AB93:AC93"/>
    <mergeCell ref="AD93:AF93"/>
    <mergeCell ref="AH93:AI93"/>
    <mergeCell ref="AD92:AF92"/>
    <mergeCell ref="AH92:AI92"/>
    <mergeCell ref="AJ92:AM92"/>
    <mergeCell ref="AO92:AP92"/>
    <mergeCell ref="AR92:AU92"/>
    <mergeCell ref="AW92:AZ92"/>
    <mergeCell ref="B92:C92"/>
    <mergeCell ref="E92:G92"/>
    <mergeCell ref="H92:L92"/>
    <mergeCell ref="M92:N92"/>
    <mergeCell ref="Y92:Z92"/>
    <mergeCell ref="AB92:AC92"/>
    <mergeCell ref="AJ95:AM95"/>
    <mergeCell ref="AO95:AP95"/>
    <mergeCell ref="AR95:AU95"/>
    <mergeCell ref="AW95:AZ95"/>
    <mergeCell ref="BB95:BE95"/>
    <mergeCell ref="BG95:BK95"/>
    <mergeCell ref="BB94:BE94"/>
    <mergeCell ref="BG94:BK94"/>
    <mergeCell ref="B95:C95"/>
    <mergeCell ref="E95:G95"/>
    <mergeCell ref="H95:L95"/>
    <mergeCell ref="M95:N95"/>
    <mergeCell ref="Y95:Z95"/>
    <mergeCell ref="AB95:AC95"/>
    <mergeCell ref="AD95:AF95"/>
    <mergeCell ref="AH95:AI95"/>
    <mergeCell ref="AD94:AF94"/>
    <mergeCell ref="AH94:AI94"/>
    <mergeCell ref="AJ94:AM94"/>
    <mergeCell ref="AO94:AP94"/>
    <mergeCell ref="AR94:AU94"/>
    <mergeCell ref="AW94:AZ94"/>
    <mergeCell ref="B94:C94"/>
    <mergeCell ref="E94:G94"/>
    <mergeCell ref="H94:L94"/>
    <mergeCell ref="M94:N94"/>
    <mergeCell ref="Y94:Z94"/>
    <mergeCell ref="AB94:AC94"/>
    <mergeCell ref="AJ97:AM97"/>
    <mergeCell ref="AO97:AP97"/>
    <mergeCell ref="AR97:AU97"/>
    <mergeCell ref="AW97:AZ97"/>
    <mergeCell ref="BB97:BE97"/>
    <mergeCell ref="BG97:BK97"/>
    <mergeCell ref="BB96:BE96"/>
    <mergeCell ref="BG96:BK96"/>
    <mergeCell ref="B97:C97"/>
    <mergeCell ref="E97:G97"/>
    <mergeCell ref="H97:L97"/>
    <mergeCell ref="M97:N97"/>
    <mergeCell ref="Y97:Z97"/>
    <mergeCell ref="AB97:AC97"/>
    <mergeCell ref="AD97:AF97"/>
    <mergeCell ref="AH97:AI97"/>
    <mergeCell ref="AD96:AF96"/>
    <mergeCell ref="AH96:AI96"/>
    <mergeCell ref="AJ96:AM96"/>
    <mergeCell ref="AO96:AP96"/>
    <mergeCell ref="AR96:AU96"/>
    <mergeCell ref="AW96:AZ96"/>
    <mergeCell ref="B96:C96"/>
    <mergeCell ref="E96:G96"/>
    <mergeCell ref="H96:L96"/>
    <mergeCell ref="M96:N96"/>
    <mergeCell ref="Y96:Z96"/>
    <mergeCell ref="AB96:AC96"/>
    <mergeCell ref="AJ99:AM99"/>
    <mergeCell ref="AO99:AP99"/>
    <mergeCell ref="AR99:AU99"/>
    <mergeCell ref="AW99:AZ99"/>
    <mergeCell ref="BB99:BE99"/>
    <mergeCell ref="BG99:BK99"/>
    <mergeCell ref="BB98:BE98"/>
    <mergeCell ref="BG98:BK98"/>
    <mergeCell ref="B99:C99"/>
    <mergeCell ref="E99:G99"/>
    <mergeCell ref="H99:L99"/>
    <mergeCell ref="M99:N99"/>
    <mergeCell ref="Y99:Z99"/>
    <mergeCell ref="AB99:AC99"/>
    <mergeCell ref="AD99:AF99"/>
    <mergeCell ref="AH99:AI99"/>
    <mergeCell ref="AD98:AF98"/>
    <mergeCell ref="AH98:AI98"/>
    <mergeCell ref="AJ98:AM98"/>
    <mergeCell ref="AO98:AP98"/>
    <mergeCell ref="AR98:AU98"/>
    <mergeCell ref="AW98:AZ98"/>
    <mergeCell ref="B98:C98"/>
    <mergeCell ref="E98:G98"/>
    <mergeCell ref="H98:L98"/>
    <mergeCell ref="M98:N98"/>
    <mergeCell ref="Y98:Z98"/>
    <mergeCell ref="AB98:AC98"/>
    <mergeCell ref="AJ101:AM101"/>
    <mergeCell ref="AO101:AP101"/>
    <mergeCell ref="AR101:AU101"/>
    <mergeCell ref="AW101:AZ101"/>
    <mergeCell ref="BB101:BE101"/>
    <mergeCell ref="BG101:BK101"/>
    <mergeCell ref="BB100:BE100"/>
    <mergeCell ref="BG100:BK100"/>
    <mergeCell ref="B101:C101"/>
    <mergeCell ref="E101:G101"/>
    <mergeCell ref="H101:L101"/>
    <mergeCell ref="M101:N101"/>
    <mergeCell ref="Y101:Z101"/>
    <mergeCell ref="AB101:AC101"/>
    <mergeCell ref="AD101:AF101"/>
    <mergeCell ref="AH101:AI101"/>
    <mergeCell ref="AD100:AF100"/>
    <mergeCell ref="AH100:AI100"/>
    <mergeCell ref="AJ100:AM100"/>
    <mergeCell ref="AO100:AP100"/>
    <mergeCell ref="AR100:AU100"/>
    <mergeCell ref="AW100:AZ100"/>
    <mergeCell ref="B100:C100"/>
    <mergeCell ref="E100:G100"/>
    <mergeCell ref="H100:L100"/>
    <mergeCell ref="M100:N100"/>
    <mergeCell ref="Y100:Z100"/>
    <mergeCell ref="AB100:AC100"/>
    <mergeCell ref="AJ103:AM103"/>
    <mergeCell ref="AO103:AP103"/>
    <mergeCell ref="AR103:AU103"/>
    <mergeCell ref="AW103:AZ103"/>
    <mergeCell ref="BB103:BE103"/>
    <mergeCell ref="BG103:BK103"/>
    <mergeCell ref="BB102:BE102"/>
    <mergeCell ref="BG102:BK102"/>
    <mergeCell ref="B103:C103"/>
    <mergeCell ref="E103:G103"/>
    <mergeCell ref="H103:L103"/>
    <mergeCell ref="M103:N103"/>
    <mergeCell ref="Y103:Z103"/>
    <mergeCell ref="AB103:AC103"/>
    <mergeCell ref="AD103:AF103"/>
    <mergeCell ref="AH103:AI103"/>
    <mergeCell ref="AD102:AF102"/>
    <mergeCell ref="AH102:AI102"/>
    <mergeCell ref="AJ102:AM102"/>
    <mergeCell ref="AO102:AP102"/>
    <mergeCell ref="AR102:AU102"/>
    <mergeCell ref="AW102:AZ102"/>
    <mergeCell ref="B102:C102"/>
    <mergeCell ref="E102:G102"/>
    <mergeCell ref="H102:L102"/>
    <mergeCell ref="M102:N102"/>
    <mergeCell ref="Y102:Z102"/>
    <mergeCell ref="AB102:AC102"/>
    <mergeCell ref="AJ105:AM105"/>
    <mergeCell ref="AO105:AP105"/>
    <mergeCell ref="AR105:AU105"/>
    <mergeCell ref="AW105:AZ105"/>
    <mergeCell ref="BB105:BE105"/>
    <mergeCell ref="BG105:BK105"/>
    <mergeCell ref="BB104:BE104"/>
    <mergeCell ref="BG104:BK104"/>
    <mergeCell ref="B105:C105"/>
    <mergeCell ref="E105:G105"/>
    <mergeCell ref="H105:L105"/>
    <mergeCell ref="M105:N105"/>
    <mergeCell ref="Y105:Z105"/>
    <mergeCell ref="AB105:AC105"/>
    <mergeCell ref="AD105:AF105"/>
    <mergeCell ref="AH105:AI105"/>
    <mergeCell ref="AD104:AF104"/>
    <mergeCell ref="AH104:AI104"/>
    <mergeCell ref="AJ104:AM104"/>
    <mergeCell ref="AO104:AP104"/>
    <mergeCell ref="AR104:AU104"/>
    <mergeCell ref="AW104:AZ104"/>
    <mergeCell ref="B104:C104"/>
    <mergeCell ref="E104:G104"/>
    <mergeCell ref="H104:L104"/>
    <mergeCell ref="M104:N104"/>
    <mergeCell ref="Y104:Z104"/>
    <mergeCell ref="AB104:AC104"/>
    <mergeCell ref="AJ107:AM107"/>
    <mergeCell ref="AO107:AP107"/>
    <mergeCell ref="AR107:AU107"/>
    <mergeCell ref="AW107:AZ107"/>
    <mergeCell ref="BB107:BE107"/>
    <mergeCell ref="BG107:BK107"/>
    <mergeCell ref="BB106:BE106"/>
    <mergeCell ref="BG106:BK106"/>
    <mergeCell ref="B107:C107"/>
    <mergeCell ref="E107:G107"/>
    <mergeCell ref="H107:L107"/>
    <mergeCell ref="M107:N107"/>
    <mergeCell ref="Y107:Z107"/>
    <mergeCell ref="AB107:AC107"/>
    <mergeCell ref="AD107:AF107"/>
    <mergeCell ref="AH107:AI107"/>
    <mergeCell ref="AD106:AF106"/>
    <mergeCell ref="AH106:AI106"/>
    <mergeCell ref="AJ106:AM106"/>
    <mergeCell ref="AO106:AP106"/>
    <mergeCell ref="AR106:AU106"/>
    <mergeCell ref="AW106:AZ106"/>
    <mergeCell ref="B106:C106"/>
    <mergeCell ref="E106:G106"/>
    <mergeCell ref="H106:L106"/>
    <mergeCell ref="M106:N106"/>
    <mergeCell ref="Y106:Z106"/>
    <mergeCell ref="AB106:AC106"/>
    <mergeCell ref="BK110:BL110"/>
    <mergeCell ref="AD108:AF108"/>
    <mergeCell ref="AH108:AI108"/>
    <mergeCell ref="AJ108:AM108"/>
    <mergeCell ref="AO108:AP108"/>
    <mergeCell ref="AR108:AU108"/>
    <mergeCell ref="AW108:AZ108"/>
    <mergeCell ref="B108:C108"/>
    <mergeCell ref="E108:G108"/>
    <mergeCell ref="H108:L108"/>
    <mergeCell ref="M108:N108"/>
    <mergeCell ref="Y108:Z108"/>
    <mergeCell ref="AB108:AC108"/>
    <mergeCell ref="AO112:AQ113"/>
    <mergeCell ref="AR112:AV113"/>
    <mergeCell ref="AW112:BA113"/>
    <mergeCell ref="BB112:BF113"/>
    <mergeCell ref="BG112:BL113"/>
    <mergeCell ref="Y113:AC114"/>
    <mergeCell ref="AH113:AI113"/>
    <mergeCell ref="AJ113:AN113"/>
    <mergeCell ref="AR114:AV114"/>
    <mergeCell ref="AW114:BA114"/>
    <mergeCell ref="B112:C113"/>
    <mergeCell ref="D112:D113"/>
    <mergeCell ref="E112:G113"/>
    <mergeCell ref="H112:L114"/>
    <mergeCell ref="M112:S114"/>
    <mergeCell ref="T112:X114"/>
    <mergeCell ref="Y112:AC112"/>
    <mergeCell ref="AD112:AG113"/>
    <mergeCell ref="AH112:AN112"/>
    <mergeCell ref="AJ115:AM115"/>
    <mergeCell ref="AO115:AP115"/>
    <mergeCell ref="AR115:AU115"/>
    <mergeCell ref="AW115:AZ115"/>
    <mergeCell ref="BB115:BE115"/>
    <mergeCell ref="BG115:BK115"/>
    <mergeCell ref="BB114:BF114"/>
    <mergeCell ref="BG114:BL114"/>
    <mergeCell ref="B115:C115"/>
    <mergeCell ref="E115:G115"/>
    <mergeCell ref="H115:L115"/>
    <mergeCell ref="M115:N115"/>
    <mergeCell ref="Y115:Z115"/>
    <mergeCell ref="AB115:AC115"/>
    <mergeCell ref="AD115:AF115"/>
    <mergeCell ref="AH115:AI115"/>
    <mergeCell ref="B114:C114"/>
    <mergeCell ref="E114:G114"/>
    <mergeCell ref="AD114:AG114"/>
    <mergeCell ref="AH114:AI114"/>
    <mergeCell ref="AJ114:AN114"/>
    <mergeCell ref="AO114:AQ114"/>
    <mergeCell ref="AJ117:AM117"/>
    <mergeCell ref="AO117:AP117"/>
    <mergeCell ref="AR117:AU117"/>
    <mergeCell ref="AW117:AZ117"/>
    <mergeCell ref="BB117:BE117"/>
    <mergeCell ref="BG117:BK117"/>
    <mergeCell ref="BB116:BE116"/>
    <mergeCell ref="BG116:BK116"/>
    <mergeCell ref="B117:C117"/>
    <mergeCell ref="E117:G117"/>
    <mergeCell ref="H117:L117"/>
    <mergeCell ref="M117:N117"/>
    <mergeCell ref="Y117:Z117"/>
    <mergeCell ref="AB117:AC117"/>
    <mergeCell ref="AD117:AF117"/>
    <mergeCell ref="AH117:AI117"/>
    <mergeCell ref="AD116:AF116"/>
    <mergeCell ref="AH116:AI116"/>
    <mergeCell ref="AJ116:AM116"/>
    <mergeCell ref="AO116:AP116"/>
    <mergeCell ref="AR116:AU116"/>
    <mergeCell ref="AW116:AZ116"/>
    <mergeCell ref="B116:C116"/>
    <mergeCell ref="E116:G116"/>
    <mergeCell ref="H116:L116"/>
    <mergeCell ref="M116:N116"/>
    <mergeCell ref="Y116:Z116"/>
    <mergeCell ref="AB116:AC116"/>
    <mergeCell ref="AJ119:AM119"/>
    <mergeCell ref="AO119:AP119"/>
    <mergeCell ref="AR119:AU119"/>
    <mergeCell ref="AW119:AZ119"/>
    <mergeCell ref="BB119:BE119"/>
    <mergeCell ref="BG119:BK119"/>
    <mergeCell ref="BB118:BE118"/>
    <mergeCell ref="BG118:BK118"/>
    <mergeCell ref="B119:C119"/>
    <mergeCell ref="E119:G119"/>
    <mergeCell ref="H119:L119"/>
    <mergeCell ref="M119:N119"/>
    <mergeCell ref="Y119:Z119"/>
    <mergeCell ref="AB119:AC119"/>
    <mergeCell ref="AD119:AF119"/>
    <mergeCell ref="AH119:AI119"/>
    <mergeCell ref="AD118:AF118"/>
    <mergeCell ref="AH118:AI118"/>
    <mergeCell ref="AJ118:AM118"/>
    <mergeCell ref="AO118:AP118"/>
    <mergeCell ref="AR118:AU118"/>
    <mergeCell ref="AW118:AZ118"/>
    <mergeCell ref="B118:C118"/>
    <mergeCell ref="E118:G118"/>
    <mergeCell ref="H118:L118"/>
    <mergeCell ref="M118:N118"/>
    <mergeCell ref="Y118:Z118"/>
    <mergeCell ref="AB118:AC118"/>
    <mergeCell ref="AJ121:AM121"/>
    <mergeCell ref="AO121:AP121"/>
    <mergeCell ref="AR121:AU121"/>
    <mergeCell ref="AW121:AZ121"/>
    <mergeCell ref="BB121:BE121"/>
    <mergeCell ref="BG121:BK121"/>
    <mergeCell ref="BB120:BE120"/>
    <mergeCell ref="BG120:BK120"/>
    <mergeCell ref="B121:C121"/>
    <mergeCell ref="E121:G121"/>
    <mergeCell ref="H121:L121"/>
    <mergeCell ref="M121:N121"/>
    <mergeCell ref="Y121:Z121"/>
    <mergeCell ref="AB121:AC121"/>
    <mergeCell ref="AD121:AF121"/>
    <mergeCell ref="AH121:AI121"/>
    <mergeCell ref="AD120:AF120"/>
    <mergeCell ref="AH120:AI120"/>
    <mergeCell ref="AJ120:AM120"/>
    <mergeCell ref="AO120:AP120"/>
    <mergeCell ref="AR120:AU120"/>
    <mergeCell ref="AW120:AZ120"/>
    <mergeCell ref="B120:C120"/>
    <mergeCell ref="E120:G120"/>
    <mergeCell ref="H120:L120"/>
    <mergeCell ref="M120:N120"/>
    <mergeCell ref="Y120:Z120"/>
    <mergeCell ref="AB120:AC120"/>
    <mergeCell ref="AJ123:AM123"/>
    <mergeCell ref="AO123:AP123"/>
    <mergeCell ref="AR123:AU123"/>
    <mergeCell ref="AW123:AZ123"/>
    <mergeCell ref="BB123:BE123"/>
    <mergeCell ref="BG123:BK123"/>
    <mergeCell ref="BB122:BE122"/>
    <mergeCell ref="BG122:BK122"/>
    <mergeCell ref="B123:C123"/>
    <mergeCell ref="E123:G123"/>
    <mergeCell ref="H123:L123"/>
    <mergeCell ref="M123:N123"/>
    <mergeCell ref="Y123:Z123"/>
    <mergeCell ref="AB123:AC123"/>
    <mergeCell ref="AD123:AF123"/>
    <mergeCell ref="AH123:AI123"/>
    <mergeCell ref="AD122:AF122"/>
    <mergeCell ref="AH122:AI122"/>
    <mergeCell ref="AJ122:AM122"/>
    <mergeCell ref="AO122:AP122"/>
    <mergeCell ref="AR122:AU122"/>
    <mergeCell ref="AW122:AZ122"/>
    <mergeCell ref="B122:C122"/>
    <mergeCell ref="E122:G122"/>
    <mergeCell ref="H122:L122"/>
    <mergeCell ref="M122:N122"/>
    <mergeCell ref="Y122:Z122"/>
    <mergeCell ref="AB122:AC122"/>
    <mergeCell ref="AJ125:AM125"/>
    <mergeCell ref="AO125:AP125"/>
    <mergeCell ref="AR125:AU125"/>
    <mergeCell ref="AW125:AZ125"/>
    <mergeCell ref="BB125:BE125"/>
    <mergeCell ref="BG125:BK125"/>
    <mergeCell ref="BB124:BE124"/>
    <mergeCell ref="BG124:BK124"/>
    <mergeCell ref="B125:C125"/>
    <mergeCell ref="E125:G125"/>
    <mergeCell ref="H125:L125"/>
    <mergeCell ref="M125:N125"/>
    <mergeCell ref="Y125:Z125"/>
    <mergeCell ref="AB125:AC125"/>
    <mergeCell ref="AD125:AF125"/>
    <mergeCell ref="AH125:AI125"/>
    <mergeCell ref="AD124:AF124"/>
    <mergeCell ref="AH124:AI124"/>
    <mergeCell ref="AJ124:AM124"/>
    <mergeCell ref="AO124:AP124"/>
    <mergeCell ref="AR124:AU124"/>
    <mergeCell ref="AW124:AZ124"/>
    <mergeCell ref="B124:C124"/>
    <mergeCell ref="E124:G124"/>
    <mergeCell ref="H124:L124"/>
    <mergeCell ref="M124:N124"/>
    <mergeCell ref="Y124:Z124"/>
    <mergeCell ref="AB124:AC124"/>
    <mergeCell ref="AJ127:AM127"/>
    <mergeCell ref="AO127:AP127"/>
    <mergeCell ref="AR127:AU127"/>
    <mergeCell ref="AW127:AZ127"/>
    <mergeCell ref="BB127:BE127"/>
    <mergeCell ref="BG127:BK127"/>
    <mergeCell ref="BB126:BE126"/>
    <mergeCell ref="BG126:BK126"/>
    <mergeCell ref="B127:C127"/>
    <mergeCell ref="E127:G127"/>
    <mergeCell ref="H127:L127"/>
    <mergeCell ref="M127:N127"/>
    <mergeCell ref="Y127:Z127"/>
    <mergeCell ref="AB127:AC127"/>
    <mergeCell ref="AD127:AF127"/>
    <mergeCell ref="AH127:AI127"/>
    <mergeCell ref="AD126:AF126"/>
    <mergeCell ref="AH126:AI126"/>
    <mergeCell ref="AJ126:AM126"/>
    <mergeCell ref="AO126:AP126"/>
    <mergeCell ref="AR126:AU126"/>
    <mergeCell ref="AW126:AZ126"/>
    <mergeCell ref="B126:C126"/>
    <mergeCell ref="E126:G126"/>
    <mergeCell ref="H126:L126"/>
    <mergeCell ref="M126:N126"/>
    <mergeCell ref="Y126:Z126"/>
    <mergeCell ref="AB126:AC126"/>
    <mergeCell ref="AJ129:AM129"/>
    <mergeCell ref="AO129:AP129"/>
    <mergeCell ref="AR129:AU129"/>
    <mergeCell ref="AW129:AZ129"/>
    <mergeCell ref="BB129:BE129"/>
    <mergeCell ref="BG129:BK129"/>
    <mergeCell ref="BB128:BE128"/>
    <mergeCell ref="BG128:BK128"/>
    <mergeCell ref="B129:C129"/>
    <mergeCell ref="E129:G129"/>
    <mergeCell ref="H129:L129"/>
    <mergeCell ref="M129:N129"/>
    <mergeCell ref="Y129:Z129"/>
    <mergeCell ref="AB129:AC129"/>
    <mergeCell ref="AD129:AF129"/>
    <mergeCell ref="AH129:AI129"/>
    <mergeCell ref="AD128:AF128"/>
    <mergeCell ref="AH128:AI128"/>
    <mergeCell ref="AJ128:AM128"/>
    <mergeCell ref="AO128:AP128"/>
    <mergeCell ref="AR128:AU128"/>
    <mergeCell ref="AW128:AZ128"/>
    <mergeCell ref="B128:C128"/>
    <mergeCell ref="E128:G128"/>
    <mergeCell ref="H128:L128"/>
    <mergeCell ref="M128:N128"/>
    <mergeCell ref="Y128:Z128"/>
    <mergeCell ref="AB128:AC128"/>
    <mergeCell ref="AJ131:AM131"/>
    <mergeCell ref="AO131:AP131"/>
    <mergeCell ref="AR131:AU131"/>
    <mergeCell ref="AW131:AZ131"/>
    <mergeCell ref="BB131:BE131"/>
    <mergeCell ref="BG131:BK131"/>
    <mergeCell ref="BB130:BE130"/>
    <mergeCell ref="BG130:BK130"/>
    <mergeCell ref="B131:C131"/>
    <mergeCell ref="E131:G131"/>
    <mergeCell ref="H131:L131"/>
    <mergeCell ref="M131:N131"/>
    <mergeCell ref="Y131:Z131"/>
    <mergeCell ref="AB131:AC131"/>
    <mergeCell ref="AD131:AF131"/>
    <mergeCell ref="AH131:AI131"/>
    <mergeCell ref="AD130:AF130"/>
    <mergeCell ref="AH130:AI130"/>
    <mergeCell ref="AJ130:AM130"/>
    <mergeCell ref="AO130:AP130"/>
    <mergeCell ref="AR130:AU130"/>
    <mergeCell ref="AW130:AZ130"/>
    <mergeCell ref="B130:C130"/>
    <mergeCell ref="E130:G130"/>
    <mergeCell ref="H130:L130"/>
    <mergeCell ref="M130:N130"/>
    <mergeCell ref="Y130:Z130"/>
    <mergeCell ref="AB130:AC130"/>
    <mergeCell ref="AJ133:AM133"/>
    <mergeCell ref="AO133:AP133"/>
    <mergeCell ref="AR133:AU133"/>
    <mergeCell ref="AW133:AZ133"/>
    <mergeCell ref="BB133:BE133"/>
    <mergeCell ref="BG133:BK133"/>
    <mergeCell ref="BB132:BE132"/>
    <mergeCell ref="BG132:BK132"/>
    <mergeCell ref="B133:C133"/>
    <mergeCell ref="E133:G133"/>
    <mergeCell ref="H133:L133"/>
    <mergeCell ref="M133:N133"/>
    <mergeCell ref="Y133:Z133"/>
    <mergeCell ref="AB133:AC133"/>
    <mergeCell ref="AD133:AF133"/>
    <mergeCell ref="AH133:AI133"/>
    <mergeCell ref="AD132:AF132"/>
    <mergeCell ref="AH132:AI132"/>
    <mergeCell ref="AJ132:AM132"/>
    <mergeCell ref="AO132:AP132"/>
    <mergeCell ref="AR132:AU132"/>
    <mergeCell ref="AW132:AZ132"/>
    <mergeCell ref="B132:C132"/>
    <mergeCell ref="E132:G132"/>
    <mergeCell ref="H132:L132"/>
    <mergeCell ref="M132:N132"/>
    <mergeCell ref="Y132:Z132"/>
    <mergeCell ref="AB132:AC132"/>
    <mergeCell ref="BB134:BE134"/>
    <mergeCell ref="BG134:BK134"/>
    <mergeCell ref="BD135:BF135"/>
    <mergeCell ref="BG135:BL135"/>
    <mergeCell ref="BC136:BD136"/>
    <mergeCell ref="BE136:BF136"/>
    <mergeCell ref="BI136:BJ136"/>
    <mergeCell ref="BK136:BL136"/>
    <mergeCell ref="AD134:AF134"/>
    <mergeCell ref="AH134:AI134"/>
    <mergeCell ref="AJ134:AM134"/>
    <mergeCell ref="AO134:AP134"/>
    <mergeCell ref="AR134:AU134"/>
    <mergeCell ref="AW134:AZ134"/>
    <mergeCell ref="B134:C134"/>
    <mergeCell ref="E134:G134"/>
    <mergeCell ref="H134:L134"/>
    <mergeCell ref="M134:N134"/>
    <mergeCell ref="Y134:Z134"/>
    <mergeCell ref="AB134:AC134"/>
    <mergeCell ref="AO138:AQ139"/>
    <mergeCell ref="AR138:AV139"/>
    <mergeCell ref="AW138:BA139"/>
    <mergeCell ref="BB138:BF139"/>
    <mergeCell ref="BG138:BL139"/>
    <mergeCell ref="Y139:AC140"/>
    <mergeCell ref="AH139:AI139"/>
    <mergeCell ref="AJ139:AN139"/>
    <mergeCell ref="AR140:AV140"/>
    <mergeCell ref="AW140:BA140"/>
    <mergeCell ref="B138:C139"/>
    <mergeCell ref="D138:D139"/>
    <mergeCell ref="E138:G139"/>
    <mergeCell ref="H138:L140"/>
    <mergeCell ref="M138:S140"/>
    <mergeCell ref="T138:X140"/>
    <mergeCell ref="Y138:AC138"/>
    <mergeCell ref="AD138:AG139"/>
    <mergeCell ref="AH138:AN138"/>
    <mergeCell ref="AJ141:AM141"/>
    <mergeCell ref="AO141:AP141"/>
    <mergeCell ref="AR141:AU141"/>
    <mergeCell ref="AW141:AZ141"/>
    <mergeCell ref="BB141:BE141"/>
    <mergeCell ref="BG141:BK141"/>
    <mergeCell ref="BB140:BF140"/>
    <mergeCell ref="BG140:BL140"/>
    <mergeCell ref="B141:C141"/>
    <mergeCell ref="E141:G141"/>
    <mergeCell ref="H141:L141"/>
    <mergeCell ref="M141:N141"/>
    <mergeCell ref="Y141:Z141"/>
    <mergeCell ref="AB141:AC141"/>
    <mergeCell ref="AD141:AF141"/>
    <mergeCell ref="AH141:AI141"/>
    <mergeCell ref="B140:C140"/>
    <mergeCell ref="E140:G140"/>
    <mergeCell ref="AD140:AG140"/>
    <mergeCell ref="AH140:AI140"/>
    <mergeCell ref="AJ140:AN140"/>
    <mergeCell ref="AO140:AQ140"/>
    <mergeCell ref="AJ143:AM143"/>
    <mergeCell ref="AO143:AP143"/>
    <mergeCell ref="AR143:AU143"/>
    <mergeCell ref="AW143:AZ143"/>
    <mergeCell ref="BB143:BE143"/>
    <mergeCell ref="BG143:BK143"/>
    <mergeCell ref="BB142:BE142"/>
    <mergeCell ref="BG142:BK142"/>
    <mergeCell ref="B143:C143"/>
    <mergeCell ref="E143:G143"/>
    <mergeCell ref="H143:L143"/>
    <mergeCell ref="M143:N143"/>
    <mergeCell ref="Y143:Z143"/>
    <mergeCell ref="AB143:AC143"/>
    <mergeCell ref="AD143:AF143"/>
    <mergeCell ref="AH143:AI143"/>
    <mergeCell ref="AD142:AF142"/>
    <mergeCell ref="AH142:AI142"/>
    <mergeCell ref="AJ142:AM142"/>
    <mergeCell ref="AO142:AP142"/>
    <mergeCell ref="AR142:AU142"/>
    <mergeCell ref="AW142:AZ142"/>
    <mergeCell ref="B142:C142"/>
    <mergeCell ref="E142:G142"/>
    <mergeCell ref="H142:L142"/>
    <mergeCell ref="M142:N142"/>
    <mergeCell ref="Y142:Z142"/>
    <mergeCell ref="AB142:AC142"/>
    <mergeCell ref="AJ145:AM145"/>
    <mergeCell ref="AO145:AP145"/>
    <mergeCell ref="AR145:AU145"/>
    <mergeCell ref="AW145:AZ145"/>
    <mergeCell ref="BB145:BE145"/>
    <mergeCell ref="BG145:BK145"/>
    <mergeCell ref="BB144:BE144"/>
    <mergeCell ref="BG144:BK144"/>
    <mergeCell ref="B145:C145"/>
    <mergeCell ref="E145:G145"/>
    <mergeCell ref="H145:L145"/>
    <mergeCell ref="M145:N145"/>
    <mergeCell ref="Y145:Z145"/>
    <mergeCell ref="AB145:AC145"/>
    <mergeCell ref="AD145:AF145"/>
    <mergeCell ref="AH145:AI145"/>
    <mergeCell ref="AD144:AF144"/>
    <mergeCell ref="AH144:AI144"/>
    <mergeCell ref="AJ144:AM144"/>
    <mergeCell ref="AO144:AP144"/>
    <mergeCell ref="AR144:AU144"/>
    <mergeCell ref="AW144:AZ144"/>
    <mergeCell ref="B144:C144"/>
    <mergeCell ref="E144:G144"/>
    <mergeCell ref="H144:L144"/>
    <mergeCell ref="M144:N144"/>
    <mergeCell ref="Y144:Z144"/>
    <mergeCell ref="AB144:AC144"/>
    <mergeCell ref="AJ147:AM147"/>
    <mergeCell ref="AO147:AP147"/>
    <mergeCell ref="AR147:AU147"/>
    <mergeCell ref="AW147:AZ147"/>
    <mergeCell ref="BB147:BE147"/>
    <mergeCell ref="BG147:BK147"/>
    <mergeCell ref="BB146:BE146"/>
    <mergeCell ref="BG146:BK146"/>
    <mergeCell ref="B147:C147"/>
    <mergeCell ref="E147:G147"/>
    <mergeCell ref="H147:L147"/>
    <mergeCell ref="M147:N147"/>
    <mergeCell ref="Y147:Z147"/>
    <mergeCell ref="AB147:AC147"/>
    <mergeCell ref="AD147:AF147"/>
    <mergeCell ref="AH147:AI147"/>
    <mergeCell ref="AD146:AF146"/>
    <mergeCell ref="AH146:AI146"/>
    <mergeCell ref="AJ146:AM146"/>
    <mergeCell ref="AO146:AP146"/>
    <mergeCell ref="AR146:AU146"/>
    <mergeCell ref="AW146:AZ146"/>
    <mergeCell ref="B146:C146"/>
    <mergeCell ref="E146:G146"/>
    <mergeCell ref="H146:L146"/>
    <mergeCell ref="M146:N146"/>
    <mergeCell ref="Y146:Z146"/>
    <mergeCell ref="AB146:AC146"/>
    <mergeCell ref="AJ149:AM149"/>
    <mergeCell ref="AO149:AP149"/>
    <mergeCell ref="AR149:AU149"/>
    <mergeCell ref="AW149:AZ149"/>
    <mergeCell ref="BB149:BE149"/>
    <mergeCell ref="BG149:BK149"/>
    <mergeCell ref="BB148:BE148"/>
    <mergeCell ref="BG148:BK148"/>
    <mergeCell ref="B149:C149"/>
    <mergeCell ref="E149:G149"/>
    <mergeCell ref="H149:L149"/>
    <mergeCell ref="M149:N149"/>
    <mergeCell ref="Y149:Z149"/>
    <mergeCell ref="AB149:AC149"/>
    <mergeCell ref="AD149:AF149"/>
    <mergeCell ref="AH149:AI149"/>
    <mergeCell ref="AD148:AF148"/>
    <mergeCell ref="AH148:AI148"/>
    <mergeCell ref="AJ148:AM148"/>
    <mergeCell ref="AO148:AP148"/>
    <mergeCell ref="AR148:AU148"/>
    <mergeCell ref="AW148:AZ148"/>
    <mergeCell ref="B148:C148"/>
    <mergeCell ref="E148:G148"/>
    <mergeCell ref="H148:L148"/>
    <mergeCell ref="M148:N148"/>
    <mergeCell ref="Y148:Z148"/>
    <mergeCell ref="AB148:AC148"/>
    <mergeCell ref="AJ151:AM151"/>
    <mergeCell ref="AO151:AP151"/>
    <mergeCell ref="AR151:AU151"/>
    <mergeCell ref="AW151:AZ151"/>
    <mergeCell ref="BB151:BE151"/>
    <mergeCell ref="BG151:BK151"/>
    <mergeCell ref="BB150:BE150"/>
    <mergeCell ref="BG150:BK150"/>
    <mergeCell ref="B151:C151"/>
    <mergeCell ref="E151:G151"/>
    <mergeCell ref="H151:L151"/>
    <mergeCell ref="M151:N151"/>
    <mergeCell ref="Y151:Z151"/>
    <mergeCell ref="AB151:AC151"/>
    <mergeCell ref="AD151:AF151"/>
    <mergeCell ref="AH151:AI151"/>
    <mergeCell ref="AD150:AF150"/>
    <mergeCell ref="AH150:AI150"/>
    <mergeCell ref="AJ150:AM150"/>
    <mergeCell ref="AO150:AP150"/>
    <mergeCell ref="AR150:AU150"/>
    <mergeCell ref="AW150:AZ150"/>
    <mergeCell ref="B150:C150"/>
    <mergeCell ref="E150:G150"/>
    <mergeCell ref="H150:L150"/>
    <mergeCell ref="M150:N150"/>
    <mergeCell ref="Y150:Z150"/>
    <mergeCell ref="AB150:AC150"/>
    <mergeCell ref="AJ153:AM153"/>
    <mergeCell ref="AO153:AP153"/>
    <mergeCell ref="AR153:AU153"/>
    <mergeCell ref="AW153:AZ153"/>
    <mergeCell ref="BB153:BE153"/>
    <mergeCell ref="BG153:BK153"/>
    <mergeCell ref="BB152:BE152"/>
    <mergeCell ref="BG152:BK152"/>
    <mergeCell ref="B153:C153"/>
    <mergeCell ref="E153:G153"/>
    <mergeCell ref="H153:L153"/>
    <mergeCell ref="M153:N153"/>
    <mergeCell ref="Y153:Z153"/>
    <mergeCell ref="AB153:AC153"/>
    <mergeCell ref="AD153:AF153"/>
    <mergeCell ref="AH153:AI153"/>
    <mergeCell ref="AD152:AF152"/>
    <mergeCell ref="AH152:AI152"/>
    <mergeCell ref="AJ152:AM152"/>
    <mergeCell ref="AO152:AP152"/>
    <mergeCell ref="AR152:AU152"/>
    <mergeCell ref="AW152:AZ152"/>
    <mergeCell ref="B152:C152"/>
    <mergeCell ref="E152:G152"/>
    <mergeCell ref="H152:L152"/>
    <mergeCell ref="M152:N152"/>
    <mergeCell ref="Y152:Z152"/>
    <mergeCell ref="AB152:AC152"/>
    <mergeCell ref="AJ155:AM155"/>
    <mergeCell ref="AO155:AP155"/>
    <mergeCell ref="AR155:AU155"/>
    <mergeCell ref="AW155:AZ155"/>
    <mergeCell ref="BB155:BE155"/>
    <mergeCell ref="BG155:BK155"/>
    <mergeCell ref="BB154:BE154"/>
    <mergeCell ref="BG154:BK154"/>
    <mergeCell ref="B155:C155"/>
    <mergeCell ref="E155:G155"/>
    <mergeCell ref="H155:L155"/>
    <mergeCell ref="M155:N155"/>
    <mergeCell ref="Y155:Z155"/>
    <mergeCell ref="AB155:AC155"/>
    <mergeCell ref="AD155:AF155"/>
    <mergeCell ref="AH155:AI155"/>
    <mergeCell ref="AD154:AF154"/>
    <mergeCell ref="AH154:AI154"/>
    <mergeCell ref="AJ154:AM154"/>
    <mergeCell ref="AO154:AP154"/>
    <mergeCell ref="AR154:AU154"/>
    <mergeCell ref="AW154:AZ154"/>
    <mergeCell ref="B154:C154"/>
    <mergeCell ref="E154:G154"/>
    <mergeCell ref="H154:L154"/>
    <mergeCell ref="M154:N154"/>
    <mergeCell ref="Y154:Z154"/>
    <mergeCell ref="AB154:AC154"/>
    <mergeCell ref="AJ157:AM157"/>
    <mergeCell ref="AO157:AP157"/>
    <mergeCell ref="AR157:AU157"/>
    <mergeCell ref="AW157:AZ157"/>
    <mergeCell ref="BB157:BE157"/>
    <mergeCell ref="BG157:BK157"/>
    <mergeCell ref="BB156:BE156"/>
    <mergeCell ref="BG156:BK156"/>
    <mergeCell ref="B157:C157"/>
    <mergeCell ref="E157:G157"/>
    <mergeCell ref="H157:L157"/>
    <mergeCell ref="M157:N157"/>
    <mergeCell ref="Y157:Z157"/>
    <mergeCell ref="AB157:AC157"/>
    <mergeCell ref="AD157:AF157"/>
    <mergeCell ref="AH157:AI157"/>
    <mergeCell ref="AD156:AF156"/>
    <mergeCell ref="AH156:AI156"/>
    <mergeCell ref="AJ156:AM156"/>
    <mergeCell ref="AO156:AP156"/>
    <mergeCell ref="AR156:AU156"/>
    <mergeCell ref="AW156:AZ156"/>
    <mergeCell ref="B156:C156"/>
    <mergeCell ref="E156:G156"/>
    <mergeCell ref="H156:L156"/>
    <mergeCell ref="M156:N156"/>
    <mergeCell ref="Y156:Z156"/>
    <mergeCell ref="AB156:AC156"/>
    <mergeCell ref="AJ159:AM159"/>
    <mergeCell ref="AO159:AP159"/>
    <mergeCell ref="AR159:AU159"/>
    <mergeCell ref="AW159:AZ159"/>
    <mergeCell ref="BB159:BE159"/>
    <mergeCell ref="BG159:BK159"/>
    <mergeCell ref="BB158:BE158"/>
    <mergeCell ref="BG158:BK158"/>
    <mergeCell ref="B159:C159"/>
    <mergeCell ref="E159:G159"/>
    <mergeCell ref="H159:L159"/>
    <mergeCell ref="M159:N159"/>
    <mergeCell ref="Y159:Z159"/>
    <mergeCell ref="AB159:AC159"/>
    <mergeCell ref="AD159:AF159"/>
    <mergeCell ref="AH159:AI159"/>
    <mergeCell ref="AD158:AF158"/>
    <mergeCell ref="AH158:AI158"/>
    <mergeCell ref="AJ158:AM158"/>
    <mergeCell ref="AO158:AP158"/>
    <mergeCell ref="AR158:AU158"/>
    <mergeCell ref="AW158:AZ158"/>
    <mergeCell ref="B158:C158"/>
    <mergeCell ref="E158:G158"/>
    <mergeCell ref="H158:L158"/>
    <mergeCell ref="M158:N158"/>
    <mergeCell ref="Y158:Z158"/>
    <mergeCell ref="AB158:AC158"/>
    <mergeCell ref="BB160:BE160"/>
    <mergeCell ref="BG160:BK160"/>
    <mergeCell ref="BD161:BF161"/>
    <mergeCell ref="BG161:BL161"/>
    <mergeCell ref="BC162:BD162"/>
    <mergeCell ref="BE162:BF162"/>
    <mergeCell ref="BI162:BJ162"/>
    <mergeCell ref="BK162:BL162"/>
    <mergeCell ref="AD160:AF160"/>
    <mergeCell ref="AH160:AI160"/>
    <mergeCell ref="AJ160:AM160"/>
    <mergeCell ref="AO160:AP160"/>
    <mergeCell ref="AR160:AU160"/>
    <mergeCell ref="AW160:AZ160"/>
    <mergeCell ref="B160:C160"/>
    <mergeCell ref="E160:G160"/>
    <mergeCell ref="H160:L160"/>
    <mergeCell ref="M160:N160"/>
    <mergeCell ref="Y160:Z160"/>
    <mergeCell ref="AB160:AC160"/>
    <mergeCell ref="AO164:AQ165"/>
    <mergeCell ref="AR164:AV165"/>
    <mergeCell ref="AW164:BA165"/>
    <mergeCell ref="BB164:BF165"/>
    <mergeCell ref="BG164:BL165"/>
    <mergeCell ref="Y165:AC166"/>
    <mergeCell ref="AH165:AI165"/>
    <mergeCell ref="AJ165:AN165"/>
    <mergeCell ref="AR166:AV166"/>
    <mergeCell ref="AW166:BA166"/>
    <mergeCell ref="B164:C165"/>
    <mergeCell ref="D164:D165"/>
    <mergeCell ref="E164:G165"/>
    <mergeCell ref="H164:L166"/>
    <mergeCell ref="M164:S166"/>
    <mergeCell ref="T164:X166"/>
    <mergeCell ref="Y164:AC164"/>
    <mergeCell ref="AD164:AG165"/>
    <mergeCell ref="AH164:AN164"/>
    <mergeCell ref="AJ167:AM167"/>
    <mergeCell ref="AO167:AP167"/>
    <mergeCell ref="AR167:AU167"/>
    <mergeCell ref="AW167:AZ167"/>
    <mergeCell ref="BB167:BE167"/>
    <mergeCell ref="BG167:BK167"/>
    <mergeCell ref="BB166:BF166"/>
    <mergeCell ref="BG166:BL166"/>
    <mergeCell ref="B167:C167"/>
    <mergeCell ref="E167:G167"/>
    <mergeCell ref="H167:L167"/>
    <mergeCell ref="M167:N167"/>
    <mergeCell ref="Y167:Z167"/>
    <mergeCell ref="AB167:AC167"/>
    <mergeCell ref="AD167:AF167"/>
    <mergeCell ref="AH167:AI167"/>
    <mergeCell ref="B166:C166"/>
    <mergeCell ref="E166:G166"/>
    <mergeCell ref="AD166:AG166"/>
    <mergeCell ref="AH166:AI166"/>
    <mergeCell ref="AJ166:AN166"/>
    <mergeCell ref="AO166:AQ166"/>
    <mergeCell ref="AJ169:AM169"/>
    <mergeCell ref="AO169:AP169"/>
    <mergeCell ref="AR169:AU169"/>
    <mergeCell ref="AW169:AZ169"/>
    <mergeCell ref="BB169:BE169"/>
    <mergeCell ref="BG169:BK169"/>
    <mergeCell ref="BB168:BE168"/>
    <mergeCell ref="BG168:BK168"/>
    <mergeCell ref="B169:C169"/>
    <mergeCell ref="E169:G169"/>
    <mergeCell ref="H169:L169"/>
    <mergeCell ref="M169:N169"/>
    <mergeCell ref="Y169:Z169"/>
    <mergeCell ref="AB169:AC169"/>
    <mergeCell ref="AD169:AF169"/>
    <mergeCell ref="AH169:AI169"/>
    <mergeCell ref="AD168:AF168"/>
    <mergeCell ref="AH168:AI168"/>
    <mergeCell ref="AJ168:AM168"/>
    <mergeCell ref="AO168:AP168"/>
    <mergeCell ref="AR168:AU168"/>
    <mergeCell ref="AW168:AZ168"/>
    <mergeCell ref="B168:C168"/>
    <mergeCell ref="E168:G168"/>
    <mergeCell ref="H168:L168"/>
    <mergeCell ref="M168:N168"/>
    <mergeCell ref="Y168:Z168"/>
    <mergeCell ref="AB168:AC168"/>
    <mergeCell ref="AJ171:AM171"/>
    <mergeCell ref="AO171:AP171"/>
    <mergeCell ref="AR171:AU171"/>
    <mergeCell ref="AW171:AZ171"/>
    <mergeCell ref="BB171:BE171"/>
    <mergeCell ref="BG171:BK171"/>
    <mergeCell ref="BB170:BE170"/>
    <mergeCell ref="BG170:BK170"/>
    <mergeCell ref="B171:C171"/>
    <mergeCell ref="E171:G171"/>
    <mergeCell ref="H171:L171"/>
    <mergeCell ref="M171:N171"/>
    <mergeCell ref="Y171:Z171"/>
    <mergeCell ref="AB171:AC171"/>
    <mergeCell ref="AD171:AF171"/>
    <mergeCell ref="AH171:AI171"/>
    <mergeCell ref="AD170:AF170"/>
    <mergeCell ref="AH170:AI170"/>
    <mergeCell ref="AJ170:AM170"/>
    <mergeCell ref="AO170:AP170"/>
    <mergeCell ref="AR170:AU170"/>
    <mergeCell ref="AW170:AZ170"/>
    <mergeCell ref="B170:C170"/>
    <mergeCell ref="E170:G170"/>
    <mergeCell ref="H170:L170"/>
    <mergeCell ref="M170:N170"/>
    <mergeCell ref="Y170:Z170"/>
    <mergeCell ref="AB170:AC170"/>
    <mergeCell ref="AJ173:AM173"/>
    <mergeCell ref="AO173:AP173"/>
    <mergeCell ref="AR173:AU173"/>
    <mergeCell ref="AW173:AZ173"/>
    <mergeCell ref="BB173:BE173"/>
    <mergeCell ref="BG173:BK173"/>
    <mergeCell ref="BB172:BE172"/>
    <mergeCell ref="BG172:BK172"/>
    <mergeCell ref="B173:C173"/>
    <mergeCell ref="E173:G173"/>
    <mergeCell ref="H173:L173"/>
    <mergeCell ref="M173:N173"/>
    <mergeCell ref="Y173:Z173"/>
    <mergeCell ref="AB173:AC173"/>
    <mergeCell ref="AD173:AF173"/>
    <mergeCell ref="AH173:AI173"/>
    <mergeCell ref="AD172:AF172"/>
    <mergeCell ref="AH172:AI172"/>
    <mergeCell ref="AJ172:AM172"/>
    <mergeCell ref="AO172:AP172"/>
    <mergeCell ref="AR172:AU172"/>
    <mergeCell ref="AW172:AZ172"/>
    <mergeCell ref="B172:C172"/>
    <mergeCell ref="E172:G172"/>
    <mergeCell ref="H172:L172"/>
    <mergeCell ref="M172:N172"/>
    <mergeCell ref="Y172:Z172"/>
    <mergeCell ref="AB172:AC172"/>
    <mergeCell ref="AJ175:AM175"/>
    <mergeCell ref="AO175:AP175"/>
    <mergeCell ref="AR175:AU175"/>
    <mergeCell ref="AW175:AZ175"/>
    <mergeCell ref="BB175:BE175"/>
    <mergeCell ref="BG175:BK175"/>
    <mergeCell ref="BB174:BE174"/>
    <mergeCell ref="BG174:BK174"/>
    <mergeCell ref="B175:C175"/>
    <mergeCell ref="E175:G175"/>
    <mergeCell ref="H175:L175"/>
    <mergeCell ref="M175:N175"/>
    <mergeCell ref="Y175:Z175"/>
    <mergeCell ref="AB175:AC175"/>
    <mergeCell ref="AD175:AF175"/>
    <mergeCell ref="AH175:AI175"/>
    <mergeCell ref="AD174:AF174"/>
    <mergeCell ref="AH174:AI174"/>
    <mergeCell ref="AJ174:AM174"/>
    <mergeCell ref="AO174:AP174"/>
    <mergeCell ref="AR174:AU174"/>
    <mergeCell ref="AW174:AZ174"/>
    <mergeCell ref="B174:C174"/>
    <mergeCell ref="E174:G174"/>
    <mergeCell ref="H174:L174"/>
    <mergeCell ref="M174:N174"/>
    <mergeCell ref="Y174:Z174"/>
    <mergeCell ref="AB174:AC174"/>
    <mergeCell ref="AJ177:AM177"/>
    <mergeCell ref="AO177:AP177"/>
    <mergeCell ref="AR177:AU177"/>
    <mergeCell ref="AW177:AZ177"/>
    <mergeCell ref="BB177:BE177"/>
    <mergeCell ref="BG177:BK177"/>
    <mergeCell ref="BB176:BE176"/>
    <mergeCell ref="BG176:BK176"/>
    <mergeCell ref="B177:C177"/>
    <mergeCell ref="E177:G177"/>
    <mergeCell ref="H177:L177"/>
    <mergeCell ref="M177:N177"/>
    <mergeCell ref="Y177:Z177"/>
    <mergeCell ref="AB177:AC177"/>
    <mergeCell ref="AD177:AF177"/>
    <mergeCell ref="AH177:AI177"/>
    <mergeCell ref="AD176:AF176"/>
    <mergeCell ref="AH176:AI176"/>
    <mergeCell ref="AJ176:AM176"/>
    <mergeCell ref="AO176:AP176"/>
    <mergeCell ref="AR176:AU176"/>
    <mergeCell ref="AW176:AZ176"/>
    <mergeCell ref="B176:C176"/>
    <mergeCell ref="E176:G176"/>
    <mergeCell ref="H176:L176"/>
    <mergeCell ref="M176:N176"/>
    <mergeCell ref="Y176:Z176"/>
    <mergeCell ref="AB176:AC176"/>
    <mergeCell ref="AJ179:AM179"/>
    <mergeCell ref="AO179:AP179"/>
    <mergeCell ref="AR179:AU179"/>
    <mergeCell ref="AW179:AZ179"/>
    <mergeCell ref="BB179:BE179"/>
    <mergeCell ref="BG179:BK179"/>
    <mergeCell ref="BB178:BE178"/>
    <mergeCell ref="BG178:BK178"/>
    <mergeCell ref="B179:C179"/>
    <mergeCell ref="E179:G179"/>
    <mergeCell ref="H179:L179"/>
    <mergeCell ref="M179:N179"/>
    <mergeCell ref="Y179:Z179"/>
    <mergeCell ref="AB179:AC179"/>
    <mergeCell ref="AD179:AF179"/>
    <mergeCell ref="AH179:AI179"/>
    <mergeCell ref="AD178:AF178"/>
    <mergeCell ref="AH178:AI178"/>
    <mergeCell ref="AJ178:AM178"/>
    <mergeCell ref="AO178:AP178"/>
    <mergeCell ref="AR178:AU178"/>
    <mergeCell ref="AW178:AZ178"/>
    <mergeCell ref="B178:C178"/>
    <mergeCell ref="E178:G178"/>
    <mergeCell ref="H178:L178"/>
    <mergeCell ref="M178:N178"/>
    <mergeCell ref="Y178:Z178"/>
    <mergeCell ref="AB178:AC178"/>
    <mergeCell ref="AJ181:AM181"/>
    <mergeCell ref="AO181:AP181"/>
    <mergeCell ref="AR181:AU181"/>
    <mergeCell ref="AW181:AZ181"/>
    <mergeCell ref="BB181:BE181"/>
    <mergeCell ref="BG181:BK181"/>
    <mergeCell ref="BB180:BE180"/>
    <mergeCell ref="BG180:BK180"/>
    <mergeCell ref="B181:C181"/>
    <mergeCell ref="E181:G181"/>
    <mergeCell ref="H181:L181"/>
    <mergeCell ref="M181:N181"/>
    <mergeCell ref="Y181:Z181"/>
    <mergeCell ref="AB181:AC181"/>
    <mergeCell ref="AD181:AF181"/>
    <mergeCell ref="AH181:AI181"/>
    <mergeCell ref="AD180:AF180"/>
    <mergeCell ref="AH180:AI180"/>
    <mergeCell ref="AJ180:AM180"/>
    <mergeCell ref="AO180:AP180"/>
    <mergeCell ref="AR180:AU180"/>
    <mergeCell ref="AW180:AZ180"/>
    <mergeCell ref="B180:C180"/>
    <mergeCell ref="E180:G180"/>
    <mergeCell ref="H180:L180"/>
    <mergeCell ref="M180:N180"/>
    <mergeCell ref="Y180:Z180"/>
    <mergeCell ref="AB180:AC180"/>
    <mergeCell ref="AJ183:AM183"/>
    <mergeCell ref="AO183:AP183"/>
    <mergeCell ref="AR183:AU183"/>
    <mergeCell ref="AW183:AZ183"/>
    <mergeCell ref="BB183:BE183"/>
    <mergeCell ref="BG183:BK183"/>
    <mergeCell ref="BB182:BE182"/>
    <mergeCell ref="BG182:BK182"/>
    <mergeCell ref="B183:C183"/>
    <mergeCell ref="E183:G183"/>
    <mergeCell ref="H183:L183"/>
    <mergeCell ref="M183:N183"/>
    <mergeCell ref="Y183:Z183"/>
    <mergeCell ref="AB183:AC183"/>
    <mergeCell ref="AD183:AF183"/>
    <mergeCell ref="AH183:AI183"/>
    <mergeCell ref="AD182:AF182"/>
    <mergeCell ref="AH182:AI182"/>
    <mergeCell ref="AJ182:AM182"/>
    <mergeCell ref="AO182:AP182"/>
    <mergeCell ref="AR182:AU182"/>
    <mergeCell ref="AW182:AZ182"/>
    <mergeCell ref="B182:C182"/>
    <mergeCell ref="E182:G182"/>
    <mergeCell ref="H182:L182"/>
    <mergeCell ref="M182:N182"/>
    <mergeCell ref="Y182:Z182"/>
    <mergeCell ref="AB182:AC182"/>
    <mergeCell ref="AJ185:AM185"/>
    <mergeCell ref="AO185:AP185"/>
    <mergeCell ref="AR185:AU185"/>
    <mergeCell ref="AW185:AZ185"/>
    <mergeCell ref="BB185:BE185"/>
    <mergeCell ref="BG185:BK185"/>
    <mergeCell ref="BB184:BE184"/>
    <mergeCell ref="BG184:BK184"/>
    <mergeCell ref="B185:C185"/>
    <mergeCell ref="E185:G185"/>
    <mergeCell ref="H185:L185"/>
    <mergeCell ref="M185:N185"/>
    <mergeCell ref="Y185:Z185"/>
    <mergeCell ref="AB185:AC185"/>
    <mergeCell ref="AD185:AF185"/>
    <mergeCell ref="AH185:AI185"/>
    <mergeCell ref="AD184:AF184"/>
    <mergeCell ref="AH184:AI184"/>
    <mergeCell ref="AJ184:AM184"/>
    <mergeCell ref="AO184:AP184"/>
    <mergeCell ref="AR184:AU184"/>
    <mergeCell ref="AW184:AZ184"/>
    <mergeCell ref="B184:C184"/>
    <mergeCell ref="E184:G184"/>
    <mergeCell ref="H184:L184"/>
    <mergeCell ref="M184:N184"/>
    <mergeCell ref="Y184:Z184"/>
    <mergeCell ref="AB184:AC184"/>
    <mergeCell ref="BB186:BE186"/>
    <mergeCell ref="BG186:BK186"/>
    <mergeCell ref="BD187:BF187"/>
    <mergeCell ref="BG187:BL187"/>
    <mergeCell ref="BC188:BD188"/>
    <mergeCell ref="BE188:BF188"/>
    <mergeCell ref="BI188:BJ188"/>
    <mergeCell ref="BK188:BL188"/>
    <mergeCell ref="AD186:AF186"/>
    <mergeCell ref="AH186:AI186"/>
    <mergeCell ref="AJ186:AM186"/>
    <mergeCell ref="AO186:AP186"/>
    <mergeCell ref="AR186:AU186"/>
    <mergeCell ref="AW186:AZ186"/>
    <mergeCell ref="B186:C186"/>
    <mergeCell ref="E186:G186"/>
    <mergeCell ref="H186:L186"/>
    <mergeCell ref="M186:N186"/>
    <mergeCell ref="Y186:Z186"/>
    <mergeCell ref="AB186:AC186"/>
    <mergeCell ref="AO190:AQ191"/>
    <mergeCell ref="AR190:AV191"/>
    <mergeCell ref="AW190:BA191"/>
    <mergeCell ref="BB190:BF191"/>
    <mergeCell ref="BG190:BL191"/>
    <mergeCell ref="Y191:AC192"/>
    <mergeCell ref="AH191:AI191"/>
    <mergeCell ref="AJ191:AN191"/>
    <mergeCell ref="AR192:AV192"/>
    <mergeCell ref="AW192:BA192"/>
    <mergeCell ref="B190:C191"/>
    <mergeCell ref="D190:D191"/>
    <mergeCell ref="E190:G191"/>
    <mergeCell ref="H190:L192"/>
    <mergeCell ref="M190:S192"/>
    <mergeCell ref="T190:X192"/>
    <mergeCell ref="Y190:AC190"/>
    <mergeCell ref="AD190:AG191"/>
    <mergeCell ref="AH190:AN190"/>
    <mergeCell ref="AJ193:AM193"/>
    <mergeCell ref="AO193:AP193"/>
    <mergeCell ref="AR193:AU193"/>
    <mergeCell ref="AW193:AZ193"/>
    <mergeCell ref="BB193:BE193"/>
    <mergeCell ref="BG193:BK193"/>
    <mergeCell ref="BB192:BF192"/>
    <mergeCell ref="BG192:BL192"/>
    <mergeCell ref="B193:C193"/>
    <mergeCell ref="E193:G193"/>
    <mergeCell ref="H193:L193"/>
    <mergeCell ref="M193:N193"/>
    <mergeCell ref="Y193:Z193"/>
    <mergeCell ref="AB193:AC193"/>
    <mergeCell ref="AD193:AF193"/>
    <mergeCell ref="AH193:AI193"/>
    <mergeCell ref="B192:C192"/>
    <mergeCell ref="E192:G192"/>
    <mergeCell ref="AD192:AG192"/>
    <mergeCell ref="AH192:AI192"/>
    <mergeCell ref="AJ192:AN192"/>
    <mergeCell ref="AO192:AQ192"/>
    <mergeCell ref="AJ195:AM195"/>
    <mergeCell ref="AO195:AP195"/>
    <mergeCell ref="AR195:AU195"/>
    <mergeCell ref="AW195:AZ195"/>
    <mergeCell ref="BB195:BE195"/>
    <mergeCell ref="BG195:BK195"/>
    <mergeCell ref="BB194:BE194"/>
    <mergeCell ref="BG194:BK194"/>
    <mergeCell ref="B195:C195"/>
    <mergeCell ref="E195:G195"/>
    <mergeCell ref="H195:L195"/>
    <mergeCell ref="M195:N195"/>
    <mergeCell ref="Y195:Z195"/>
    <mergeCell ref="AB195:AC195"/>
    <mergeCell ref="AD195:AF195"/>
    <mergeCell ref="AH195:AI195"/>
    <mergeCell ref="AD194:AF194"/>
    <mergeCell ref="AH194:AI194"/>
    <mergeCell ref="AJ194:AM194"/>
    <mergeCell ref="AO194:AP194"/>
    <mergeCell ref="AR194:AU194"/>
    <mergeCell ref="AW194:AZ194"/>
    <mergeCell ref="B194:C194"/>
    <mergeCell ref="E194:G194"/>
    <mergeCell ref="H194:L194"/>
    <mergeCell ref="M194:N194"/>
    <mergeCell ref="Y194:Z194"/>
    <mergeCell ref="AB194:AC194"/>
    <mergeCell ref="AJ197:AM197"/>
    <mergeCell ref="AO197:AP197"/>
    <mergeCell ref="AR197:AU197"/>
    <mergeCell ref="AW197:AZ197"/>
    <mergeCell ref="BB197:BE197"/>
    <mergeCell ref="BG197:BK197"/>
    <mergeCell ref="BB196:BE196"/>
    <mergeCell ref="BG196:BK196"/>
    <mergeCell ref="B197:C197"/>
    <mergeCell ref="E197:G197"/>
    <mergeCell ref="H197:L197"/>
    <mergeCell ref="M197:N197"/>
    <mergeCell ref="Y197:Z197"/>
    <mergeCell ref="AB197:AC197"/>
    <mergeCell ref="AD197:AF197"/>
    <mergeCell ref="AH197:AI197"/>
    <mergeCell ref="AD196:AF196"/>
    <mergeCell ref="AH196:AI196"/>
    <mergeCell ref="AJ196:AM196"/>
    <mergeCell ref="AO196:AP196"/>
    <mergeCell ref="AR196:AU196"/>
    <mergeCell ref="AW196:AZ196"/>
    <mergeCell ref="B196:C196"/>
    <mergeCell ref="E196:G196"/>
    <mergeCell ref="H196:L196"/>
    <mergeCell ref="M196:N196"/>
    <mergeCell ref="Y196:Z196"/>
    <mergeCell ref="AB196:AC196"/>
    <mergeCell ref="AJ199:AM199"/>
    <mergeCell ref="AO199:AP199"/>
    <mergeCell ref="AR199:AU199"/>
    <mergeCell ref="AW199:AZ199"/>
    <mergeCell ref="BB199:BE199"/>
    <mergeCell ref="BG199:BK199"/>
    <mergeCell ref="BB198:BE198"/>
    <mergeCell ref="BG198:BK198"/>
    <mergeCell ref="B199:C199"/>
    <mergeCell ref="E199:G199"/>
    <mergeCell ref="H199:L199"/>
    <mergeCell ref="M199:N199"/>
    <mergeCell ref="Y199:Z199"/>
    <mergeCell ref="AB199:AC199"/>
    <mergeCell ref="AD199:AF199"/>
    <mergeCell ref="AH199:AI199"/>
    <mergeCell ref="AD198:AF198"/>
    <mergeCell ref="AH198:AI198"/>
    <mergeCell ref="AJ198:AM198"/>
    <mergeCell ref="AO198:AP198"/>
    <mergeCell ref="AR198:AU198"/>
    <mergeCell ref="AW198:AZ198"/>
    <mergeCell ref="B198:C198"/>
    <mergeCell ref="E198:G198"/>
    <mergeCell ref="H198:L198"/>
    <mergeCell ref="M198:N198"/>
    <mergeCell ref="Y198:Z198"/>
    <mergeCell ref="AB198:AC198"/>
    <mergeCell ref="AJ201:AM201"/>
    <mergeCell ref="AO201:AP201"/>
    <mergeCell ref="AR201:AU201"/>
    <mergeCell ref="AW201:AZ201"/>
    <mergeCell ref="BB201:BE201"/>
    <mergeCell ref="BG201:BK201"/>
    <mergeCell ref="BB200:BE200"/>
    <mergeCell ref="BG200:BK200"/>
    <mergeCell ref="B201:C201"/>
    <mergeCell ref="E201:G201"/>
    <mergeCell ref="H201:L201"/>
    <mergeCell ref="M201:N201"/>
    <mergeCell ref="Y201:Z201"/>
    <mergeCell ref="AB201:AC201"/>
    <mergeCell ref="AD201:AF201"/>
    <mergeCell ref="AH201:AI201"/>
    <mergeCell ref="AD200:AF200"/>
    <mergeCell ref="AH200:AI200"/>
    <mergeCell ref="AJ200:AM200"/>
    <mergeCell ref="AO200:AP200"/>
    <mergeCell ref="AR200:AU200"/>
    <mergeCell ref="AW200:AZ200"/>
    <mergeCell ref="B200:C200"/>
    <mergeCell ref="E200:G200"/>
    <mergeCell ref="H200:L200"/>
    <mergeCell ref="M200:N200"/>
    <mergeCell ref="Y200:Z200"/>
    <mergeCell ref="AB200:AC200"/>
    <mergeCell ref="AJ203:AM203"/>
    <mergeCell ref="AO203:AP203"/>
    <mergeCell ref="AR203:AU203"/>
    <mergeCell ref="AW203:AZ203"/>
    <mergeCell ref="BB203:BE203"/>
    <mergeCell ref="BG203:BK203"/>
    <mergeCell ref="BB202:BE202"/>
    <mergeCell ref="BG202:BK202"/>
    <mergeCell ref="B203:C203"/>
    <mergeCell ref="E203:G203"/>
    <mergeCell ref="H203:L203"/>
    <mergeCell ref="M203:N203"/>
    <mergeCell ref="Y203:Z203"/>
    <mergeCell ref="AB203:AC203"/>
    <mergeCell ref="AD203:AF203"/>
    <mergeCell ref="AH203:AI203"/>
    <mergeCell ref="AD202:AF202"/>
    <mergeCell ref="AH202:AI202"/>
    <mergeCell ref="AJ202:AM202"/>
    <mergeCell ref="AO202:AP202"/>
    <mergeCell ref="AR202:AU202"/>
    <mergeCell ref="AW202:AZ202"/>
    <mergeCell ref="B202:C202"/>
    <mergeCell ref="E202:G202"/>
    <mergeCell ref="H202:L202"/>
    <mergeCell ref="M202:N202"/>
    <mergeCell ref="Y202:Z202"/>
    <mergeCell ref="AB202:AC202"/>
    <mergeCell ref="AJ205:AM205"/>
    <mergeCell ref="AO205:AP205"/>
    <mergeCell ref="AR205:AU205"/>
    <mergeCell ref="AW205:AZ205"/>
    <mergeCell ref="BB205:BE205"/>
    <mergeCell ref="BG205:BK205"/>
    <mergeCell ref="BB204:BE204"/>
    <mergeCell ref="BG204:BK204"/>
    <mergeCell ref="B205:C205"/>
    <mergeCell ref="E205:G205"/>
    <mergeCell ref="H205:L205"/>
    <mergeCell ref="M205:N205"/>
    <mergeCell ref="Y205:Z205"/>
    <mergeCell ref="AB205:AC205"/>
    <mergeCell ref="AD205:AF205"/>
    <mergeCell ref="AH205:AI205"/>
    <mergeCell ref="AD204:AF204"/>
    <mergeCell ref="AH204:AI204"/>
    <mergeCell ref="AJ204:AM204"/>
    <mergeCell ref="AO204:AP204"/>
    <mergeCell ref="AR204:AU204"/>
    <mergeCell ref="AW204:AZ204"/>
    <mergeCell ref="B204:C204"/>
    <mergeCell ref="E204:G204"/>
    <mergeCell ref="H204:L204"/>
    <mergeCell ref="M204:N204"/>
    <mergeCell ref="Y204:Z204"/>
    <mergeCell ref="AB204:AC204"/>
    <mergeCell ref="AJ207:AM207"/>
    <mergeCell ref="AO207:AP207"/>
    <mergeCell ref="AR207:AU207"/>
    <mergeCell ref="AW207:AZ207"/>
    <mergeCell ref="BB207:BE207"/>
    <mergeCell ref="BG207:BK207"/>
    <mergeCell ref="BB206:BE206"/>
    <mergeCell ref="BG206:BK206"/>
    <mergeCell ref="B207:C207"/>
    <mergeCell ref="E207:G207"/>
    <mergeCell ref="H207:L207"/>
    <mergeCell ref="M207:N207"/>
    <mergeCell ref="Y207:Z207"/>
    <mergeCell ref="AB207:AC207"/>
    <mergeCell ref="AD207:AF207"/>
    <mergeCell ref="AH207:AI207"/>
    <mergeCell ref="AD206:AF206"/>
    <mergeCell ref="AH206:AI206"/>
    <mergeCell ref="AJ206:AM206"/>
    <mergeCell ref="AO206:AP206"/>
    <mergeCell ref="AR206:AU206"/>
    <mergeCell ref="AW206:AZ206"/>
    <mergeCell ref="B206:C206"/>
    <mergeCell ref="E206:G206"/>
    <mergeCell ref="H206:L206"/>
    <mergeCell ref="M206:N206"/>
    <mergeCell ref="Y206:Z206"/>
    <mergeCell ref="AB206:AC206"/>
    <mergeCell ref="AJ209:AM209"/>
    <mergeCell ref="AO209:AP209"/>
    <mergeCell ref="AR209:AU209"/>
    <mergeCell ref="AW209:AZ209"/>
    <mergeCell ref="BB209:BE209"/>
    <mergeCell ref="BG209:BK209"/>
    <mergeCell ref="BB208:BE208"/>
    <mergeCell ref="BG208:BK208"/>
    <mergeCell ref="B209:C209"/>
    <mergeCell ref="E209:G209"/>
    <mergeCell ref="H209:L209"/>
    <mergeCell ref="M209:N209"/>
    <mergeCell ref="Y209:Z209"/>
    <mergeCell ref="AB209:AC209"/>
    <mergeCell ref="AD209:AF209"/>
    <mergeCell ref="AH209:AI209"/>
    <mergeCell ref="AD208:AF208"/>
    <mergeCell ref="AH208:AI208"/>
    <mergeCell ref="AJ208:AM208"/>
    <mergeCell ref="AO208:AP208"/>
    <mergeCell ref="AR208:AU208"/>
    <mergeCell ref="AW208:AZ208"/>
    <mergeCell ref="B208:C208"/>
    <mergeCell ref="E208:G208"/>
    <mergeCell ref="H208:L208"/>
    <mergeCell ref="M208:N208"/>
    <mergeCell ref="Y208:Z208"/>
    <mergeCell ref="AB208:AC208"/>
    <mergeCell ref="AJ211:AM211"/>
    <mergeCell ref="AO211:AP211"/>
    <mergeCell ref="AR211:AU211"/>
    <mergeCell ref="AW211:AZ211"/>
    <mergeCell ref="BB211:BE211"/>
    <mergeCell ref="BG211:BK211"/>
    <mergeCell ref="BB210:BE210"/>
    <mergeCell ref="BG210:BK210"/>
    <mergeCell ref="B211:C211"/>
    <mergeCell ref="E211:G211"/>
    <mergeCell ref="H211:L211"/>
    <mergeCell ref="M211:N211"/>
    <mergeCell ref="Y211:Z211"/>
    <mergeCell ref="AB211:AC211"/>
    <mergeCell ref="AD211:AF211"/>
    <mergeCell ref="AH211:AI211"/>
    <mergeCell ref="AD210:AF210"/>
    <mergeCell ref="AH210:AI210"/>
    <mergeCell ref="AJ210:AM210"/>
    <mergeCell ref="AO210:AP210"/>
    <mergeCell ref="AR210:AU210"/>
    <mergeCell ref="AW210:AZ210"/>
    <mergeCell ref="B210:C210"/>
    <mergeCell ref="E210:G210"/>
    <mergeCell ref="H210:L210"/>
    <mergeCell ref="M210:N210"/>
    <mergeCell ref="Y210:Z210"/>
    <mergeCell ref="AB210:AC210"/>
    <mergeCell ref="BB212:BE212"/>
    <mergeCell ref="BG212:BK212"/>
    <mergeCell ref="BD213:BF213"/>
    <mergeCell ref="BG213:BL213"/>
    <mergeCell ref="BC214:BD214"/>
    <mergeCell ref="BE214:BF214"/>
    <mergeCell ref="BI214:BJ214"/>
    <mergeCell ref="BK214:BL214"/>
    <mergeCell ref="AD212:AF212"/>
    <mergeCell ref="AH212:AI212"/>
    <mergeCell ref="AJ212:AM212"/>
    <mergeCell ref="AO212:AP212"/>
    <mergeCell ref="AR212:AU212"/>
    <mergeCell ref="AW212:AZ212"/>
    <mergeCell ref="B212:C212"/>
    <mergeCell ref="E212:G212"/>
    <mergeCell ref="H212:L212"/>
    <mergeCell ref="M212:N212"/>
    <mergeCell ref="Y212:Z212"/>
    <mergeCell ref="AB212:AC212"/>
    <mergeCell ref="AO216:AQ217"/>
    <mergeCell ref="AR216:AV217"/>
    <mergeCell ref="AW216:BA217"/>
    <mergeCell ref="BB216:BF217"/>
    <mergeCell ref="BG216:BL217"/>
    <mergeCell ref="Y217:AC218"/>
    <mergeCell ref="AH217:AI217"/>
    <mergeCell ref="AJ217:AN217"/>
    <mergeCell ref="AR218:AV218"/>
    <mergeCell ref="AW218:BA218"/>
    <mergeCell ref="B216:C217"/>
    <mergeCell ref="D216:D217"/>
    <mergeCell ref="E216:G217"/>
    <mergeCell ref="H216:L218"/>
    <mergeCell ref="M216:S218"/>
    <mergeCell ref="T216:X218"/>
    <mergeCell ref="Y216:AC216"/>
    <mergeCell ref="AD216:AG217"/>
    <mergeCell ref="AH216:AN216"/>
    <mergeCell ref="AJ219:AM219"/>
    <mergeCell ref="AO219:AP219"/>
    <mergeCell ref="AR219:AU219"/>
    <mergeCell ref="AW219:AZ219"/>
    <mergeCell ref="BB219:BE219"/>
    <mergeCell ref="BG219:BK219"/>
    <mergeCell ref="BB218:BF218"/>
    <mergeCell ref="BG218:BL218"/>
    <mergeCell ref="B219:C219"/>
    <mergeCell ref="E219:G219"/>
    <mergeCell ref="H219:L219"/>
    <mergeCell ref="M219:N219"/>
    <mergeCell ref="Y219:Z219"/>
    <mergeCell ref="AB219:AC219"/>
    <mergeCell ref="AD219:AF219"/>
    <mergeCell ref="AH219:AI219"/>
    <mergeCell ref="B218:C218"/>
    <mergeCell ref="E218:G218"/>
    <mergeCell ref="AD218:AG218"/>
    <mergeCell ref="AH218:AI218"/>
    <mergeCell ref="AJ218:AN218"/>
    <mergeCell ref="AO218:AQ218"/>
    <mergeCell ref="AJ221:AM221"/>
    <mergeCell ref="AO221:AP221"/>
    <mergeCell ref="AR221:AU221"/>
    <mergeCell ref="AW221:AZ221"/>
    <mergeCell ref="BB221:BE221"/>
    <mergeCell ref="BG221:BK221"/>
    <mergeCell ref="BB220:BE220"/>
    <mergeCell ref="BG220:BK220"/>
    <mergeCell ref="B221:C221"/>
    <mergeCell ref="E221:G221"/>
    <mergeCell ref="H221:L221"/>
    <mergeCell ref="M221:N221"/>
    <mergeCell ref="Y221:Z221"/>
    <mergeCell ref="AB221:AC221"/>
    <mergeCell ref="AD221:AF221"/>
    <mergeCell ref="AH221:AI221"/>
    <mergeCell ref="AD220:AF220"/>
    <mergeCell ref="AH220:AI220"/>
    <mergeCell ref="AJ220:AM220"/>
    <mergeCell ref="AO220:AP220"/>
    <mergeCell ref="AR220:AU220"/>
    <mergeCell ref="AW220:AZ220"/>
    <mergeCell ref="B220:C220"/>
    <mergeCell ref="E220:G220"/>
    <mergeCell ref="H220:L220"/>
    <mergeCell ref="M220:N220"/>
    <mergeCell ref="Y220:Z220"/>
    <mergeCell ref="AB220:AC220"/>
    <mergeCell ref="AJ223:AM223"/>
    <mergeCell ref="AO223:AP223"/>
    <mergeCell ref="AR223:AU223"/>
    <mergeCell ref="AW223:AZ223"/>
    <mergeCell ref="BB223:BE223"/>
    <mergeCell ref="BG223:BK223"/>
    <mergeCell ref="BB222:BE222"/>
    <mergeCell ref="BG222:BK222"/>
    <mergeCell ref="B223:C223"/>
    <mergeCell ref="E223:G223"/>
    <mergeCell ref="H223:L223"/>
    <mergeCell ref="M223:N223"/>
    <mergeCell ref="Y223:Z223"/>
    <mergeCell ref="AB223:AC223"/>
    <mergeCell ref="AD223:AF223"/>
    <mergeCell ref="AH223:AI223"/>
    <mergeCell ref="AD222:AF222"/>
    <mergeCell ref="AH222:AI222"/>
    <mergeCell ref="AJ222:AM222"/>
    <mergeCell ref="AO222:AP222"/>
    <mergeCell ref="AR222:AU222"/>
    <mergeCell ref="AW222:AZ222"/>
    <mergeCell ref="B222:C222"/>
    <mergeCell ref="E222:G222"/>
    <mergeCell ref="H222:L222"/>
    <mergeCell ref="M222:N222"/>
    <mergeCell ref="Y222:Z222"/>
    <mergeCell ref="AB222:AC222"/>
    <mergeCell ref="AJ225:AM225"/>
    <mergeCell ref="AO225:AP225"/>
    <mergeCell ref="AR225:AU225"/>
    <mergeCell ref="AW225:AZ225"/>
    <mergeCell ref="BB225:BE225"/>
    <mergeCell ref="BG225:BK225"/>
    <mergeCell ref="BB224:BE224"/>
    <mergeCell ref="BG224:BK224"/>
    <mergeCell ref="B225:C225"/>
    <mergeCell ref="E225:G225"/>
    <mergeCell ref="H225:L225"/>
    <mergeCell ref="M225:N225"/>
    <mergeCell ref="Y225:Z225"/>
    <mergeCell ref="AB225:AC225"/>
    <mergeCell ref="AD225:AF225"/>
    <mergeCell ref="AH225:AI225"/>
    <mergeCell ref="AD224:AF224"/>
    <mergeCell ref="AH224:AI224"/>
    <mergeCell ref="AJ224:AM224"/>
    <mergeCell ref="AO224:AP224"/>
    <mergeCell ref="AR224:AU224"/>
    <mergeCell ref="AW224:AZ224"/>
    <mergeCell ref="B224:C224"/>
    <mergeCell ref="E224:G224"/>
    <mergeCell ref="H224:L224"/>
    <mergeCell ref="M224:N224"/>
    <mergeCell ref="Y224:Z224"/>
    <mergeCell ref="AB224:AC224"/>
    <mergeCell ref="AJ227:AM227"/>
    <mergeCell ref="AO227:AP227"/>
    <mergeCell ref="AR227:AU227"/>
    <mergeCell ref="AW227:AZ227"/>
    <mergeCell ref="BB227:BE227"/>
    <mergeCell ref="BG227:BK227"/>
    <mergeCell ref="BB226:BE226"/>
    <mergeCell ref="BG226:BK226"/>
    <mergeCell ref="B227:C227"/>
    <mergeCell ref="E227:G227"/>
    <mergeCell ref="H227:L227"/>
    <mergeCell ref="M227:N227"/>
    <mergeCell ref="Y227:Z227"/>
    <mergeCell ref="AB227:AC227"/>
    <mergeCell ref="AD227:AF227"/>
    <mergeCell ref="AH227:AI227"/>
    <mergeCell ref="AD226:AF226"/>
    <mergeCell ref="AH226:AI226"/>
    <mergeCell ref="AJ226:AM226"/>
    <mergeCell ref="AO226:AP226"/>
    <mergeCell ref="AR226:AU226"/>
    <mergeCell ref="AW226:AZ226"/>
    <mergeCell ref="B226:C226"/>
    <mergeCell ref="E226:G226"/>
    <mergeCell ref="H226:L226"/>
    <mergeCell ref="M226:N226"/>
    <mergeCell ref="Y226:Z226"/>
    <mergeCell ref="AB226:AC226"/>
    <mergeCell ref="AJ229:AM229"/>
    <mergeCell ref="AO229:AP229"/>
    <mergeCell ref="AR229:AU229"/>
    <mergeCell ref="AW229:AZ229"/>
    <mergeCell ref="BB229:BE229"/>
    <mergeCell ref="BG229:BK229"/>
    <mergeCell ref="BB228:BE228"/>
    <mergeCell ref="BG228:BK228"/>
    <mergeCell ref="B229:C229"/>
    <mergeCell ref="E229:G229"/>
    <mergeCell ref="H229:L229"/>
    <mergeCell ref="M229:N229"/>
    <mergeCell ref="Y229:Z229"/>
    <mergeCell ref="AB229:AC229"/>
    <mergeCell ref="AD229:AF229"/>
    <mergeCell ref="AH229:AI229"/>
    <mergeCell ref="AD228:AF228"/>
    <mergeCell ref="AH228:AI228"/>
    <mergeCell ref="AJ228:AM228"/>
    <mergeCell ref="AO228:AP228"/>
    <mergeCell ref="AR228:AU228"/>
    <mergeCell ref="AW228:AZ228"/>
    <mergeCell ref="B228:C228"/>
    <mergeCell ref="E228:G228"/>
    <mergeCell ref="H228:L228"/>
    <mergeCell ref="M228:N228"/>
    <mergeCell ref="Y228:Z228"/>
    <mergeCell ref="AB228:AC228"/>
    <mergeCell ref="AJ231:AM231"/>
    <mergeCell ref="AO231:AP231"/>
    <mergeCell ref="AR231:AU231"/>
    <mergeCell ref="AW231:AZ231"/>
    <mergeCell ref="BB231:BE231"/>
    <mergeCell ref="BG231:BK231"/>
    <mergeCell ref="BB230:BE230"/>
    <mergeCell ref="BG230:BK230"/>
    <mergeCell ref="B231:C231"/>
    <mergeCell ref="E231:G231"/>
    <mergeCell ref="H231:L231"/>
    <mergeCell ref="M231:N231"/>
    <mergeCell ref="Y231:Z231"/>
    <mergeCell ref="AB231:AC231"/>
    <mergeCell ref="AD231:AF231"/>
    <mergeCell ref="AH231:AI231"/>
    <mergeCell ref="AD230:AF230"/>
    <mergeCell ref="AH230:AI230"/>
    <mergeCell ref="AJ230:AM230"/>
    <mergeCell ref="AO230:AP230"/>
    <mergeCell ref="AR230:AU230"/>
    <mergeCell ref="AW230:AZ230"/>
    <mergeCell ref="B230:C230"/>
    <mergeCell ref="E230:G230"/>
    <mergeCell ref="H230:L230"/>
    <mergeCell ref="M230:N230"/>
    <mergeCell ref="Y230:Z230"/>
    <mergeCell ref="AB230:AC230"/>
    <mergeCell ref="AJ233:AM233"/>
    <mergeCell ref="AO233:AP233"/>
    <mergeCell ref="AR233:AU233"/>
    <mergeCell ref="AW233:AZ233"/>
    <mergeCell ref="BB233:BE233"/>
    <mergeCell ref="BG233:BK233"/>
    <mergeCell ref="BB232:BE232"/>
    <mergeCell ref="BG232:BK232"/>
    <mergeCell ref="B233:C233"/>
    <mergeCell ref="E233:G233"/>
    <mergeCell ref="H233:L233"/>
    <mergeCell ref="M233:N233"/>
    <mergeCell ref="Y233:Z233"/>
    <mergeCell ref="AB233:AC233"/>
    <mergeCell ref="AD233:AF233"/>
    <mergeCell ref="AH233:AI233"/>
    <mergeCell ref="AD232:AF232"/>
    <mergeCell ref="AH232:AI232"/>
    <mergeCell ref="AJ232:AM232"/>
    <mergeCell ref="AO232:AP232"/>
    <mergeCell ref="AR232:AU232"/>
    <mergeCell ref="AW232:AZ232"/>
    <mergeCell ref="B232:C232"/>
    <mergeCell ref="E232:G232"/>
    <mergeCell ref="H232:L232"/>
    <mergeCell ref="M232:N232"/>
    <mergeCell ref="Y232:Z232"/>
    <mergeCell ref="AB232:AC232"/>
    <mergeCell ref="AJ235:AM235"/>
    <mergeCell ref="AO235:AP235"/>
    <mergeCell ref="AR235:AU235"/>
    <mergeCell ref="AW235:AZ235"/>
    <mergeCell ref="BB235:BE235"/>
    <mergeCell ref="BG235:BK235"/>
    <mergeCell ref="BB234:BE234"/>
    <mergeCell ref="BG234:BK234"/>
    <mergeCell ref="B235:C235"/>
    <mergeCell ref="E235:G235"/>
    <mergeCell ref="H235:L235"/>
    <mergeCell ref="M235:N235"/>
    <mergeCell ref="Y235:Z235"/>
    <mergeCell ref="AB235:AC235"/>
    <mergeCell ref="AD235:AF235"/>
    <mergeCell ref="AH235:AI235"/>
    <mergeCell ref="AD234:AF234"/>
    <mergeCell ref="AH234:AI234"/>
    <mergeCell ref="AJ234:AM234"/>
    <mergeCell ref="AO234:AP234"/>
    <mergeCell ref="AR234:AU234"/>
    <mergeCell ref="AW234:AZ234"/>
    <mergeCell ref="B234:C234"/>
    <mergeCell ref="E234:G234"/>
    <mergeCell ref="H234:L234"/>
    <mergeCell ref="M234:N234"/>
    <mergeCell ref="Y234:Z234"/>
    <mergeCell ref="AB234:AC234"/>
    <mergeCell ref="AJ237:AM237"/>
    <mergeCell ref="AO237:AP237"/>
    <mergeCell ref="AR237:AU237"/>
    <mergeCell ref="AW237:AZ237"/>
    <mergeCell ref="BB237:BE237"/>
    <mergeCell ref="BG237:BK237"/>
    <mergeCell ref="BB236:BE236"/>
    <mergeCell ref="BG236:BK236"/>
    <mergeCell ref="B237:C237"/>
    <mergeCell ref="E237:G237"/>
    <mergeCell ref="H237:L237"/>
    <mergeCell ref="M237:N237"/>
    <mergeCell ref="Y237:Z237"/>
    <mergeCell ref="AB237:AC237"/>
    <mergeCell ref="AD237:AF237"/>
    <mergeCell ref="AH237:AI237"/>
    <mergeCell ref="AD236:AF236"/>
    <mergeCell ref="AH236:AI236"/>
    <mergeCell ref="AJ236:AM236"/>
    <mergeCell ref="AO236:AP236"/>
    <mergeCell ref="AR236:AU236"/>
    <mergeCell ref="AW236:AZ236"/>
    <mergeCell ref="B236:C236"/>
    <mergeCell ref="E236:G236"/>
    <mergeCell ref="H236:L236"/>
    <mergeCell ref="M236:N236"/>
    <mergeCell ref="Y236:Z236"/>
    <mergeCell ref="AB236:AC236"/>
    <mergeCell ref="BB238:BE238"/>
    <mergeCell ref="BG238:BK238"/>
    <mergeCell ref="BD239:BF239"/>
    <mergeCell ref="BG239:BL239"/>
    <mergeCell ref="BC240:BD240"/>
    <mergeCell ref="BE240:BF240"/>
    <mergeCell ref="BI240:BJ240"/>
    <mergeCell ref="BK240:BL240"/>
    <mergeCell ref="AD238:AF238"/>
    <mergeCell ref="AH238:AI238"/>
    <mergeCell ref="AJ238:AM238"/>
    <mergeCell ref="AO238:AP238"/>
    <mergeCell ref="AR238:AU238"/>
    <mergeCell ref="AW238:AZ238"/>
    <mergeCell ref="B238:C238"/>
    <mergeCell ref="E238:G238"/>
    <mergeCell ref="H238:L238"/>
    <mergeCell ref="M238:N238"/>
    <mergeCell ref="Y238:Z238"/>
    <mergeCell ref="AB238:AC238"/>
    <mergeCell ref="AO242:AQ243"/>
    <mergeCell ref="AR242:AV243"/>
    <mergeCell ref="AW242:BA243"/>
    <mergeCell ref="BB242:BF243"/>
    <mergeCell ref="BG242:BL243"/>
    <mergeCell ref="Y243:AC244"/>
    <mergeCell ref="AH243:AI243"/>
    <mergeCell ref="AJ243:AN243"/>
    <mergeCell ref="AR244:AV244"/>
    <mergeCell ref="AW244:BA244"/>
    <mergeCell ref="B242:C243"/>
    <mergeCell ref="D242:D243"/>
    <mergeCell ref="E242:G243"/>
    <mergeCell ref="H242:L244"/>
    <mergeCell ref="M242:S244"/>
    <mergeCell ref="T242:X244"/>
    <mergeCell ref="Y242:AC242"/>
    <mergeCell ref="AD242:AG243"/>
    <mergeCell ref="AH242:AN242"/>
    <mergeCell ref="AJ245:AM245"/>
    <mergeCell ref="AO245:AP245"/>
    <mergeCell ref="AR245:AU245"/>
    <mergeCell ref="AW245:AZ245"/>
    <mergeCell ref="BB245:BE245"/>
    <mergeCell ref="BG245:BK245"/>
    <mergeCell ref="BB244:BF244"/>
    <mergeCell ref="BG244:BL244"/>
    <mergeCell ref="B245:C245"/>
    <mergeCell ref="E245:G245"/>
    <mergeCell ref="H245:L245"/>
    <mergeCell ref="M245:N245"/>
    <mergeCell ref="Y245:Z245"/>
    <mergeCell ref="AB245:AC245"/>
    <mergeCell ref="AD245:AF245"/>
    <mergeCell ref="AH245:AI245"/>
    <mergeCell ref="B244:C244"/>
    <mergeCell ref="E244:G244"/>
    <mergeCell ref="AD244:AG244"/>
    <mergeCell ref="AH244:AI244"/>
    <mergeCell ref="AJ244:AN244"/>
    <mergeCell ref="AO244:AQ244"/>
    <mergeCell ref="AJ247:AM247"/>
    <mergeCell ref="AO247:AP247"/>
    <mergeCell ref="AR247:AU247"/>
    <mergeCell ref="AW247:AZ247"/>
    <mergeCell ref="BB247:BE247"/>
    <mergeCell ref="BG247:BK247"/>
    <mergeCell ref="BB246:BE246"/>
    <mergeCell ref="BG246:BK246"/>
    <mergeCell ref="B247:C247"/>
    <mergeCell ref="E247:G247"/>
    <mergeCell ref="H247:L247"/>
    <mergeCell ref="M247:N247"/>
    <mergeCell ref="Y247:Z247"/>
    <mergeCell ref="AB247:AC247"/>
    <mergeCell ref="AD247:AF247"/>
    <mergeCell ref="AH247:AI247"/>
    <mergeCell ref="AD246:AF246"/>
    <mergeCell ref="AH246:AI246"/>
    <mergeCell ref="AJ246:AM246"/>
    <mergeCell ref="AO246:AP246"/>
    <mergeCell ref="AR246:AU246"/>
    <mergeCell ref="AW246:AZ246"/>
    <mergeCell ref="B246:C246"/>
    <mergeCell ref="E246:G246"/>
    <mergeCell ref="H246:L246"/>
    <mergeCell ref="M246:N246"/>
    <mergeCell ref="Y246:Z246"/>
    <mergeCell ref="AB246:AC246"/>
    <mergeCell ref="AJ249:AM249"/>
    <mergeCell ref="AO249:AP249"/>
    <mergeCell ref="AR249:AU249"/>
    <mergeCell ref="AW249:AZ249"/>
    <mergeCell ref="BB249:BE249"/>
    <mergeCell ref="BG249:BK249"/>
    <mergeCell ref="BB248:BE248"/>
    <mergeCell ref="BG248:BK248"/>
    <mergeCell ref="B249:C249"/>
    <mergeCell ref="E249:G249"/>
    <mergeCell ref="H249:L249"/>
    <mergeCell ref="M249:N249"/>
    <mergeCell ref="Y249:Z249"/>
    <mergeCell ref="AB249:AC249"/>
    <mergeCell ref="AD249:AF249"/>
    <mergeCell ref="AH249:AI249"/>
    <mergeCell ref="AD248:AF248"/>
    <mergeCell ref="AH248:AI248"/>
    <mergeCell ref="AJ248:AM248"/>
    <mergeCell ref="AO248:AP248"/>
    <mergeCell ref="AR248:AU248"/>
    <mergeCell ref="AW248:AZ248"/>
    <mergeCell ref="B248:C248"/>
    <mergeCell ref="E248:G248"/>
    <mergeCell ref="H248:L248"/>
    <mergeCell ref="M248:N248"/>
    <mergeCell ref="Y248:Z248"/>
    <mergeCell ref="AB248:AC248"/>
    <mergeCell ref="AJ251:AM251"/>
    <mergeCell ref="AO251:AP251"/>
    <mergeCell ref="AR251:AU251"/>
    <mergeCell ref="AW251:AZ251"/>
    <mergeCell ref="BB251:BE251"/>
    <mergeCell ref="BG251:BK251"/>
    <mergeCell ref="BB250:BE250"/>
    <mergeCell ref="BG250:BK250"/>
    <mergeCell ref="B251:C251"/>
    <mergeCell ref="E251:G251"/>
    <mergeCell ref="H251:L251"/>
    <mergeCell ref="M251:N251"/>
    <mergeCell ref="Y251:Z251"/>
    <mergeCell ref="AB251:AC251"/>
    <mergeCell ref="AD251:AF251"/>
    <mergeCell ref="AH251:AI251"/>
    <mergeCell ref="AD250:AF250"/>
    <mergeCell ref="AH250:AI250"/>
    <mergeCell ref="AJ250:AM250"/>
    <mergeCell ref="AO250:AP250"/>
    <mergeCell ref="AR250:AU250"/>
    <mergeCell ref="AW250:AZ250"/>
    <mergeCell ref="B250:C250"/>
    <mergeCell ref="E250:G250"/>
    <mergeCell ref="H250:L250"/>
    <mergeCell ref="M250:N250"/>
    <mergeCell ref="Y250:Z250"/>
    <mergeCell ref="AB250:AC250"/>
    <mergeCell ref="AJ253:AM253"/>
    <mergeCell ref="AO253:AP253"/>
    <mergeCell ref="AR253:AU253"/>
    <mergeCell ref="AW253:AZ253"/>
    <mergeCell ref="BB253:BE253"/>
    <mergeCell ref="BG253:BK253"/>
    <mergeCell ref="BB252:BE252"/>
    <mergeCell ref="BG252:BK252"/>
    <mergeCell ref="B253:C253"/>
    <mergeCell ref="E253:G253"/>
    <mergeCell ref="H253:L253"/>
    <mergeCell ref="M253:N253"/>
    <mergeCell ref="Y253:Z253"/>
    <mergeCell ref="AB253:AC253"/>
    <mergeCell ref="AD253:AF253"/>
    <mergeCell ref="AH253:AI253"/>
    <mergeCell ref="AD252:AF252"/>
    <mergeCell ref="AH252:AI252"/>
    <mergeCell ref="AJ252:AM252"/>
    <mergeCell ref="AO252:AP252"/>
    <mergeCell ref="AR252:AU252"/>
    <mergeCell ref="AW252:AZ252"/>
    <mergeCell ref="B252:C252"/>
    <mergeCell ref="E252:G252"/>
    <mergeCell ref="H252:L252"/>
    <mergeCell ref="M252:N252"/>
    <mergeCell ref="Y252:Z252"/>
    <mergeCell ref="AB252:AC252"/>
    <mergeCell ref="AJ255:AM255"/>
    <mergeCell ref="AO255:AP255"/>
    <mergeCell ref="AR255:AU255"/>
    <mergeCell ref="AW255:AZ255"/>
    <mergeCell ref="BB255:BE255"/>
    <mergeCell ref="BG255:BK255"/>
    <mergeCell ref="BB254:BE254"/>
    <mergeCell ref="BG254:BK254"/>
    <mergeCell ref="B255:C255"/>
    <mergeCell ref="E255:G255"/>
    <mergeCell ref="H255:L255"/>
    <mergeCell ref="M255:N255"/>
    <mergeCell ref="Y255:Z255"/>
    <mergeCell ref="AB255:AC255"/>
    <mergeCell ref="AD255:AF255"/>
    <mergeCell ref="AH255:AI255"/>
    <mergeCell ref="AD254:AF254"/>
    <mergeCell ref="AH254:AI254"/>
    <mergeCell ref="AJ254:AM254"/>
    <mergeCell ref="AO254:AP254"/>
    <mergeCell ref="AR254:AU254"/>
    <mergeCell ref="AW254:AZ254"/>
    <mergeCell ref="B254:C254"/>
    <mergeCell ref="E254:G254"/>
    <mergeCell ref="H254:L254"/>
    <mergeCell ref="M254:N254"/>
    <mergeCell ref="Y254:Z254"/>
    <mergeCell ref="AB254:AC254"/>
    <mergeCell ref="AJ257:AM257"/>
    <mergeCell ref="AO257:AP257"/>
    <mergeCell ref="AR257:AU257"/>
    <mergeCell ref="AW257:AZ257"/>
    <mergeCell ref="BB257:BE257"/>
    <mergeCell ref="BG257:BK257"/>
    <mergeCell ref="BB256:BE256"/>
    <mergeCell ref="BG256:BK256"/>
    <mergeCell ref="B257:C257"/>
    <mergeCell ref="E257:G257"/>
    <mergeCell ref="H257:L257"/>
    <mergeCell ref="M257:N257"/>
    <mergeCell ref="Y257:Z257"/>
    <mergeCell ref="AB257:AC257"/>
    <mergeCell ref="AD257:AF257"/>
    <mergeCell ref="AH257:AI257"/>
    <mergeCell ref="AD256:AF256"/>
    <mergeCell ref="AH256:AI256"/>
    <mergeCell ref="AJ256:AM256"/>
    <mergeCell ref="AO256:AP256"/>
    <mergeCell ref="AR256:AU256"/>
    <mergeCell ref="AW256:AZ256"/>
    <mergeCell ref="B256:C256"/>
    <mergeCell ref="E256:G256"/>
    <mergeCell ref="H256:L256"/>
    <mergeCell ref="M256:N256"/>
    <mergeCell ref="Y256:Z256"/>
    <mergeCell ref="AB256:AC256"/>
    <mergeCell ref="AJ259:AM259"/>
    <mergeCell ref="AO259:AP259"/>
    <mergeCell ref="AR259:AU259"/>
    <mergeCell ref="AW259:AZ259"/>
    <mergeCell ref="BB259:BE259"/>
    <mergeCell ref="BG259:BK259"/>
    <mergeCell ref="BB258:BE258"/>
    <mergeCell ref="BG258:BK258"/>
    <mergeCell ref="B259:C259"/>
    <mergeCell ref="E259:G259"/>
    <mergeCell ref="H259:L259"/>
    <mergeCell ref="M259:N259"/>
    <mergeCell ref="Y259:Z259"/>
    <mergeCell ref="AB259:AC259"/>
    <mergeCell ref="AD259:AF259"/>
    <mergeCell ref="AH259:AI259"/>
    <mergeCell ref="AD258:AF258"/>
    <mergeCell ref="AH258:AI258"/>
    <mergeCell ref="AJ258:AM258"/>
    <mergeCell ref="AO258:AP258"/>
    <mergeCell ref="AR258:AU258"/>
    <mergeCell ref="AW258:AZ258"/>
    <mergeCell ref="B258:C258"/>
    <mergeCell ref="E258:G258"/>
    <mergeCell ref="H258:L258"/>
    <mergeCell ref="M258:N258"/>
    <mergeCell ref="Y258:Z258"/>
    <mergeCell ref="AB258:AC258"/>
    <mergeCell ref="AJ261:AM261"/>
    <mergeCell ref="AO261:AP261"/>
    <mergeCell ref="AR261:AU261"/>
    <mergeCell ref="AW261:AZ261"/>
    <mergeCell ref="BB261:BE261"/>
    <mergeCell ref="BG261:BK261"/>
    <mergeCell ref="BB260:BE260"/>
    <mergeCell ref="BG260:BK260"/>
    <mergeCell ref="B261:C261"/>
    <mergeCell ref="E261:G261"/>
    <mergeCell ref="H261:L261"/>
    <mergeCell ref="M261:N261"/>
    <mergeCell ref="Y261:Z261"/>
    <mergeCell ref="AB261:AC261"/>
    <mergeCell ref="AD261:AF261"/>
    <mergeCell ref="AH261:AI261"/>
    <mergeCell ref="AD260:AF260"/>
    <mergeCell ref="AH260:AI260"/>
    <mergeCell ref="AJ260:AM260"/>
    <mergeCell ref="AO260:AP260"/>
    <mergeCell ref="AR260:AU260"/>
    <mergeCell ref="AW260:AZ260"/>
    <mergeCell ref="B260:C260"/>
    <mergeCell ref="E260:G260"/>
    <mergeCell ref="H260:L260"/>
    <mergeCell ref="M260:N260"/>
    <mergeCell ref="Y260:Z260"/>
    <mergeCell ref="AB260:AC260"/>
    <mergeCell ref="AJ263:AM263"/>
    <mergeCell ref="AO263:AP263"/>
    <mergeCell ref="AR263:AU263"/>
    <mergeCell ref="AW263:AZ263"/>
    <mergeCell ref="BB263:BE263"/>
    <mergeCell ref="BG263:BK263"/>
    <mergeCell ref="BB262:BE262"/>
    <mergeCell ref="BG262:BK262"/>
    <mergeCell ref="B263:C263"/>
    <mergeCell ref="E263:G263"/>
    <mergeCell ref="H263:L263"/>
    <mergeCell ref="M263:N263"/>
    <mergeCell ref="Y263:Z263"/>
    <mergeCell ref="AB263:AC263"/>
    <mergeCell ref="AD263:AF263"/>
    <mergeCell ref="AH263:AI263"/>
    <mergeCell ref="AD262:AF262"/>
    <mergeCell ref="AH262:AI262"/>
    <mergeCell ref="AJ262:AM262"/>
    <mergeCell ref="AO262:AP262"/>
    <mergeCell ref="AR262:AU262"/>
    <mergeCell ref="AW262:AZ262"/>
    <mergeCell ref="B262:C262"/>
    <mergeCell ref="E262:G262"/>
    <mergeCell ref="H262:L262"/>
    <mergeCell ref="M262:N262"/>
    <mergeCell ref="Y262:Z262"/>
    <mergeCell ref="AB262:AC262"/>
    <mergeCell ref="BB264:BE264"/>
    <mergeCell ref="BG264:BK264"/>
    <mergeCell ref="BD265:BF265"/>
    <mergeCell ref="BG265:BL265"/>
    <mergeCell ref="BC266:BD266"/>
    <mergeCell ref="BE266:BF266"/>
    <mergeCell ref="BI266:BJ266"/>
    <mergeCell ref="BK266:BL266"/>
    <mergeCell ref="AD264:AF264"/>
    <mergeCell ref="AH264:AI264"/>
    <mergeCell ref="AJ264:AM264"/>
    <mergeCell ref="AO264:AP264"/>
    <mergeCell ref="AR264:AU264"/>
    <mergeCell ref="AW264:AZ264"/>
    <mergeCell ref="B264:C264"/>
    <mergeCell ref="E264:G264"/>
    <mergeCell ref="H264:L264"/>
    <mergeCell ref="M264:N264"/>
    <mergeCell ref="Y264:Z264"/>
    <mergeCell ref="AB264:AC264"/>
    <mergeCell ref="AO268:AQ269"/>
    <mergeCell ref="AR268:AV269"/>
    <mergeCell ref="AW268:BA269"/>
    <mergeCell ref="BB268:BF269"/>
    <mergeCell ref="BG268:BL269"/>
    <mergeCell ref="Y269:AC270"/>
    <mergeCell ref="AH269:AI269"/>
    <mergeCell ref="AJ269:AN269"/>
    <mergeCell ref="AR270:AV270"/>
    <mergeCell ref="AW270:BA270"/>
    <mergeCell ref="B268:C269"/>
    <mergeCell ref="D268:D269"/>
    <mergeCell ref="E268:G269"/>
    <mergeCell ref="H268:L270"/>
    <mergeCell ref="M268:S270"/>
    <mergeCell ref="T268:X270"/>
    <mergeCell ref="Y268:AC268"/>
    <mergeCell ref="AD268:AG269"/>
    <mergeCell ref="AH268:AN268"/>
    <mergeCell ref="AJ271:AM271"/>
    <mergeCell ref="AO271:AP271"/>
    <mergeCell ref="AR271:AU271"/>
    <mergeCell ref="AW271:AZ271"/>
    <mergeCell ref="BB271:BE271"/>
    <mergeCell ref="BG271:BK271"/>
    <mergeCell ref="BB270:BF270"/>
    <mergeCell ref="BG270:BL270"/>
    <mergeCell ref="B271:C271"/>
    <mergeCell ref="E271:G271"/>
    <mergeCell ref="H271:L271"/>
    <mergeCell ref="M271:N271"/>
    <mergeCell ref="Y271:Z271"/>
    <mergeCell ref="AB271:AC271"/>
    <mergeCell ref="AD271:AF271"/>
    <mergeCell ref="AH271:AI271"/>
    <mergeCell ref="B270:C270"/>
    <mergeCell ref="E270:G270"/>
    <mergeCell ref="AD270:AG270"/>
    <mergeCell ref="AH270:AI270"/>
    <mergeCell ref="AJ270:AN270"/>
    <mergeCell ref="AO270:AQ270"/>
    <mergeCell ref="AJ273:AM273"/>
    <mergeCell ref="AO273:AP273"/>
    <mergeCell ref="AR273:AU273"/>
    <mergeCell ref="AW273:AZ273"/>
    <mergeCell ref="BB273:BE273"/>
    <mergeCell ref="BG273:BK273"/>
    <mergeCell ref="BB272:BE272"/>
    <mergeCell ref="BG272:BK272"/>
    <mergeCell ref="B273:C273"/>
    <mergeCell ref="E273:G273"/>
    <mergeCell ref="H273:L273"/>
    <mergeCell ref="M273:N273"/>
    <mergeCell ref="Y273:Z273"/>
    <mergeCell ref="AB273:AC273"/>
    <mergeCell ref="AD273:AF273"/>
    <mergeCell ref="AH273:AI273"/>
    <mergeCell ref="AD272:AF272"/>
    <mergeCell ref="AH272:AI272"/>
    <mergeCell ref="AJ272:AM272"/>
    <mergeCell ref="AO272:AP272"/>
    <mergeCell ref="AR272:AU272"/>
    <mergeCell ref="AW272:AZ272"/>
    <mergeCell ref="B272:C272"/>
    <mergeCell ref="E272:G272"/>
    <mergeCell ref="H272:L272"/>
    <mergeCell ref="M272:N272"/>
    <mergeCell ref="Y272:Z272"/>
    <mergeCell ref="AB272:AC272"/>
    <mergeCell ref="AJ275:AM275"/>
    <mergeCell ref="AO275:AP275"/>
    <mergeCell ref="AR275:AU275"/>
    <mergeCell ref="AW275:AZ275"/>
    <mergeCell ref="BB275:BE275"/>
    <mergeCell ref="BG275:BK275"/>
    <mergeCell ref="BB274:BE274"/>
    <mergeCell ref="BG274:BK274"/>
    <mergeCell ref="B275:C275"/>
    <mergeCell ref="E275:G275"/>
    <mergeCell ref="H275:L275"/>
    <mergeCell ref="M275:N275"/>
    <mergeCell ref="Y275:Z275"/>
    <mergeCell ref="AB275:AC275"/>
    <mergeCell ref="AD275:AF275"/>
    <mergeCell ref="AH275:AI275"/>
    <mergeCell ref="AD274:AF274"/>
    <mergeCell ref="AH274:AI274"/>
    <mergeCell ref="AJ274:AM274"/>
    <mergeCell ref="AO274:AP274"/>
    <mergeCell ref="AR274:AU274"/>
    <mergeCell ref="AW274:AZ274"/>
    <mergeCell ref="B274:C274"/>
    <mergeCell ref="E274:G274"/>
    <mergeCell ref="H274:L274"/>
    <mergeCell ref="M274:N274"/>
    <mergeCell ref="Y274:Z274"/>
    <mergeCell ref="AB274:AC274"/>
    <mergeCell ref="AJ277:AM277"/>
    <mergeCell ref="AO277:AP277"/>
    <mergeCell ref="AR277:AU277"/>
    <mergeCell ref="AW277:AZ277"/>
    <mergeCell ref="BB277:BE277"/>
    <mergeCell ref="BG277:BK277"/>
    <mergeCell ref="BB276:BE276"/>
    <mergeCell ref="BG276:BK276"/>
    <mergeCell ref="B277:C277"/>
    <mergeCell ref="E277:G277"/>
    <mergeCell ref="H277:L277"/>
    <mergeCell ref="M277:N277"/>
    <mergeCell ref="Y277:Z277"/>
    <mergeCell ref="AB277:AC277"/>
    <mergeCell ref="AD277:AF277"/>
    <mergeCell ref="AH277:AI277"/>
    <mergeCell ref="AD276:AF276"/>
    <mergeCell ref="AH276:AI276"/>
    <mergeCell ref="AJ276:AM276"/>
    <mergeCell ref="AO276:AP276"/>
    <mergeCell ref="AR276:AU276"/>
    <mergeCell ref="AW276:AZ276"/>
    <mergeCell ref="B276:C276"/>
    <mergeCell ref="E276:G276"/>
    <mergeCell ref="H276:L276"/>
    <mergeCell ref="M276:N276"/>
    <mergeCell ref="Y276:Z276"/>
    <mergeCell ref="AB276:AC276"/>
    <mergeCell ref="AJ279:AM279"/>
    <mergeCell ref="AO279:AP279"/>
    <mergeCell ref="AR279:AU279"/>
    <mergeCell ref="AW279:AZ279"/>
    <mergeCell ref="BB279:BE279"/>
    <mergeCell ref="BG279:BK279"/>
    <mergeCell ref="BB278:BE278"/>
    <mergeCell ref="BG278:BK278"/>
    <mergeCell ref="B279:C279"/>
    <mergeCell ref="E279:G279"/>
    <mergeCell ref="H279:L279"/>
    <mergeCell ref="M279:N279"/>
    <mergeCell ref="Y279:Z279"/>
    <mergeCell ref="AB279:AC279"/>
    <mergeCell ref="AD279:AF279"/>
    <mergeCell ref="AH279:AI279"/>
    <mergeCell ref="AD278:AF278"/>
    <mergeCell ref="AH278:AI278"/>
    <mergeCell ref="AJ278:AM278"/>
    <mergeCell ref="AO278:AP278"/>
    <mergeCell ref="AR278:AU278"/>
    <mergeCell ref="AW278:AZ278"/>
    <mergeCell ref="B278:C278"/>
    <mergeCell ref="E278:G278"/>
    <mergeCell ref="H278:L278"/>
    <mergeCell ref="M278:N278"/>
    <mergeCell ref="Y278:Z278"/>
    <mergeCell ref="AB278:AC278"/>
    <mergeCell ref="AJ281:AM281"/>
    <mergeCell ref="AO281:AP281"/>
    <mergeCell ref="AR281:AU281"/>
    <mergeCell ref="AW281:AZ281"/>
    <mergeCell ref="BB281:BE281"/>
    <mergeCell ref="BG281:BK281"/>
    <mergeCell ref="BB280:BE280"/>
    <mergeCell ref="BG280:BK280"/>
    <mergeCell ref="B281:C281"/>
    <mergeCell ref="E281:G281"/>
    <mergeCell ref="H281:L281"/>
    <mergeCell ref="M281:N281"/>
    <mergeCell ref="Y281:Z281"/>
    <mergeCell ref="AB281:AC281"/>
    <mergeCell ref="AD281:AF281"/>
    <mergeCell ref="AH281:AI281"/>
    <mergeCell ref="AD280:AF280"/>
    <mergeCell ref="AH280:AI280"/>
    <mergeCell ref="AJ280:AM280"/>
    <mergeCell ref="AO280:AP280"/>
    <mergeCell ref="AR280:AU280"/>
    <mergeCell ref="AW280:AZ280"/>
    <mergeCell ref="B280:C280"/>
    <mergeCell ref="E280:G280"/>
    <mergeCell ref="H280:L280"/>
    <mergeCell ref="M280:N280"/>
    <mergeCell ref="Y280:Z280"/>
    <mergeCell ref="AB280:AC280"/>
    <mergeCell ref="AJ283:AM283"/>
    <mergeCell ref="AO283:AP283"/>
    <mergeCell ref="AR283:AU283"/>
    <mergeCell ref="AW283:AZ283"/>
    <mergeCell ref="BB283:BE283"/>
    <mergeCell ref="BG283:BK283"/>
    <mergeCell ref="BB282:BE282"/>
    <mergeCell ref="BG282:BK282"/>
    <mergeCell ref="B283:C283"/>
    <mergeCell ref="E283:G283"/>
    <mergeCell ref="H283:L283"/>
    <mergeCell ref="M283:N283"/>
    <mergeCell ref="Y283:Z283"/>
    <mergeCell ref="AB283:AC283"/>
    <mergeCell ref="AD283:AF283"/>
    <mergeCell ref="AH283:AI283"/>
    <mergeCell ref="AD282:AF282"/>
    <mergeCell ref="AH282:AI282"/>
    <mergeCell ref="AJ282:AM282"/>
    <mergeCell ref="AO282:AP282"/>
    <mergeCell ref="AR282:AU282"/>
    <mergeCell ref="AW282:AZ282"/>
    <mergeCell ref="B282:C282"/>
    <mergeCell ref="E282:G282"/>
    <mergeCell ref="H282:L282"/>
    <mergeCell ref="M282:N282"/>
    <mergeCell ref="Y282:Z282"/>
    <mergeCell ref="AB282:AC282"/>
    <mergeCell ref="AJ285:AM285"/>
    <mergeCell ref="AO285:AP285"/>
    <mergeCell ref="AR285:AU285"/>
    <mergeCell ref="AW285:AZ285"/>
    <mergeCell ref="BB285:BE285"/>
    <mergeCell ref="BG285:BK285"/>
    <mergeCell ref="BB284:BE284"/>
    <mergeCell ref="BG284:BK284"/>
    <mergeCell ref="B285:C285"/>
    <mergeCell ref="E285:G285"/>
    <mergeCell ref="H285:L285"/>
    <mergeCell ref="M285:N285"/>
    <mergeCell ref="Y285:Z285"/>
    <mergeCell ref="AB285:AC285"/>
    <mergeCell ref="AD285:AF285"/>
    <mergeCell ref="AH285:AI285"/>
    <mergeCell ref="AD284:AF284"/>
    <mergeCell ref="AH284:AI284"/>
    <mergeCell ref="AJ284:AM284"/>
    <mergeCell ref="AO284:AP284"/>
    <mergeCell ref="AR284:AU284"/>
    <mergeCell ref="AW284:AZ284"/>
    <mergeCell ref="B284:C284"/>
    <mergeCell ref="E284:G284"/>
    <mergeCell ref="H284:L284"/>
    <mergeCell ref="M284:N284"/>
    <mergeCell ref="Y284:Z284"/>
    <mergeCell ref="AB284:AC284"/>
    <mergeCell ref="AJ287:AM287"/>
    <mergeCell ref="AO287:AP287"/>
    <mergeCell ref="AR287:AU287"/>
    <mergeCell ref="AW287:AZ287"/>
    <mergeCell ref="BB287:BE287"/>
    <mergeCell ref="BG287:BK287"/>
    <mergeCell ref="BB286:BE286"/>
    <mergeCell ref="BG286:BK286"/>
    <mergeCell ref="B287:C287"/>
    <mergeCell ref="E287:G287"/>
    <mergeCell ref="H287:L287"/>
    <mergeCell ref="M287:N287"/>
    <mergeCell ref="Y287:Z287"/>
    <mergeCell ref="AB287:AC287"/>
    <mergeCell ref="AD287:AF287"/>
    <mergeCell ref="AH287:AI287"/>
    <mergeCell ref="AD286:AF286"/>
    <mergeCell ref="AH286:AI286"/>
    <mergeCell ref="AJ286:AM286"/>
    <mergeCell ref="AO286:AP286"/>
    <mergeCell ref="AR286:AU286"/>
    <mergeCell ref="AW286:AZ286"/>
    <mergeCell ref="B286:C286"/>
    <mergeCell ref="E286:G286"/>
    <mergeCell ref="H286:L286"/>
    <mergeCell ref="M286:N286"/>
    <mergeCell ref="Y286:Z286"/>
    <mergeCell ref="AB286:AC286"/>
    <mergeCell ref="AJ289:AM289"/>
    <mergeCell ref="AO289:AP289"/>
    <mergeCell ref="AR289:AU289"/>
    <mergeCell ref="AW289:AZ289"/>
    <mergeCell ref="BB289:BE289"/>
    <mergeCell ref="BG289:BK289"/>
    <mergeCell ref="BB288:BE288"/>
    <mergeCell ref="BG288:BK288"/>
    <mergeCell ref="B289:C289"/>
    <mergeCell ref="E289:G289"/>
    <mergeCell ref="H289:L289"/>
    <mergeCell ref="M289:N289"/>
    <mergeCell ref="Y289:Z289"/>
    <mergeCell ref="AB289:AC289"/>
    <mergeCell ref="AD289:AF289"/>
    <mergeCell ref="AH289:AI289"/>
    <mergeCell ref="AD288:AF288"/>
    <mergeCell ref="AH288:AI288"/>
    <mergeCell ref="AJ288:AM288"/>
    <mergeCell ref="AO288:AP288"/>
    <mergeCell ref="AR288:AU288"/>
    <mergeCell ref="AW288:AZ288"/>
    <mergeCell ref="B288:C288"/>
    <mergeCell ref="E288:G288"/>
    <mergeCell ref="H288:L288"/>
    <mergeCell ref="M288:N288"/>
    <mergeCell ref="Y288:Z288"/>
    <mergeCell ref="AB288:AC288"/>
    <mergeCell ref="BB290:BE290"/>
    <mergeCell ref="BG290:BK290"/>
    <mergeCell ref="BD291:BF291"/>
    <mergeCell ref="BG291:BL291"/>
    <mergeCell ref="BC292:BD292"/>
    <mergeCell ref="BE292:BF292"/>
    <mergeCell ref="BI292:BJ292"/>
    <mergeCell ref="BK292:BL292"/>
    <mergeCell ref="AD290:AF290"/>
    <mergeCell ref="AH290:AI290"/>
    <mergeCell ref="AJ290:AM290"/>
    <mergeCell ref="AO290:AP290"/>
    <mergeCell ref="AR290:AU290"/>
    <mergeCell ref="AW290:AZ290"/>
    <mergeCell ref="B290:C290"/>
    <mergeCell ref="E290:G290"/>
    <mergeCell ref="H290:L290"/>
    <mergeCell ref="M290:N290"/>
    <mergeCell ref="Y290:Z290"/>
    <mergeCell ref="AB290:AC290"/>
    <mergeCell ref="AO294:AQ295"/>
    <mergeCell ref="AR294:AV295"/>
    <mergeCell ref="AW294:BA295"/>
    <mergeCell ref="BB294:BF295"/>
    <mergeCell ref="BG294:BL295"/>
    <mergeCell ref="Y295:AC296"/>
    <mergeCell ref="AH295:AI295"/>
    <mergeCell ref="AJ295:AN295"/>
    <mergeCell ref="AR296:AV296"/>
    <mergeCell ref="AW296:BA296"/>
    <mergeCell ref="B294:C295"/>
    <mergeCell ref="D294:D295"/>
    <mergeCell ref="E294:G295"/>
    <mergeCell ref="H294:L296"/>
    <mergeCell ref="M294:S296"/>
    <mergeCell ref="T294:X296"/>
    <mergeCell ref="Y294:AC294"/>
    <mergeCell ref="AD294:AG295"/>
    <mergeCell ref="AH294:AN294"/>
    <mergeCell ref="AJ297:AM297"/>
    <mergeCell ref="AO297:AP297"/>
    <mergeCell ref="AR297:AU297"/>
    <mergeCell ref="AW297:AZ297"/>
    <mergeCell ref="BB297:BE297"/>
    <mergeCell ref="BG297:BK297"/>
    <mergeCell ref="BB296:BF296"/>
    <mergeCell ref="BG296:BL296"/>
    <mergeCell ref="B297:C297"/>
    <mergeCell ref="E297:G297"/>
    <mergeCell ref="H297:L297"/>
    <mergeCell ref="M297:N297"/>
    <mergeCell ref="Y297:Z297"/>
    <mergeCell ref="AB297:AC297"/>
    <mergeCell ref="AD297:AF297"/>
    <mergeCell ref="AH297:AI297"/>
    <mergeCell ref="B296:C296"/>
    <mergeCell ref="E296:G296"/>
    <mergeCell ref="AD296:AG296"/>
    <mergeCell ref="AH296:AI296"/>
    <mergeCell ref="AJ296:AN296"/>
    <mergeCell ref="AO296:AQ296"/>
    <mergeCell ref="AJ299:AM299"/>
    <mergeCell ref="AO299:AP299"/>
    <mergeCell ref="AR299:AU299"/>
    <mergeCell ref="AW299:AZ299"/>
    <mergeCell ref="BB299:BE299"/>
    <mergeCell ref="BG299:BK299"/>
    <mergeCell ref="BB298:BE298"/>
    <mergeCell ref="BG298:BK298"/>
    <mergeCell ref="B299:C299"/>
    <mergeCell ref="E299:G299"/>
    <mergeCell ref="H299:L299"/>
    <mergeCell ref="M299:N299"/>
    <mergeCell ref="Y299:Z299"/>
    <mergeCell ref="AB299:AC299"/>
    <mergeCell ref="AD299:AF299"/>
    <mergeCell ref="AH299:AI299"/>
    <mergeCell ref="AD298:AF298"/>
    <mergeCell ref="AH298:AI298"/>
    <mergeCell ref="AJ298:AM298"/>
    <mergeCell ref="AO298:AP298"/>
    <mergeCell ref="AR298:AU298"/>
    <mergeCell ref="AW298:AZ298"/>
    <mergeCell ref="B298:C298"/>
    <mergeCell ref="E298:G298"/>
    <mergeCell ref="H298:L298"/>
    <mergeCell ref="M298:N298"/>
    <mergeCell ref="Y298:Z298"/>
    <mergeCell ref="AB298:AC298"/>
    <mergeCell ref="AJ301:AM301"/>
    <mergeCell ref="AO301:AP301"/>
    <mergeCell ref="AR301:AU301"/>
    <mergeCell ref="AW301:AZ301"/>
    <mergeCell ref="BB301:BE301"/>
    <mergeCell ref="BG301:BK301"/>
    <mergeCell ref="BB300:BE300"/>
    <mergeCell ref="BG300:BK300"/>
    <mergeCell ref="B301:C301"/>
    <mergeCell ref="E301:G301"/>
    <mergeCell ref="H301:L301"/>
    <mergeCell ref="M301:N301"/>
    <mergeCell ref="Y301:Z301"/>
    <mergeCell ref="AB301:AC301"/>
    <mergeCell ref="AD301:AF301"/>
    <mergeCell ref="AH301:AI301"/>
    <mergeCell ref="AD300:AF300"/>
    <mergeCell ref="AH300:AI300"/>
    <mergeCell ref="AJ300:AM300"/>
    <mergeCell ref="AO300:AP300"/>
    <mergeCell ref="AR300:AU300"/>
    <mergeCell ref="AW300:AZ300"/>
    <mergeCell ref="B300:C300"/>
    <mergeCell ref="E300:G300"/>
    <mergeCell ref="H300:L300"/>
    <mergeCell ref="M300:N300"/>
    <mergeCell ref="Y300:Z300"/>
    <mergeCell ref="AB300:AC300"/>
    <mergeCell ref="AJ303:AM303"/>
    <mergeCell ref="AO303:AP303"/>
    <mergeCell ref="AR303:AU303"/>
    <mergeCell ref="AW303:AZ303"/>
    <mergeCell ref="BB303:BE303"/>
    <mergeCell ref="BG303:BK303"/>
    <mergeCell ref="BB302:BE302"/>
    <mergeCell ref="BG302:BK302"/>
    <mergeCell ref="B303:C303"/>
    <mergeCell ref="E303:G303"/>
    <mergeCell ref="H303:L303"/>
    <mergeCell ref="M303:N303"/>
    <mergeCell ref="Y303:Z303"/>
    <mergeCell ref="AB303:AC303"/>
    <mergeCell ref="AD303:AF303"/>
    <mergeCell ref="AH303:AI303"/>
    <mergeCell ref="AD302:AF302"/>
    <mergeCell ref="AH302:AI302"/>
    <mergeCell ref="AJ302:AM302"/>
    <mergeCell ref="AO302:AP302"/>
    <mergeCell ref="AR302:AU302"/>
    <mergeCell ref="AW302:AZ302"/>
    <mergeCell ref="B302:C302"/>
    <mergeCell ref="E302:G302"/>
    <mergeCell ref="H302:L302"/>
    <mergeCell ref="M302:N302"/>
    <mergeCell ref="Y302:Z302"/>
    <mergeCell ref="AB302:AC302"/>
    <mergeCell ref="AJ305:AM305"/>
    <mergeCell ref="AO305:AP305"/>
    <mergeCell ref="AR305:AU305"/>
    <mergeCell ref="AW305:AZ305"/>
    <mergeCell ref="BB305:BE305"/>
    <mergeCell ref="BG305:BK305"/>
    <mergeCell ref="BB304:BE304"/>
    <mergeCell ref="BG304:BK304"/>
    <mergeCell ref="B305:C305"/>
    <mergeCell ref="E305:G305"/>
    <mergeCell ref="H305:L305"/>
    <mergeCell ref="M305:N305"/>
    <mergeCell ref="Y305:Z305"/>
    <mergeCell ref="AB305:AC305"/>
    <mergeCell ref="AD305:AF305"/>
    <mergeCell ref="AH305:AI305"/>
    <mergeCell ref="AD304:AF304"/>
    <mergeCell ref="AH304:AI304"/>
    <mergeCell ref="AJ304:AM304"/>
    <mergeCell ref="AO304:AP304"/>
    <mergeCell ref="AR304:AU304"/>
    <mergeCell ref="AW304:AZ304"/>
    <mergeCell ref="B304:C304"/>
    <mergeCell ref="E304:G304"/>
    <mergeCell ref="H304:L304"/>
    <mergeCell ref="M304:N304"/>
    <mergeCell ref="Y304:Z304"/>
    <mergeCell ref="AB304:AC304"/>
    <mergeCell ref="AJ307:AM307"/>
    <mergeCell ref="AO307:AP307"/>
    <mergeCell ref="AR307:AU307"/>
    <mergeCell ref="AW307:AZ307"/>
    <mergeCell ref="BB307:BE307"/>
    <mergeCell ref="BG307:BK307"/>
    <mergeCell ref="BB306:BE306"/>
    <mergeCell ref="BG306:BK306"/>
    <mergeCell ref="B307:C307"/>
    <mergeCell ref="E307:G307"/>
    <mergeCell ref="H307:L307"/>
    <mergeCell ref="M307:N307"/>
    <mergeCell ref="Y307:Z307"/>
    <mergeCell ref="AB307:AC307"/>
    <mergeCell ref="AD307:AF307"/>
    <mergeCell ref="AH307:AI307"/>
    <mergeCell ref="AD306:AF306"/>
    <mergeCell ref="AH306:AI306"/>
    <mergeCell ref="AJ306:AM306"/>
    <mergeCell ref="AO306:AP306"/>
    <mergeCell ref="AR306:AU306"/>
    <mergeCell ref="AW306:AZ306"/>
    <mergeCell ref="B306:C306"/>
    <mergeCell ref="E306:G306"/>
    <mergeCell ref="H306:L306"/>
    <mergeCell ref="M306:N306"/>
    <mergeCell ref="Y306:Z306"/>
    <mergeCell ref="AB306:AC306"/>
    <mergeCell ref="AJ309:AM309"/>
    <mergeCell ref="AO309:AP309"/>
    <mergeCell ref="AR309:AU309"/>
    <mergeCell ref="AW309:AZ309"/>
    <mergeCell ref="BB309:BE309"/>
    <mergeCell ref="BG309:BK309"/>
    <mergeCell ref="BB308:BE308"/>
    <mergeCell ref="BG308:BK308"/>
    <mergeCell ref="B309:C309"/>
    <mergeCell ref="E309:G309"/>
    <mergeCell ref="H309:L309"/>
    <mergeCell ref="M309:N309"/>
    <mergeCell ref="Y309:Z309"/>
    <mergeCell ref="AB309:AC309"/>
    <mergeCell ref="AD309:AF309"/>
    <mergeCell ref="AH309:AI309"/>
    <mergeCell ref="AD308:AF308"/>
    <mergeCell ref="AH308:AI308"/>
    <mergeCell ref="AJ308:AM308"/>
    <mergeCell ref="AO308:AP308"/>
    <mergeCell ref="AR308:AU308"/>
    <mergeCell ref="AW308:AZ308"/>
    <mergeCell ref="B308:C308"/>
    <mergeCell ref="E308:G308"/>
    <mergeCell ref="H308:L308"/>
    <mergeCell ref="M308:N308"/>
    <mergeCell ref="Y308:Z308"/>
    <mergeCell ref="AB308:AC308"/>
    <mergeCell ref="AJ311:AM311"/>
    <mergeCell ref="AO311:AP311"/>
    <mergeCell ref="AR311:AU311"/>
    <mergeCell ref="AW311:AZ311"/>
    <mergeCell ref="BB311:BE311"/>
    <mergeCell ref="BG311:BK311"/>
    <mergeCell ref="BB310:BE310"/>
    <mergeCell ref="BG310:BK310"/>
    <mergeCell ref="B311:C311"/>
    <mergeCell ref="E311:G311"/>
    <mergeCell ref="H311:L311"/>
    <mergeCell ref="M311:N311"/>
    <mergeCell ref="Y311:Z311"/>
    <mergeCell ref="AB311:AC311"/>
    <mergeCell ref="AD311:AF311"/>
    <mergeCell ref="AH311:AI311"/>
    <mergeCell ref="AD310:AF310"/>
    <mergeCell ref="AH310:AI310"/>
    <mergeCell ref="AJ310:AM310"/>
    <mergeCell ref="AO310:AP310"/>
    <mergeCell ref="AR310:AU310"/>
    <mergeCell ref="AW310:AZ310"/>
    <mergeCell ref="B310:C310"/>
    <mergeCell ref="E310:G310"/>
    <mergeCell ref="H310:L310"/>
    <mergeCell ref="M310:N310"/>
    <mergeCell ref="Y310:Z310"/>
    <mergeCell ref="AB310:AC310"/>
    <mergeCell ref="AJ313:AM313"/>
    <mergeCell ref="AO313:AP313"/>
    <mergeCell ref="AR313:AU313"/>
    <mergeCell ref="AW313:AZ313"/>
    <mergeCell ref="BB313:BE313"/>
    <mergeCell ref="BG313:BK313"/>
    <mergeCell ref="BB312:BE312"/>
    <mergeCell ref="BG312:BK312"/>
    <mergeCell ref="B313:C313"/>
    <mergeCell ref="E313:G313"/>
    <mergeCell ref="H313:L313"/>
    <mergeCell ref="M313:N313"/>
    <mergeCell ref="Y313:Z313"/>
    <mergeCell ref="AB313:AC313"/>
    <mergeCell ref="AD313:AF313"/>
    <mergeCell ref="AH313:AI313"/>
    <mergeCell ref="AD312:AF312"/>
    <mergeCell ref="AH312:AI312"/>
    <mergeCell ref="AJ312:AM312"/>
    <mergeCell ref="AO312:AP312"/>
    <mergeCell ref="AR312:AU312"/>
    <mergeCell ref="AW312:AZ312"/>
    <mergeCell ref="B312:C312"/>
    <mergeCell ref="E312:G312"/>
    <mergeCell ref="H312:L312"/>
    <mergeCell ref="M312:N312"/>
    <mergeCell ref="Y312:Z312"/>
    <mergeCell ref="AB312:AC312"/>
    <mergeCell ref="AJ315:AM315"/>
    <mergeCell ref="AO315:AP315"/>
    <mergeCell ref="AR315:AU315"/>
    <mergeCell ref="AW315:AZ315"/>
    <mergeCell ref="BB315:BE315"/>
    <mergeCell ref="BG315:BK315"/>
    <mergeCell ref="BB314:BE314"/>
    <mergeCell ref="BG314:BK314"/>
    <mergeCell ref="B315:C315"/>
    <mergeCell ref="E315:G315"/>
    <mergeCell ref="H315:L315"/>
    <mergeCell ref="M315:N315"/>
    <mergeCell ref="Y315:Z315"/>
    <mergeCell ref="AB315:AC315"/>
    <mergeCell ref="AD315:AF315"/>
    <mergeCell ref="AH315:AI315"/>
    <mergeCell ref="AD314:AF314"/>
    <mergeCell ref="AH314:AI314"/>
    <mergeCell ref="AJ314:AM314"/>
    <mergeCell ref="AO314:AP314"/>
    <mergeCell ref="AR314:AU314"/>
    <mergeCell ref="AW314:AZ314"/>
    <mergeCell ref="B314:C314"/>
    <mergeCell ref="E314:G314"/>
    <mergeCell ref="H314:L314"/>
    <mergeCell ref="M314:N314"/>
    <mergeCell ref="Y314:Z314"/>
    <mergeCell ref="AB314:AC314"/>
    <mergeCell ref="BB316:BE316"/>
    <mergeCell ref="BG316:BK316"/>
    <mergeCell ref="BD317:BF317"/>
    <mergeCell ref="BG317:BL317"/>
    <mergeCell ref="BC318:BD318"/>
    <mergeCell ref="BE318:BF318"/>
    <mergeCell ref="BI318:BJ318"/>
    <mergeCell ref="BK318:BL318"/>
    <mergeCell ref="AD316:AF316"/>
    <mergeCell ref="AH316:AI316"/>
    <mergeCell ref="AJ316:AM316"/>
    <mergeCell ref="AO316:AP316"/>
    <mergeCell ref="AR316:AU316"/>
    <mergeCell ref="AW316:AZ316"/>
    <mergeCell ref="B316:C316"/>
    <mergeCell ref="E316:G316"/>
    <mergeCell ref="H316:L316"/>
    <mergeCell ref="M316:N316"/>
    <mergeCell ref="Y316:Z316"/>
    <mergeCell ref="AB316:AC316"/>
    <mergeCell ref="AO320:AQ321"/>
    <mergeCell ref="AR320:AV321"/>
    <mergeCell ref="AW320:BA321"/>
    <mergeCell ref="BB320:BF321"/>
    <mergeCell ref="BG320:BL321"/>
    <mergeCell ref="Y321:AC322"/>
    <mergeCell ref="AH321:AI321"/>
    <mergeCell ref="AJ321:AN321"/>
    <mergeCell ref="AR322:AV322"/>
    <mergeCell ref="AW322:BA322"/>
    <mergeCell ref="B320:C321"/>
    <mergeCell ref="D320:D321"/>
    <mergeCell ref="E320:G321"/>
    <mergeCell ref="H320:L322"/>
    <mergeCell ref="M320:S322"/>
    <mergeCell ref="T320:X322"/>
    <mergeCell ref="Y320:AC320"/>
    <mergeCell ref="AD320:AG321"/>
    <mergeCell ref="AH320:AN320"/>
    <mergeCell ref="AJ323:AM323"/>
    <mergeCell ref="AO323:AP323"/>
    <mergeCell ref="AR323:AU323"/>
    <mergeCell ref="AW323:AZ323"/>
    <mergeCell ref="BB323:BE323"/>
    <mergeCell ref="BG323:BK323"/>
    <mergeCell ref="BB322:BF322"/>
    <mergeCell ref="BG322:BL322"/>
    <mergeCell ref="B323:C323"/>
    <mergeCell ref="E323:G323"/>
    <mergeCell ref="H323:L323"/>
    <mergeCell ref="M323:N323"/>
    <mergeCell ref="Y323:Z323"/>
    <mergeCell ref="AB323:AC323"/>
    <mergeCell ref="AD323:AF323"/>
    <mergeCell ref="AH323:AI323"/>
    <mergeCell ref="B322:C322"/>
    <mergeCell ref="E322:G322"/>
    <mergeCell ref="AD322:AG322"/>
    <mergeCell ref="AH322:AI322"/>
    <mergeCell ref="AJ322:AN322"/>
    <mergeCell ref="AO322:AQ322"/>
    <mergeCell ref="AJ325:AM325"/>
    <mergeCell ref="AO325:AP325"/>
    <mergeCell ref="AR325:AU325"/>
    <mergeCell ref="AW325:AZ325"/>
    <mergeCell ref="BB325:BE325"/>
    <mergeCell ref="BG325:BK325"/>
    <mergeCell ref="BB324:BE324"/>
    <mergeCell ref="BG324:BK324"/>
    <mergeCell ref="B325:C325"/>
    <mergeCell ref="E325:G325"/>
    <mergeCell ref="H325:L325"/>
    <mergeCell ref="M325:N325"/>
    <mergeCell ref="Y325:Z325"/>
    <mergeCell ref="AB325:AC325"/>
    <mergeCell ref="AD325:AF325"/>
    <mergeCell ref="AH325:AI325"/>
    <mergeCell ref="AD324:AF324"/>
    <mergeCell ref="AH324:AI324"/>
    <mergeCell ref="AJ324:AM324"/>
    <mergeCell ref="AO324:AP324"/>
    <mergeCell ref="AR324:AU324"/>
    <mergeCell ref="AW324:AZ324"/>
    <mergeCell ref="B324:C324"/>
    <mergeCell ref="E324:G324"/>
    <mergeCell ref="H324:L324"/>
    <mergeCell ref="M324:N324"/>
    <mergeCell ref="Y324:Z324"/>
    <mergeCell ref="AB324:AC324"/>
    <mergeCell ref="AJ327:AM327"/>
    <mergeCell ref="AO327:AP327"/>
    <mergeCell ref="AR327:AU327"/>
    <mergeCell ref="AW327:AZ327"/>
    <mergeCell ref="BB327:BE327"/>
    <mergeCell ref="BG327:BK327"/>
    <mergeCell ref="BB326:BE326"/>
    <mergeCell ref="BG326:BK326"/>
    <mergeCell ref="B327:C327"/>
    <mergeCell ref="E327:G327"/>
    <mergeCell ref="H327:L327"/>
    <mergeCell ref="M327:N327"/>
    <mergeCell ref="Y327:Z327"/>
    <mergeCell ref="AB327:AC327"/>
    <mergeCell ref="AD327:AF327"/>
    <mergeCell ref="AH327:AI327"/>
    <mergeCell ref="AD326:AF326"/>
    <mergeCell ref="AH326:AI326"/>
    <mergeCell ref="AJ326:AM326"/>
    <mergeCell ref="AO326:AP326"/>
    <mergeCell ref="AR326:AU326"/>
    <mergeCell ref="AW326:AZ326"/>
    <mergeCell ref="B326:C326"/>
    <mergeCell ref="E326:G326"/>
    <mergeCell ref="H326:L326"/>
    <mergeCell ref="M326:N326"/>
    <mergeCell ref="Y326:Z326"/>
    <mergeCell ref="AB326:AC326"/>
    <mergeCell ref="AJ329:AM329"/>
    <mergeCell ref="AO329:AP329"/>
    <mergeCell ref="AR329:AU329"/>
    <mergeCell ref="AW329:AZ329"/>
    <mergeCell ref="BB329:BE329"/>
    <mergeCell ref="BG329:BK329"/>
    <mergeCell ref="BB328:BE328"/>
    <mergeCell ref="BG328:BK328"/>
    <mergeCell ref="B329:C329"/>
    <mergeCell ref="E329:G329"/>
    <mergeCell ref="H329:L329"/>
    <mergeCell ref="M329:N329"/>
    <mergeCell ref="Y329:Z329"/>
    <mergeCell ref="AB329:AC329"/>
    <mergeCell ref="AD329:AF329"/>
    <mergeCell ref="AH329:AI329"/>
    <mergeCell ref="AD328:AF328"/>
    <mergeCell ref="AH328:AI328"/>
    <mergeCell ref="AJ328:AM328"/>
    <mergeCell ref="AO328:AP328"/>
    <mergeCell ref="AR328:AU328"/>
    <mergeCell ref="AW328:AZ328"/>
    <mergeCell ref="B328:C328"/>
    <mergeCell ref="E328:G328"/>
    <mergeCell ref="H328:L328"/>
    <mergeCell ref="M328:N328"/>
    <mergeCell ref="Y328:Z328"/>
    <mergeCell ref="AB328:AC328"/>
    <mergeCell ref="AJ331:AM331"/>
    <mergeCell ref="AO331:AP331"/>
    <mergeCell ref="AR331:AU331"/>
    <mergeCell ref="AW331:AZ331"/>
    <mergeCell ref="BB331:BE331"/>
    <mergeCell ref="BG331:BK331"/>
    <mergeCell ref="BB330:BE330"/>
    <mergeCell ref="BG330:BK330"/>
    <mergeCell ref="B331:C331"/>
    <mergeCell ref="E331:G331"/>
    <mergeCell ref="H331:L331"/>
    <mergeCell ref="M331:N331"/>
    <mergeCell ref="Y331:Z331"/>
    <mergeCell ref="AB331:AC331"/>
    <mergeCell ref="AD331:AF331"/>
    <mergeCell ref="AH331:AI331"/>
    <mergeCell ref="AD330:AF330"/>
    <mergeCell ref="AH330:AI330"/>
    <mergeCell ref="AJ330:AM330"/>
    <mergeCell ref="AO330:AP330"/>
    <mergeCell ref="AR330:AU330"/>
    <mergeCell ref="AW330:AZ330"/>
    <mergeCell ref="B330:C330"/>
    <mergeCell ref="E330:G330"/>
    <mergeCell ref="H330:L330"/>
    <mergeCell ref="M330:N330"/>
    <mergeCell ref="Y330:Z330"/>
    <mergeCell ref="AB330:AC330"/>
    <mergeCell ref="AJ333:AM333"/>
    <mergeCell ref="AO333:AP333"/>
    <mergeCell ref="AR333:AU333"/>
    <mergeCell ref="AW333:AZ333"/>
    <mergeCell ref="BB333:BE333"/>
    <mergeCell ref="BG333:BK333"/>
    <mergeCell ref="BB332:BE332"/>
    <mergeCell ref="BG332:BK332"/>
    <mergeCell ref="B333:C333"/>
    <mergeCell ref="E333:G333"/>
    <mergeCell ref="H333:L333"/>
    <mergeCell ref="M333:N333"/>
    <mergeCell ref="Y333:Z333"/>
    <mergeCell ref="AB333:AC333"/>
    <mergeCell ref="AD333:AF333"/>
    <mergeCell ref="AH333:AI333"/>
    <mergeCell ref="AD332:AF332"/>
    <mergeCell ref="AH332:AI332"/>
    <mergeCell ref="AJ332:AM332"/>
    <mergeCell ref="AO332:AP332"/>
    <mergeCell ref="AR332:AU332"/>
    <mergeCell ref="AW332:AZ332"/>
    <mergeCell ref="B332:C332"/>
    <mergeCell ref="E332:G332"/>
    <mergeCell ref="H332:L332"/>
    <mergeCell ref="M332:N332"/>
    <mergeCell ref="Y332:Z332"/>
    <mergeCell ref="AB332:AC332"/>
    <mergeCell ref="AJ335:AM335"/>
    <mergeCell ref="AO335:AP335"/>
    <mergeCell ref="AR335:AU335"/>
    <mergeCell ref="AW335:AZ335"/>
    <mergeCell ref="BB335:BE335"/>
    <mergeCell ref="BG335:BK335"/>
    <mergeCell ref="BB334:BE334"/>
    <mergeCell ref="BG334:BK334"/>
    <mergeCell ref="B335:C335"/>
    <mergeCell ref="E335:G335"/>
    <mergeCell ref="H335:L335"/>
    <mergeCell ref="M335:N335"/>
    <mergeCell ref="Y335:Z335"/>
    <mergeCell ref="AB335:AC335"/>
    <mergeCell ref="AD335:AF335"/>
    <mergeCell ref="AH335:AI335"/>
    <mergeCell ref="AD334:AF334"/>
    <mergeCell ref="AH334:AI334"/>
    <mergeCell ref="AJ334:AM334"/>
    <mergeCell ref="AO334:AP334"/>
    <mergeCell ref="AR334:AU334"/>
    <mergeCell ref="AW334:AZ334"/>
    <mergeCell ref="B334:C334"/>
    <mergeCell ref="E334:G334"/>
    <mergeCell ref="H334:L334"/>
    <mergeCell ref="M334:N334"/>
    <mergeCell ref="Y334:Z334"/>
    <mergeCell ref="AB334:AC334"/>
    <mergeCell ref="AJ337:AM337"/>
    <mergeCell ref="AO337:AP337"/>
    <mergeCell ref="AR337:AU337"/>
    <mergeCell ref="AW337:AZ337"/>
    <mergeCell ref="BB337:BE337"/>
    <mergeCell ref="BG337:BK337"/>
    <mergeCell ref="BB336:BE336"/>
    <mergeCell ref="BG336:BK336"/>
    <mergeCell ref="B337:C337"/>
    <mergeCell ref="E337:G337"/>
    <mergeCell ref="H337:L337"/>
    <mergeCell ref="M337:N337"/>
    <mergeCell ref="Y337:Z337"/>
    <mergeCell ref="AB337:AC337"/>
    <mergeCell ref="AD337:AF337"/>
    <mergeCell ref="AH337:AI337"/>
    <mergeCell ref="AD336:AF336"/>
    <mergeCell ref="AH336:AI336"/>
    <mergeCell ref="AJ336:AM336"/>
    <mergeCell ref="AO336:AP336"/>
    <mergeCell ref="AR336:AU336"/>
    <mergeCell ref="AW336:AZ336"/>
    <mergeCell ref="B336:C336"/>
    <mergeCell ref="E336:G336"/>
    <mergeCell ref="H336:L336"/>
    <mergeCell ref="M336:N336"/>
    <mergeCell ref="Y336:Z336"/>
    <mergeCell ref="AB336:AC336"/>
    <mergeCell ref="AJ339:AM339"/>
    <mergeCell ref="AO339:AP339"/>
    <mergeCell ref="AR339:AU339"/>
    <mergeCell ref="AW339:AZ339"/>
    <mergeCell ref="BB339:BE339"/>
    <mergeCell ref="BG339:BK339"/>
    <mergeCell ref="BB338:BE338"/>
    <mergeCell ref="BG338:BK338"/>
    <mergeCell ref="B339:C339"/>
    <mergeCell ref="E339:G339"/>
    <mergeCell ref="H339:L339"/>
    <mergeCell ref="M339:N339"/>
    <mergeCell ref="Y339:Z339"/>
    <mergeCell ref="AB339:AC339"/>
    <mergeCell ref="AD339:AF339"/>
    <mergeCell ref="AH339:AI339"/>
    <mergeCell ref="AD338:AF338"/>
    <mergeCell ref="AH338:AI338"/>
    <mergeCell ref="AJ338:AM338"/>
    <mergeCell ref="AO338:AP338"/>
    <mergeCell ref="AR338:AU338"/>
    <mergeCell ref="AW338:AZ338"/>
    <mergeCell ref="B338:C338"/>
    <mergeCell ref="E338:G338"/>
    <mergeCell ref="H338:L338"/>
    <mergeCell ref="M338:N338"/>
    <mergeCell ref="Y338:Z338"/>
    <mergeCell ref="AB338:AC338"/>
    <mergeCell ref="AJ341:AM341"/>
    <mergeCell ref="AO341:AP341"/>
    <mergeCell ref="AR341:AU341"/>
    <mergeCell ref="AW341:AZ341"/>
    <mergeCell ref="BB341:BE341"/>
    <mergeCell ref="BG341:BK341"/>
    <mergeCell ref="BB340:BE340"/>
    <mergeCell ref="BG340:BK340"/>
    <mergeCell ref="B341:C341"/>
    <mergeCell ref="E341:G341"/>
    <mergeCell ref="H341:L341"/>
    <mergeCell ref="M341:N341"/>
    <mergeCell ref="Y341:Z341"/>
    <mergeCell ref="AB341:AC341"/>
    <mergeCell ref="AD341:AF341"/>
    <mergeCell ref="AH341:AI341"/>
    <mergeCell ref="AD340:AF340"/>
    <mergeCell ref="AH340:AI340"/>
    <mergeCell ref="AJ340:AM340"/>
    <mergeCell ref="AO340:AP340"/>
    <mergeCell ref="AR340:AU340"/>
    <mergeCell ref="AW340:AZ340"/>
    <mergeCell ref="B340:C340"/>
    <mergeCell ref="E340:G340"/>
    <mergeCell ref="H340:L340"/>
    <mergeCell ref="M340:N340"/>
    <mergeCell ref="Y340:Z340"/>
    <mergeCell ref="AB340:AC340"/>
    <mergeCell ref="BB342:BE342"/>
    <mergeCell ref="BG342:BK342"/>
    <mergeCell ref="BD343:BF343"/>
    <mergeCell ref="BG343:BL343"/>
    <mergeCell ref="BC344:BD344"/>
    <mergeCell ref="BE344:BF344"/>
    <mergeCell ref="BI344:BJ344"/>
    <mergeCell ref="BK344:BL344"/>
    <mergeCell ref="AD342:AF342"/>
    <mergeCell ref="AH342:AI342"/>
    <mergeCell ref="AJ342:AM342"/>
    <mergeCell ref="AO342:AP342"/>
    <mergeCell ref="AR342:AU342"/>
    <mergeCell ref="AW342:AZ342"/>
    <mergeCell ref="B342:C342"/>
    <mergeCell ref="E342:G342"/>
    <mergeCell ref="H342:L342"/>
    <mergeCell ref="M342:N342"/>
    <mergeCell ref="Y342:Z342"/>
    <mergeCell ref="AB342:AC342"/>
    <mergeCell ref="AO346:AQ347"/>
    <mergeCell ref="AR346:AV347"/>
    <mergeCell ref="AW346:BA347"/>
    <mergeCell ref="BB346:BF347"/>
    <mergeCell ref="BG346:BL347"/>
    <mergeCell ref="Y347:AC348"/>
    <mergeCell ref="AH347:AI347"/>
    <mergeCell ref="AJ347:AN347"/>
    <mergeCell ref="AR348:AV348"/>
    <mergeCell ref="AW348:BA348"/>
    <mergeCell ref="B346:C347"/>
    <mergeCell ref="D346:D347"/>
    <mergeCell ref="E346:G347"/>
    <mergeCell ref="H346:L348"/>
    <mergeCell ref="M346:S348"/>
    <mergeCell ref="T346:X348"/>
    <mergeCell ref="Y346:AC346"/>
    <mergeCell ref="AD346:AG347"/>
    <mergeCell ref="AH346:AN346"/>
    <mergeCell ref="AJ349:AM349"/>
    <mergeCell ref="AO349:AP349"/>
    <mergeCell ref="AR349:AU349"/>
    <mergeCell ref="AW349:AZ349"/>
    <mergeCell ref="BB349:BE349"/>
    <mergeCell ref="BG349:BK349"/>
    <mergeCell ref="BB348:BF348"/>
    <mergeCell ref="BG348:BL348"/>
    <mergeCell ref="B349:C349"/>
    <mergeCell ref="E349:G349"/>
    <mergeCell ref="H349:L349"/>
    <mergeCell ref="M349:N349"/>
    <mergeCell ref="Y349:Z349"/>
    <mergeCell ref="AB349:AC349"/>
    <mergeCell ref="AD349:AF349"/>
    <mergeCell ref="AH349:AI349"/>
    <mergeCell ref="B348:C348"/>
    <mergeCell ref="E348:G348"/>
    <mergeCell ref="AD348:AG348"/>
    <mergeCell ref="AH348:AI348"/>
    <mergeCell ref="AJ348:AN348"/>
    <mergeCell ref="AO348:AQ348"/>
    <mergeCell ref="AJ351:AM351"/>
    <mergeCell ref="AO351:AP351"/>
    <mergeCell ref="AR351:AU351"/>
    <mergeCell ref="AW351:AZ351"/>
    <mergeCell ref="BB351:BE351"/>
    <mergeCell ref="BG351:BK351"/>
    <mergeCell ref="BB350:BE350"/>
    <mergeCell ref="BG350:BK350"/>
    <mergeCell ref="B351:C351"/>
    <mergeCell ref="E351:G351"/>
    <mergeCell ref="H351:L351"/>
    <mergeCell ref="M351:N351"/>
    <mergeCell ref="Y351:Z351"/>
    <mergeCell ref="AB351:AC351"/>
    <mergeCell ref="AD351:AF351"/>
    <mergeCell ref="AH351:AI351"/>
    <mergeCell ref="AD350:AF350"/>
    <mergeCell ref="AH350:AI350"/>
    <mergeCell ref="AJ350:AM350"/>
    <mergeCell ref="AO350:AP350"/>
    <mergeCell ref="AR350:AU350"/>
    <mergeCell ref="AW350:AZ350"/>
    <mergeCell ref="B350:C350"/>
    <mergeCell ref="E350:G350"/>
    <mergeCell ref="H350:L350"/>
    <mergeCell ref="M350:N350"/>
    <mergeCell ref="Y350:Z350"/>
    <mergeCell ref="AB350:AC350"/>
    <mergeCell ref="AJ353:AM353"/>
    <mergeCell ref="AO353:AP353"/>
    <mergeCell ref="AR353:AU353"/>
    <mergeCell ref="AW353:AZ353"/>
    <mergeCell ref="BB353:BE353"/>
    <mergeCell ref="BG353:BK353"/>
    <mergeCell ref="BB352:BE352"/>
    <mergeCell ref="BG352:BK352"/>
    <mergeCell ref="B353:C353"/>
    <mergeCell ref="E353:G353"/>
    <mergeCell ref="H353:L353"/>
    <mergeCell ref="M353:N353"/>
    <mergeCell ref="Y353:Z353"/>
    <mergeCell ref="AB353:AC353"/>
    <mergeCell ref="AD353:AF353"/>
    <mergeCell ref="AH353:AI353"/>
    <mergeCell ref="AD352:AF352"/>
    <mergeCell ref="AH352:AI352"/>
    <mergeCell ref="AJ352:AM352"/>
    <mergeCell ref="AO352:AP352"/>
    <mergeCell ref="AR352:AU352"/>
    <mergeCell ref="AW352:AZ352"/>
    <mergeCell ref="B352:C352"/>
    <mergeCell ref="E352:G352"/>
    <mergeCell ref="H352:L352"/>
    <mergeCell ref="M352:N352"/>
    <mergeCell ref="Y352:Z352"/>
    <mergeCell ref="AB352:AC352"/>
    <mergeCell ref="AJ355:AM355"/>
    <mergeCell ref="AO355:AP355"/>
    <mergeCell ref="AR355:AU355"/>
    <mergeCell ref="AW355:AZ355"/>
    <mergeCell ref="BB355:BE355"/>
    <mergeCell ref="BG355:BK355"/>
    <mergeCell ref="BB354:BE354"/>
    <mergeCell ref="BG354:BK354"/>
    <mergeCell ref="B355:C355"/>
    <mergeCell ref="E355:G355"/>
    <mergeCell ref="H355:L355"/>
    <mergeCell ref="M355:N355"/>
    <mergeCell ref="Y355:Z355"/>
    <mergeCell ref="AB355:AC355"/>
    <mergeCell ref="AD355:AF355"/>
    <mergeCell ref="AH355:AI355"/>
    <mergeCell ref="AD354:AF354"/>
    <mergeCell ref="AH354:AI354"/>
    <mergeCell ref="AJ354:AM354"/>
    <mergeCell ref="AO354:AP354"/>
    <mergeCell ref="AR354:AU354"/>
    <mergeCell ref="AW354:AZ354"/>
    <mergeCell ref="B354:C354"/>
    <mergeCell ref="E354:G354"/>
    <mergeCell ref="H354:L354"/>
    <mergeCell ref="M354:N354"/>
    <mergeCell ref="Y354:Z354"/>
    <mergeCell ref="AB354:AC354"/>
    <mergeCell ref="AJ357:AM357"/>
    <mergeCell ref="AO357:AP357"/>
    <mergeCell ref="AR357:AU357"/>
    <mergeCell ref="AW357:AZ357"/>
    <mergeCell ref="BB357:BE357"/>
    <mergeCell ref="BG357:BK357"/>
    <mergeCell ref="BB356:BE356"/>
    <mergeCell ref="BG356:BK356"/>
    <mergeCell ref="B357:C357"/>
    <mergeCell ref="E357:G357"/>
    <mergeCell ref="H357:L357"/>
    <mergeCell ref="M357:N357"/>
    <mergeCell ref="Y357:Z357"/>
    <mergeCell ref="AB357:AC357"/>
    <mergeCell ref="AD357:AF357"/>
    <mergeCell ref="AH357:AI357"/>
    <mergeCell ref="AD356:AF356"/>
    <mergeCell ref="AH356:AI356"/>
    <mergeCell ref="AJ356:AM356"/>
    <mergeCell ref="AO356:AP356"/>
    <mergeCell ref="AR356:AU356"/>
    <mergeCell ref="AW356:AZ356"/>
    <mergeCell ref="B356:C356"/>
    <mergeCell ref="E356:G356"/>
    <mergeCell ref="H356:L356"/>
    <mergeCell ref="M356:N356"/>
    <mergeCell ref="Y356:Z356"/>
    <mergeCell ref="AB356:AC356"/>
    <mergeCell ref="AJ359:AM359"/>
    <mergeCell ref="AO359:AP359"/>
    <mergeCell ref="AR359:AU359"/>
    <mergeCell ref="AW359:AZ359"/>
    <mergeCell ref="BB359:BE359"/>
    <mergeCell ref="BG359:BK359"/>
    <mergeCell ref="BB358:BE358"/>
    <mergeCell ref="BG358:BK358"/>
    <mergeCell ref="B359:C359"/>
    <mergeCell ref="E359:G359"/>
    <mergeCell ref="H359:L359"/>
    <mergeCell ref="M359:N359"/>
    <mergeCell ref="Y359:Z359"/>
    <mergeCell ref="AB359:AC359"/>
    <mergeCell ref="AD359:AF359"/>
    <mergeCell ref="AH359:AI359"/>
    <mergeCell ref="AD358:AF358"/>
    <mergeCell ref="AH358:AI358"/>
    <mergeCell ref="AJ358:AM358"/>
    <mergeCell ref="AO358:AP358"/>
    <mergeCell ref="AR358:AU358"/>
    <mergeCell ref="AW358:AZ358"/>
    <mergeCell ref="B358:C358"/>
    <mergeCell ref="E358:G358"/>
    <mergeCell ref="H358:L358"/>
    <mergeCell ref="M358:N358"/>
    <mergeCell ref="Y358:Z358"/>
    <mergeCell ref="AB358:AC358"/>
    <mergeCell ref="AJ361:AM361"/>
    <mergeCell ref="AO361:AP361"/>
    <mergeCell ref="AR361:AU361"/>
    <mergeCell ref="AW361:AZ361"/>
    <mergeCell ref="BB361:BE361"/>
    <mergeCell ref="BG361:BK361"/>
    <mergeCell ref="BB360:BE360"/>
    <mergeCell ref="BG360:BK360"/>
    <mergeCell ref="B361:C361"/>
    <mergeCell ref="E361:G361"/>
    <mergeCell ref="H361:L361"/>
    <mergeCell ref="M361:N361"/>
    <mergeCell ref="Y361:Z361"/>
    <mergeCell ref="AB361:AC361"/>
    <mergeCell ref="AD361:AF361"/>
    <mergeCell ref="AH361:AI361"/>
    <mergeCell ref="AD360:AF360"/>
    <mergeCell ref="AH360:AI360"/>
    <mergeCell ref="AJ360:AM360"/>
    <mergeCell ref="AO360:AP360"/>
    <mergeCell ref="AR360:AU360"/>
    <mergeCell ref="AW360:AZ360"/>
    <mergeCell ref="B360:C360"/>
    <mergeCell ref="E360:G360"/>
    <mergeCell ref="H360:L360"/>
    <mergeCell ref="M360:N360"/>
    <mergeCell ref="Y360:Z360"/>
    <mergeCell ref="AB360:AC360"/>
    <mergeCell ref="AJ363:AM363"/>
    <mergeCell ref="AO363:AP363"/>
    <mergeCell ref="AR363:AU363"/>
    <mergeCell ref="AW363:AZ363"/>
    <mergeCell ref="BB363:BE363"/>
    <mergeCell ref="BG363:BK363"/>
    <mergeCell ref="BB362:BE362"/>
    <mergeCell ref="BG362:BK362"/>
    <mergeCell ref="B363:C363"/>
    <mergeCell ref="E363:G363"/>
    <mergeCell ref="H363:L363"/>
    <mergeCell ref="M363:N363"/>
    <mergeCell ref="Y363:Z363"/>
    <mergeCell ref="AB363:AC363"/>
    <mergeCell ref="AD363:AF363"/>
    <mergeCell ref="AH363:AI363"/>
    <mergeCell ref="AD362:AF362"/>
    <mergeCell ref="AH362:AI362"/>
    <mergeCell ref="AJ362:AM362"/>
    <mergeCell ref="AO362:AP362"/>
    <mergeCell ref="AR362:AU362"/>
    <mergeCell ref="AW362:AZ362"/>
    <mergeCell ref="B362:C362"/>
    <mergeCell ref="E362:G362"/>
    <mergeCell ref="H362:L362"/>
    <mergeCell ref="M362:N362"/>
    <mergeCell ref="Y362:Z362"/>
    <mergeCell ref="AB362:AC362"/>
    <mergeCell ref="AJ365:AM365"/>
    <mergeCell ref="AO365:AP365"/>
    <mergeCell ref="AR365:AU365"/>
    <mergeCell ref="AW365:AZ365"/>
    <mergeCell ref="BB365:BE365"/>
    <mergeCell ref="BG365:BK365"/>
    <mergeCell ref="BB364:BE364"/>
    <mergeCell ref="BG364:BK364"/>
    <mergeCell ref="B365:C365"/>
    <mergeCell ref="E365:G365"/>
    <mergeCell ref="H365:L365"/>
    <mergeCell ref="M365:N365"/>
    <mergeCell ref="Y365:Z365"/>
    <mergeCell ref="AB365:AC365"/>
    <mergeCell ref="AD365:AF365"/>
    <mergeCell ref="AH365:AI365"/>
    <mergeCell ref="AD364:AF364"/>
    <mergeCell ref="AH364:AI364"/>
    <mergeCell ref="AJ364:AM364"/>
    <mergeCell ref="AO364:AP364"/>
    <mergeCell ref="AR364:AU364"/>
    <mergeCell ref="AW364:AZ364"/>
    <mergeCell ref="B364:C364"/>
    <mergeCell ref="E364:G364"/>
    <mergeCell ref="H364:L364"/>
    <mergeCell ref="M364:N364"/>
    <mergeCell ref="Y364:Z364"/>
    <mergeCell ref="AB364:AC364"/>
    <mergeCell ref="AJ367:AM367"/>
    <mergeCell ref="AO367:AP367"/>
    <mergeCell ref="AR367:AU367"/>
    <mergeCell ref="AW367:AZ367"/>
    <mergeCell ref="BB367:BE367"/>
    <mergeCell ref="BG367:BK367"/>
    <mergeCell ref="BB366:BE366"/>
    <mergeCell ref="BG366:BK366"/>
    <mergeCell ref="B367:C367"/>
    <mergeCell ref="E367:G367"/>
    <mergeCell ref="H367:L367"/>
    <mergeCell ref="M367:N367"/>
    <mergeCell ref="Y367:Z367"/>
    <mergeCell ref="AB367:AC367"/>
    <mergeCell ref="AD367:AF367"/>
    <mergeCell ref="AH367:AI367"/>
    <mergeCell ref="AD366:AF366"/>
    <mergeCell ref="AH366:AI366"/>
    <mergeCell ref="AJ366:AM366"/>
    <mergeCell ref="AO366:AP366"/>
    <mergeCell ref="AR366:AU366"/>
    <mergeCell ref="AW366:AZ366"/>
    <mergeCell ref="B366:C366"/>
    <mergeCell ref="E366:G366"/>
    <mergeCell ref="H366:L366"/>
    <mergeCell ref="M366:N366"/>
    <mergeCell ref="Y366:Z366"/>
    <mergeCell ref="AB366:AC366"/>
    <mergeCell ref="BB368:BE368"/>
    <mergeCell ref="BG368:BK368"/>
    <mergeCell ref="BD369:BF369"/>
    <mergeCell ref="BG369:BL369"/>
    <mergeCell ref="BC370:BD370"/>
    <mergeCell ref="BE370:BF370"/>
    <mergeCell ref="BI370:BJ370"/>
    <mergeCell ref="BK370:BL370"/>
    <mergeCell ref="AD368:AF368"/>
    <mergeCell ref="AH368:AI368"/>
    <mergeCell ref="AJ368:AM368"/>
    <mergeCell ref="AO368:AP368"/>
    <mergeCell ref="AR368:AU368"/>
    <mergeCell ref="AW368:AZ368"/>
    <mergeCell ref="B368:C368"/>
    <mergeCell ref="E368:G368"/>
    <mergeCell ref="H368:L368"/>
    <mergeCell ref="M368:N368"/>
    <mergeCell ref="Y368:Z368"/>
    <mergeCell ref="AB368:AC368"/>
    <mergeCell ref="AO372:AQ373"/>
    <mergeCell ref="AR372:AV373"/>
    <mergeCell ref="AW372:BA373"/>
    <mergeCell ref="BB372:BF373"/>
    <mergeCell ref="BG372:BL373"/>
    <mergeCell ref="Y373:AC374"/>
    <mergeCell ref="AH373:AI373"/>
    <mergeCell ref="AJ373:AN373"/>
    <mergeCell ref="AR374:AV374"/>
    <mergeCell ref="AW374:BA374"/>
    <mergeCell ref="B372:C373"/>
    <mergeCell ref="D372:D373"/>
    <mergeCell ref="E372:G373"/>
    <mergeCell ref="H372:L374"/>
    <mergeCell ref="M372:S374"/>
    <mergeCell ref="T372:X374"/>
    <mergeCell ref="Y372:AC372"/>
    <mergeCell ref="AD372:AG373"/>
    <mergeCell ref="AH372:AN372"/>
    <mergeCell ref="AJ375:AM375"/>
    <mergeCell ref="AO375:AP375"/>
    <mergeCell ref="AR375:AU375"/>
    <mergeCell ref="AW375:AZ375"/>
    <mergeCell ref="BB375:BE375"/>
    <mergeCell ref="BG375:BK375"/>
    <mergeCell ref="BB374:BF374"/>
    <mergeCell ref="BG374:BL374"/>
    <mergeCell ref="B375:C375"/>
    <mergeCell ref="E375:G375"/>
    <mergeCell ref="H375:L375"/>
    <mergeCell ref="M375:N375"/>
    <mergeCell ref="Y375:Z375"/>
    <mergeCell ref="AB375:AC375"/>
    <mergeCell ref="AD375:AF375"/>
    <mergeCell ref="AH375:AI375"/>
    <mergeCell ref="B374:C374"/>
    <mergeCell ref="E374:G374"/>
    <mergeCell ref="AD374:AG374"/>
    <mergeCell ref="AH374:AI374"/>
    <mergeCell ref="AJ374:AN374"/>
    <mergeCell ref="AO374:AQ374"/>
    <mergeCell ref="AJ377:AM377"/>
    <mergeCell ref="AO377:AP377"/>
    <mergeCell ref="AR377:AU377"/>
    <mergeCell ref="AW377:AZ377"/>
    <mergeCell ref="BB377:BE377"/>
    <mergeCell ref="BG377:BK377"/>
    <mergeCell ref="BB376:BE376"/>
    <mergeCell ref="BG376:BK376"/>
    <mergeCell ref="B377:C377"/>
    <mergeCell ref="E377:G377"/>
    <mergeCell ref="H377:L377"/>
    <mergeCell ref="M377:N377"/>
    <mergeCell ref="Y377:Z377"/>
    <mergeCell ref="AB377:AC377"/>
    <mergeCell ref="AD377:AF377"/>
    <mergeCell ref="AH377:AI377"/>
    <mergeCell ref="AD376:AF376"/>
    <mergeCell ref="AH376:AI376"/>
    <mergeCell ref="AJ376:AM376"/>
    <mergeCell ref="AO376:AP376"/>
    <mergeCell ref="AR376:AU376"/>
    <mergeCell ref="AW376:AZ376"/>
    <mergeCell ref="B376:C376"/>
    <mergeCell ref="E376:G376"/>
    <mergeCell ref="H376:L376"/>
    <mergeCell ref="M376:N376"/>
    <mergeCell ref="Y376:Z376"/>
    <mergeCell ref="AB376:AC376"/>
    <mergeCell ref="AJ379:AM379"/>
    <mergeCell ref="AO379:AP379"/>
    <mergeCell ref="AR379:AU379"/>
    <mergeCell ref="AW379:AZ379"/>
    <mergeCell ref="BB379:BE379"/>
    <mergeCell ref="BG379:BK379"/>
    <mergeCell ref="BB378:BE378"/>
    <mergeCell ref="BG378:BK378"/>
    <mergeCell ref="B379:C379"/>
    <mergeCell ref="E379:G379"/>
    <mergeCell ref="H379:L379"/>
    <mergeCell ref="M379:N379"/>
    <mergeCell ref="Y379:Z379"/>
    <mergeCell ref="AB379:AC379"/>
    <mergeCell ref="AD379:AF379"/>
    <mergeCell ref="AH379:AI379"/>
    <mergeCell ref="AD378:AF378"/>
    <mergeCell ref="AH378:AI378"/>
    <mergeCell ref="AJ378:AM378"/>
    <mergeCell ref="AO378:AP378"/>
    <mergeCell ref="AR378:AU378"/>
    <mergeCell ref="AW378:AZ378"/>
    <mergeCell ref="B378:C378"/>
    <mergeCell ref="E378:G378"/>
    <mergeCell ref="H378:L378"/>
    <mergeCell ref="M378:N378"/>
    <mergeCell ref="Y378:Z378"/>
    <mergeCell ref="AB378:AC378"/>
    <mergeCell ref="AJ381:AM381"/>
    <mergeCell ref="AO381:AP381"/>
    <mergeCell ref="AR381:AU381"/>
    <mergeCell ref="AW381:AZ381"/>
    <mergeCell ref="BB381:BE381"/>
    <mergeCell ref="BG381:BK381"/>
    <mergeCell ref="BB380:BE380"/>
    <mergeCell ref="BG380:BK380"/>
    <mergeCell ref="B381:C381"/>
    <mergeCell ref="E381:G381"/>
    <mergeCell ref="H381:L381"/>
    <mergeCell ref="M381:N381"/>
    <mergeCell ref="Y381:Z381"/>
    <mergeCell ref="AB381:AC381"/>
    <mergeCell ref="AD381:AF381"/>
    <mergeCell ref="AH381:AI381"/>
    <mergeCell ref="AD380:AF380"/>
    <mergeCell ref="AH380:AI380"/>
    <mergeCell ref="AJ380:AM380"/>
    <mergeCell ref="AO380:AP380"/>
    <mergeCell ref="AR380:AU380"/>
    <mergeCell ref="AW380:AZ380"/>
    <mergeCell ref="B380:C380"/>
    <mergeCell ref="E380:G380"/>
    <mergeCell ref="H380:L380"/>
    <mergeCell ref="M380:N380"/>
    <mergeCell ref="Y380:Z380"/>
    <mergeCell ref="AB380:AC380"/>
    <mergeCell ref="AJ383:AM383"/>
    <mergeCell ref="AO383:AP383"/>
    <mergeCell ref="AR383:AU383"/>
    <mergeCell ref="AW383:AZ383"/>
    <mergeCell ref="BB383:BE383"/>
    <mergeCell ref="BG383:BK383"/>
    <mergeCell ref="BB382:BE382"/>
    <mergeCell ref="BG382:BK382"/>
    <mergeCell ref="B383:C383"/>
    <mergeCell ref="E383:G383"/>
    <mergeCell ref="H383:L383"/>
    <mergeCell ref="M383:N383"/>
    <mergeCell ref="Y383:Z383"/>
    <mergeCell ref="AB383:AC383"/>
    <mergeCell ref="AD383:AF383"/>
    <mergeCell ref="AH383:AI383"/>
    <mergeCell ref="AD382:AF382"/>
    <mergeCell ref="AH382:AI382"/>
    <mergeCell ref="AJ382:AM382"/>
    <mergeCell ref="AO382:AP382"/>
    <mergeCell ref="AR382:AU382"/>
    <mergeCell ref="AW382:AZ382"/>
    <mergeCell ref="B382:C382"/>
    <mergeCell ref="E382:G382"/>
    <mergeCell ref="H382:L382"/>
    <mergeCell ref="M382:N382"/>
    <mergeCell ref="Y382:Z382"/>
    <mergeCell ref="AB382:AC382"/>
    <mergeCell ref="AJ385:AM385"/>
    <mergeCell ref="AO385:AP385"/>
    <mergeCell ref="AR385:AU385"/>
    <mergeCell ref="AW385:AZ385"/>
    <mergeCell ref="BB385:BE385"/>
    <mergeCell ref="BG385:BK385"/>
    <mergeCell ref="BB384:BE384"/>
    <mergeCell ref="BG384:BK384"/>
    <mergeCell ref="B385:C385"/>
    <mergeCell ref="E385:G385"/>
    <mergeCell ref="H385:L385"/>
    <mergeCell ref="M385:N385"/>
    <mergeCell ref="Y385:Z385"/>
    <mergeCell ref="AB385:AC385"/>
    <mergeCell ref="AD385:AF385"/>
    <mergeCell ref="AH385:AI385"/>
    <mergeCell ref="AD384:AF384"/>
    <mergeCell ref="AH384:AI384"/>
    <mergeCell ref="AJ384:AM384"/>
    <mergeCell ref="AO384:AP384"/>
    <mergeCell ref="AR384:AU384"/>
    <mergeCell ref="AW384:AZ384"/>
    <mergeCell ref="B384:C384"/>
    <mergeCell ref="E384:G384"/>
    <mergeCell ref="H384:L384"/>
    <mergeCell ref="M384:N384"/>
    <mergeCell ref="Y384:Z384"/>
    <mergeCell ref="AB384:AC384"/>
    <mergeCell ref="AJ387:AM387"/>
    <mergeCell ref="AO387:AP387"/>
    <mergeCell ref="AR387:AU387"/>
    <mergeCell ref="AW387:AZ387"/>
    <mergeCell ref="BB387:BE387"/>
    <mergeCell ref="BG387:BK387"/>
    <mergeCell ref="BB386:BE386"/>
    <mergeCell ref="BG386:BK386"/>
    <mergeCell ref="B387:C387"/>
    <mergeCell ref="E387:G387"/>
    <mergeCell ref="H387:L387"/>
    <mergeCell ref="M387:N387"/>
    <mergeCell ref="Y387:Z387"/>
    <mergeCell ref="AB387:AC387"/>
    <mergeCell ref="AD387:AF387"/>
    <mergeCell ref="AH387:AI387"/>
    <mergeCell ref="AD386:AF386"/>
    <mergeCell ref="AH386:AI386"/>
    <mergeCell ref="AJ386:AM386"/>
    <mergeCell ref="AO386:AP386"/>
    <mergeCell ref="AR386:AU386"/>
    <mergeCell ref="AW386:AZ386"/>
    <mergeCell ref="B386:C386"/>
    <mergeCell ref="E386:G386"/>
    <mergeCell ref="H386:L386"/>
    <mergeCell ref="M386:N386"/>
    <mergeCell ref="Y386:Z386"/>
    <mergeCell ref="AB386:AC386"/>
    <mergeCell ref="AJ389:AM389"/>
    <mergeCell ref="AO389:AP389"/>
    <mergeCell ref="AR389:AU389"/>
    <mergeCell ref="AW389:AZ389"/>
    <mergeCell ref="BB389:BE389"/>
    <mergeCell ref="BG389:BK389"/>
    <mergeCell ref="BB388:BE388"/>
    <mergeCell ref="BG388:BK388"/>
    <mergeCell ref="B389:C389"/>
    <mergeCell ref="E389:G389"/>
    <mergeCell ref="H389:L389"/>
    <mergeCell ref="M389:N389"/>
    <mergeCell ref="Y389:Z389"/>
    <mergeCell ref="AB389:AC389"/>
    <mergeCell ref="AD389:AF389"/>
    <mergeCell ref="AH389:AI389"/>
    <mergeCell ref="AD388:AF388"/>
    <mergeCell ref="AH388:AI388"/>
    <mergeCell ref="AJ388:AM388"/>
    <mergeCell ref="AO388:AP388"/>
    <mergeCell ref="AR388:AU388"/>
    <mergeCell ref="AW388:AZ388"/>
    <mergeCell ref="B388:C388"/>
    <mergeCell ref="E388:G388"/>
    <mergeCell ref="H388:L388"/>
    <mergeCell ref="M388:N388"/>
    <mergeCell ref="Y388:Z388"/>
    <mergeCell ref="AB388:AC388"/>
    <mergeCell ref="AJ391:AM391"/>
    <mergeCell ref="AO391:AP391"/>
    <mergeCell ref="AR391:AU391"/>
    <mergeCell ref="AW391:AZ391"/>
    <mergeCell ref="BB391:BE391"/>
    <mergeCell ref="BG391:BK391"/>
    <mergeCell ref="BB390:BE390"/>
    <mergeCell ref="BG390:BK390"/>
    <mergeCell ref="B391:C391"/>
    <mergeCell ref="E391:G391"/>
    <mergeCell ref="H391:L391"/>
    <mergeCell ref="M391:N391"/>
    <mergeCell ref="Y391:Z391"/>
    <mergeCell ref="AB391:AC391"/>
    <mergeCell ref="AD391:AF391"/>
    <mergeCell ref="AH391:AI391"/>
    <mergeCell ref="AD390:AF390"/>
    <mergeCell ref="AH390:AI390"/>
    <mergeCell ref="AJ390:AM390"/>
    <mergeCell ref="AO390:AP390"/>
    <mergeCell ref="AR390:AU390"/>
    <mergeCell ref="AW390:AZ390"/>
    <mergeCell ref="B390:C390"/>
    <mergeCell ref="E390:G390"/>
    <mergeCell ref="H390:L390"/>
    <mergeCell ref="M390:N390"/>
    <mergeCell ref="Y390:Z390"/>
    <mergeCell ref="AB390:AC390"/>
    <mergeCell ref="AJ393:AM393"/>
    <mergeCell ref="AO393:AP393"/>
    <mergeCell ref="AR393:AU393"/>
    <mergeCell ref="AW393:AZ393"/>
    <mergeCell ref="BB393:BE393"/>
    <mergeCell ref="BG393:BK393"/>
    <mergeCell ref="BB392:BE392"/>
    <mergeCell ref="BG392:BK392"/>
    <mergeCell ref="B393:C393"/>
    <mergeCell ref="E393:G393"/>
    <mergeCell ref="H393:L393"/>
    <mergeCell ref="M393:N393"/>
    <mergeCell ref="Y393:Z393"/>
    <mergeCell ref="AB393:AC393"/>
    <mergeCell ref="AD393:AF393"/>
    <mergeCell ref="AH393:AI393"/>
    <mergeCell ref="AD392:AF392"/>
    <mergeCell ref="AH392:AI392"/>
    <mergeCell ref="AJ392:AM392"/>
    <mergeCell ref="AO392:AP392"/>
    <mergeCell ref="AR392:AU392"/>
    <mergeCell ref="AW392:AZ392"/>
    <mergeCell ref="B392:C392"/>
    <mergeCell ref="E392:G392"/>
    <mergeCell ref="H392:L392"/>
    <mergeCell ref="M392:N392"/>
    <mergeCell ref="Y392:Z392"/>
    <mergeCell ref="AB392:AC392"/>
    <mergeCell ref="BB394:BE394"/>
    <mergeCell ref="BG394:BK394"/>
    <mergeCell ref="BD395:BF395"/>
    <mergeCell ref="BG395:BL395"/>
    <mergeCell ref="BC396:BD396"/>
    <mergeCell ref="BE396:BF396"/>
    <mergeCell ref="BI396:BJ396"/>
    <mergeCell ref="BK396:BL396"/>
    <mergeCell ref="AD394:AF394"/>
    <mergeCell ref="AH394:AI394"/>
    <mergeCell ref="AJ394:AM394"/>
    <mergeCell ref="AO394:AP394"/>
    <mergeCell ref="AR394:AU394"/>
    <mergeCell ref="AW394:AZ394"/>
    <mergeCell ref="B394:C394"/>
    <mergeCell ref="E394:G394"/>
    <mergeCell ref="H394:L394"/>
    <mergeCell ref="M394:N394"/>
    <mergeCell ref="Y394:Z394"/>
    <mergeCell ref="AB394:AC394"/>
    <mergeCell ref="AO398:AQ399"/>
    <mergeCell ref="AR398:AV399"/>
    <mergeCell ref="AW398:BA399"/>
    <mergeCell ref="BB398:BF399"/>
    <mergeCell ref="BG398:BL399"/>
    <mergeCell ref="Y399:AC400"/>
    <mergeCell ref="AH399:AI399"/>
    <mergeCell ref="AJ399:AN399"/>
    <mergeCell ref="AR400:AV400"/>
    <mergeCell ref="AW400:BA400"/>
    <mergeCell ref="B398:C399"/>
    <mergeCell ref="D398:D399"/>
    <mergeCell ref="E398:G399"/>
    <mergeCell ref="H398:L400"/>
    <mergeCell ref="M398:S400"/>
    <mergeCell ref="T398:X400"/>
    <mergeCell ref="Y398:AC398"/>
    <mergeCell ref="AD398:AG399"/>
    <mergeCell ref="AH398:AN398"/>
    <mergeCell ref="AJ401:AM401"/>
    <mergeCell ref="AO401:AP401"/>
    <mergeCell ref="AR401:AU401"/>
    <mergeCell ref="AW401:AZ401"/>
    <mergeCell ref="BB401:BE401"/>
    <mergeCell ref="BG401:BK401"/>
    <mergeCell ref="BB400:BF400"/>
    <mergeCell ref="BG400:BL400"/>
    <mergeCell ref="B401:C401"/>
    <mergeCell ref="E401:G401"/>
    <mergeCell ref="H401:L401"/>
    <mergeCell ref="M401:N401"/>
    <mergeCell ref="Y401:Z401"/>
    <mergeCell ref="AB401:AC401"/>
    <mergeCell ref="AD401:AF401"/>
    <mergeCell ref="AH401:AI401"/>
    <mergeCell ref="B400:C400"/>
    <mergeCell ref="E400:G400"/>
    <mergeCell ref="AD400:AG400"/>
    <mergeCell ref="AH400:AI400"/>
    <mergeCell ref="AJ400:AN400"/>
    <mergeCell ref="AO400:AQ400"/>
    <mergeCell ref="AJ403:AM403"/>
    <mergeCell ref="AO403:AP403"/>
    <mergeCell ref="AR403:AU403"/>
    <mergeCell ref="AW403:AZ403"/>
    <mergeCell ref="BB403:BE403"/>
    <mergeCell ref="BG403:BK403"/>
    <mergeCell ref="BB402:BE402"/>
    <mergeCell ref="BG402:BK402"/>
    <mergeCell ref="B403:C403"/>
    <mergeCell ref="E403:G403"/>
    <mergeCell ref="H403:L403"/>
    <mergeCell ref="M403:N403"/>
    <mergeCell ref="Y403:Z403"/>
    <mergeCell ref="AB403:AC403"/>
    <mergeCell ref="AD403:AF403"/>
    <mergeCell ref="AH403:AI403"/>
    <mergeCell ref="AD402:AF402"/>
    <mergeCell ref="AH402:AI402"/>
    <mergeCell ref="AJ402:AM402"/>
    <mergeCell ref="AO402:AP402"/>
    <mergeCell ref="AR402:AU402"/>
    <mergeCell ref="AW402:AZ402"/>
    <mergeCell ref="B402:C402"/>
    <mergeCell ref="E402:G402"/>
    <mergeCell ref="H402:L402"/>
    <mergeCell ref="M402:N402"/>
    <mergeCell ref="Y402:Z402"/>
    <mergeCell ref="AB402:AC402"/>
    <mergeCell ref="AJ405:AM405"/>
    <mergeCell ref="AO405:AP405"/>
    <mergeCell ref="AR405:AU405"/>
    <mergeCell ref="AW405:AZ405"/>
    <mergeCell ref="BB405:BE405"/>
    <mergeCell ref="BG405:BK405"/>
    <mergeCell ref="BB404:BE404"/>
    <mergeCell ref="BG404:BK404"/>
    <mergeCell ref="B405:C405"/>
    <mergeCell ref="E405:G405"/>
    <mergeCell ref="H405:L405"/>
    <mergeCell ref="M405:N405"/>
    <mergeCell ref="Y405:Z405"/>
    <mergeCell ref="AB405:AC405"/>
    <mergeCell ref="AD405:AF405"/>
    <mergeCell ref="AH405:AI405"/>
    <mergeCell ref="AD404:AF404"/>
    <mergeCell ref="AH404:AI404"/>
    <mergeCell ref="AJ404:AM404"/>
    <mergeCell ref="AO404:AP404"/>
    <mergeCell ref="AR404:AU404"/>
    <mergeCell ref="AW404:AZ404"/>
    <mergeCell ref="B404:C404"/>
    <mergeCell ref="E404:G404"/>
    <mergeCell ref="H404:L404"/>
    <mergeCell ref="M404:N404"/>
    <mergeCell ref="Y404:Z404"/>
    <mergeCell ref="AB404:AC404"/>
    <mergeCell ref="AJ407:AM407"/>
    <mergeCell ref="AO407:AP407"/>
    <mergeCell ref="AR407:AU407"/>
    <mergeCell ref="AW407:AZ407"/>
    <mergeCell ref="BB407:BE407"/>
    <mergeCell ref="BG407:BK407"/>
    <mergeCell ref="BB406:BE406"/>
    <mergeCell ref="BG406:BK406"/>
    <mergeCell ref="B407:C407"/>
    <mergeCell ref="E407:G407"/>
    <mergeCell ref="H407:L407"/>
    <mergeCell ref="M407:N407"/>
    <mergeCell ref="Y407:Z407"/>
    <mergeCell ref="AB407:AC407"/>
    <mergeCell ref="AD407:AF407"/>
    <mergeCell ref="AH407:AI407"/>
    <mergeCell ref="AD406:AF406"/>
    <mergeCell ref="AH406:AI406"/>
    <mergeCell ref="AJ406:AM406"/>
    <mergeCell ref="AO406:AP406"/>
    <mergeCell ref="AR406:AU406"/>
    <mergeCell ref="AW406:AZ406"/>
    <mergeCell ref="B406:C406"/>
    <mergeCell ref="E406:G406"/>
    <mergeCell ref="H406:L406"/>
    <mergeCell ref="M406:N406"/>
    <mergeCell ref="Y406:Z406"/>
    <mergeCell ref="AB406:AC406"/>
    <mergeCell ref="AJ409:AM409"/>
    <mergeCell ref="AO409:AP409"/>
    <mergeCell ref="AR409:AU409"/>
    <mergeCell ref="AW409:AZ409"/>
    <mergeCell ref="BB409:BE409"/>
    <mergeCell ref="BG409:BK409"/>
    <mergeCell ref="BB408:BE408"/>
    <mergeCell ref="BG408:BK408"/>
    <mergeCell ref="B409:C409"/>
    <mergeCell ref="E409:G409"/>
    <mergeCell ref="H409:L409"/>
    <mergeCell ref="M409:N409"/>
    <mergeCell ref="Y409:Z409"/>
    <mergeCell ref="AB409:AC409"/>
    <mergeCell ref="AD409:AF409"/>
    <mergeCell ref="AH409:AI409"/>
    <mergeCell ref="AD408:AF408"/>
    <mergeCell ref="AH408:AI408"/>
    <mergeCell ref="AJ408:AM408"/>
    <mergeCell ref="AO408:AP408"/>
    <mergeCell ref="AR408:AU408"/>
    <mergeCell ref="AW408:AZ408"/>
    <mergeCell ref="B408:C408"/>
    <mergeCell ref="E408:G408"/>
    <mergeCell ref="H408:L408"/>
    <mergeCell ref="M408:N408"/>
    <mergeCell ref="Y408:Z408"/>
    <mergeCell ref="AB408:AC408"/>
    <mergeCell ref="AJ411:AM411"/>
    <mergeCell ref="AO411:AP411"/>
    <mergeCell ref="AR411:AU411"/>
    <mergeCell ref="AW411:AZ411"/>
    <mergeCell ref="BB411:BE411"/>
    <mergeCell ref="BG411:BK411"/>
    <mergeCell ref="BB410:BE410"/>
    <mergeCell ref="BG410:BK410"/>
    <mergeCell ref="B411:C411"/>
    <mergeCell ref="E411:G411"/>
    <mergeCell ref="H411:L411"/>
    <mergeCell ref="M411:N411"/>
    <mergeCell ref="Y411:Z411"/>
    <mergeCell ref="AB411:AC411"/>
    <mergeCell ref="AD411:AF411"/>
    <mergeCell ref="AH411:AI411"/>
    <mergeCell ref="AD410:AF410"/>
    <mergeCell ref="AH410:AI410"/>
    <mergeCell ref="AJ410:AM410"/>
    <mergeCell ref="AO410:AP410"/>
    <mergeCell ref="AR410:AU410"/>
    <mergeCell ref="AW410:AZ410"/>
    <mergeCell ref="B410:C410"/>
    <mergeCell ref="E410:G410"/>
    <mergeCell ref="H410:L410"/>
    <mergeCell ref="M410:N410"/>
    <mergeCell ref="Y410:Z410"/>
    <mergeCell ref="AB410:AC410"/>
    <mergeCell ref="AJ413:AM413"/>
    <mergeCell ref="AO413:AP413"/>
    <mergeCell ref="AR413:AU413"/>
    <mergeCell ref="AW413:AZ413"/>
    <mergeCell ref="BB413:BE413"/>
    <mergeCell ref="BG413:BK413"/>
    <mergeCell ref="BB412:BE412"/>
    <mergeCell ref="BG412:BK412"/>
    <mergeCell ref="B413:C413"/>
    <mergeCell ref="E413:G413"/>
    <mergeCell ref="H413:L413"/>
    <mergeCell ref="M413:N413"/>
    <mergeCell ref="Y413:Z413"/>
    <mergeCell ref="AB413:AC413"/>
    <mergeCell ref="AD413:AF413"/>
    <mergeCell ref="AH413:AI413"/>
    <mergeCell ref="AD412:AF412"/>
    <mergeCell ref="AH412:AI412"/>
    <mergeCell ref="AJ412:AM412"/>
    <mergeCell ref="AO412:AP412"/>
    <mergeCell ref="AR412:AU412"/>
    <mergeCell ref="AW412:AZ412"/>
    <mergeCell ref="B412:C412"/>
    <mergeCell ref="E412:G412"/>
    <mergeCell ref="H412:L412"/>
    <mergeCell ref="M412:N412"/>
    <mergeCell ref="Y412:Z412"/>
    <mergeCell ref="AB412:AC412"/>
    <mergeCell ref="AJ415:AM415"/>
    <mergeCell ref="AO415:AP415"/>
    <mergeCell ref="AR415:AU415"/>
    <mergeCell ref="AW415:AZ415"/>
    <mergeCell ref="BB415:BE415"/>
    <mergeCell ref="BG415:BK415"/>
    <mergeCell ref="BB414:BE414"/>
    <mergeCell ref="BG414:BK414"/>
    <mergeCell ref="B415:C415"/>
    <mergeCell ref="E415:G415"/>
    <mergeCell ref="H415:L415"/>
    <mergeCell ref="M415:N415"/>
    <mergeCell ref="Y415:Z415"/>
    <mergeCell ref="AB415:AC415"/>
    <mergeCell ref="AD415:AF415"/>
    <mergeCell ref="AH415:AI415"/>
    <mergeCell ref="AD414:AF414"/>
    <mergeCell ref="AH414:AI414"/>
    <mergeCell ref="AJ414:AM414"/>
    <mergeCell ref="AO414:AP414"/>
    <mergeCell ref="AR414:AU414"/>
    <mergeCell ref="AW414:AZ414"/>
    <mergeCell ref="B414:C414"/>
    <mergeCell ref="E414:G414"/>
    <mergeCell ref="H414:L414"/>
    <mergeCell ref="M414:N414"/>
    <mergeCell ref="Y414:Z414"/>
    <mergeCell ref="AB414:AC414"/>
    <mergeCell ref="AJ417:AM417"/>
    <mergeCell ref="AO417:AP417"/>
    <mergeCell ref="AR417:AU417"/>
    <mergeCell ref="AW417:AZ417"/>
    <mergeCell ref="BB417:BE417"/>
    <mergeCell ref="BG417:BK417"/>
    <mergeCell ref="BB416:BE416"/>
    <mergeCell ref="BG416:BK416"/>
    <mergeCell ref="B417:C417"/>
    <mergeCell ref="E417:G417"/>
    <mergeCell ref="H417:L417"/>
    <mergeCell ref="M417:N417"/>
    <mergeCell ref="Y417:Z417"/>
    <mergeCell ref="AB417:AC417"/>
    <mergeCell ref="AD417:AF417"/>
    <mergeCell ref="AH417:AI417"/>
    <mergeCell ref="AD416:AF416"/>
    <mergeCell ref="AH416:AI416"/>
    <mergeCell ref="AJ416:AM416"/>
    <mergeCell ref="AO416:AP416"/>
    <mergeCell ref="AR416:AU416"/>
    <mergeCell ref="AW416:AZ416"/>
    <mergeCell ref="B416:C416"/>
    <mergeCell ref="E416:G416"/>
    <mergeCell ref="H416:L416"/>
    <mergeCell ref="M416:N416"/>
    <mergeCell ref="Y416:Z416"/>
    <mergeCell ref="AB416:AC416"/>
    <mergeCell ref="AJ419:AM419"/>
    <mergeCell ref="AO419:AP419"/>
    <mergeCell ref="AR419:AU419"/>
    <mergeCell ref="AW419:AZ419"/>
    <mergeCell ref="BB419:BE419"/>
    <mergeCell ref="BG419:BK419"/>
    <mergeCell ref="BB418:BE418"/>
    <mergeCell ref="BG418:BK418"/>
    <mergeCell ref="B419:C419"/>
    <mergeCell ref="E419:G419"/>
    <mergeCell ref="H419:L419"/>
    <mergeCell ref="M419:N419"/>
    <mergeCell ref="Y419:Z419"/>
    <mergeCell ref="AB419:AC419"/>
    <mergeCell ref="AD419:AF419"/>
    <mergeCell ref="AH419:AI419"/>
    <mergeCell ref="AD418:AF418"/>
    <mergeCell ref="AH418:AI418"/>
    <mergeCell ref="AJ418:AM418"/>
    <mergeCell ref="AO418:AP418"/>
    <mergeCell ref="AR418:AU418"/>
    <mergeCell ref="AW418:AZ418"/>
    <mergeCell ref="B418:C418"/>
    <mergeCell ref="E418:G418"/>
    <mergeCell ref="H418:L418"/>
    <mergeCell ref="M418:N418"/>
    <mergeCell ref="Y418:Z418"/>
    <mergeCell ref="AB418:AC418"/>
    <mergeCell ref="BB420:BE420"/>
    <mergeCell ref="BG420:BK420"/>
    <mergeCell ref="BD421:BF421"/>
    <mergeCell ref="BG421:BL421"/>
    <mergeCell ref="BC422:BD422"/>
    <mergeCell ref="BE422:BF422"/>
    <mergeCell ref="BI422:BJ422"/>
    <mergeCell ref="BK422:BL422"/>
    <mergeCell ref="AD420:AF420"/>
    <mergeCell ref="AH420:AI420"/>
    <mergeCell ref="AJ420:AM420"/>
    <mergeCell ref="AO420:AP420"/>
    <mergeCell ref="AR420:AU420"/>
    <mergeCell ref="AW420:AZ420"/>
    <mergeCell ref="B420:C420"/>
    <mergeCell ref="E420:G420"/>
    <mergeCell ref="H420:L420"/>
    <mergeCell ref="M420:N420"/>
    <mergeCell ref="Y420:Z420"/>
    <mergeCell ref="AB420:AC420"/>
    <mergeCell ref="AO424:AQ425"/>
    <mergeCell ref="AR424:AV425"/>
    <mergeCell ref="AW424:BA425"/>
    <mergeCell ref="BB424:BF425"/>
    <mergeCell ref="BG424:BL425"/>
    <mergeCell ref="Y425:AC426"/>
    <mergeCell ref="AH425:AI425"/>
    <mergeCell ref="AJ425:AN425"/>
    <mergeCell ref="AR426:AV426"/>
    <mergeCell ref="AW426:BA426"/>
    <mergeCell ref="B424:C425"/>
    <mergeCell ref="D424:D425"/>
    <mergeCell ref="E424:G425"/>
    <mergeCell ref="H424:L426"/>
    <mergeCell ref="M424:S426"/>
    <mergeCell ref="T424:X426"/>
    <mergeCell ref="Y424:AC424"/>
    <mergeCell ref="AD424:AG425"/>
    <mergeCell ref="AH424:AN424"/>
    <mergeCell ref="AJ427:AM427"/>
    <mergeCell ref="AO427:AP427"/>
    <mergeCell ref="AR427:AU427"/>
    <mergeCell ref="AW427:AZ427"/>
    <mergeCell ref="BB427:BE427"/>
    <mergeCell ref="BG427:BK427"/>
    <mergeCell ref="BB426:BF426"/>
    <mergeCell ref="BG426:BL426"/>
    <mergeCell ref="B427:C427"/>
    <mergeCell ref="E427:G427"/>
    <mergeCell ref="H427:L427"/>
    <mergeCell ref="M427:N427"/>
    <mergeCell ref="Y427:Z427"/>
    <mergeCell ref="AB427:AC427"/>
    <mergeCell ref="AD427:AF427"/>
    <mergeCell ref="AH427:AI427"/>
    <mergeCell ref="B426:C426"/>
    <mergeCell ref="E426:G426"/>
    <mergeCell ref="AD426:AG426"/>
    <mergeCell ref="AH426:AI426"/>
    <mergeCell ref="AJ426:AN426"/>
    <mergeCell ref="AO426:AQ426"/>
    <mergeCell ref="AJ429:AM429"/>
    <mergeCell ref="AO429:AP429"/>
    <mergeCell ref="AR429:AU429"/>
    <mergeCell ref="AW429:AZ429"/>
    <mergeCell ref="BB429:BE429"/>
    <mergeCell ref="BG429:BK429"/>
    <mergeCell ref="BB428:BE428"/>
    <mergeCell ref="BG428:BK428"/>
    <mergeCell ref="B429:C429"/>
    <mergeCell ref="E429:G429"/>
    <mergeCell ref="H429:L429"/>
    <mergeCell ref="M429:N429"/>
    <mergeCell ref="Y429:Z429"/>
    <mergeCell ref="AB429:AC429"/>
    <mergeCell ref="AD429:AF429"/>
    <mergeCell ref="AH429:AI429"/>
    <mergeCell ref="AD428:AF428"/>
    <mergeCell ref="AH428:AI428"/>
    <mergeCell ref="AJ428:AM428"/>
    <mergeCell ref="AO428:AP428"/>
    <mergeCell ref="AR428:AU428"/>
    <mergeCell ref="AW428:AZ428"/>
    <mergeCell ref="B428:C428"/>
    <mergeCell ref="E428:G428"/>
    <mergeCell ref="H428:L428"/>
    <mergeCell ref="M428:N428"/>
    <mergeCell ref="Y428:Z428"/>
    <mergeCell ref="AB428:AC428"/>
    <mergeCell ref="AJ431:AM431"/>
    <mergeCell ref="AO431:AP431"/>
    <mergeCell ref="AR431:AU431"/>
    <mergeCell ref="AW431:AZ431"/>
    <mergeCell ref="BB431:BE431"/>
    <mergeCell ref="BG431:BK431"/>
    <mergeCell ref="BB430:BE430"/>
    <mergeCell ref="BG430:BK430"/>
    <mergeCell ref="B431:C431"/>
    <mergeCell ref="E431:G431"/>
    <mergeCell ref="H431:L431"/>
    <mergeCell ref="M431:N431"/>
    <mergeCell ref="Y431:Z431"/>
    <mergeCell ref="AB431:AC431"/>
    <mergeCell ref="AD431:AF431"/>
    <mergeCell ref="AH431:AI431"/>
    <mergeCell ref="AD430:AF430"/>
    <mergeCell ref="AH430:AI430"/>
    <mergeCell ref="AJ430:AM430"/>
    <mergeCell ref="AO430:AP430"/>
    <mergeCell ref="AR430:AU430"/>
    <mergeCell ref="AW430:AZ430"/>
    <mergeCell ref="B430:C430"/>
    <mergeCell ref="E430:G430"/>
    <mergeCell ref="H430:L430"/>
    <mergeCell ref="M430:N430"/>
    <mergeCell ref="Y430:Z430"/>
    <mergeCell ref="AB430:AC430"/>
    <mergeCell ref="AJ433:AM433"/>
    <mergeCell ref="AO433:AP433"/>
    <mergeCell ref="AR433:AU433"/>
    <mergeCell ref="AW433:AZ433"/>
    <mergeCell ref="BB433:BE433"/>
    <mergeCell ref="BG433:BK433"/>
    <mergeCell ref="BB432:BE432"/>
    <mergeCell ref="BG432:BK432"/>
    <mergeCell ref="B433:C433"/>
    <mergeCell ref="E433:G433"/>
    <mergeCell ref="H433:L433"/>
    <mergeCell ref="M433:N433"/>
    <mergeCell ref="Y433:Z433"/>
    <mergeCell ref="AB433:AC433"/>
    <mergeCell ref="AD433:AF433"/>
    <mergeCell ref="AH433:AI433"/>
    <mergeCell ref="AD432:AF432"/>
    <mergeCell ref="AH432:AI432"/>
    <mergeCell ref="AJ432:AM432"/>
    <mergeCell ref="AO432:AP432"/>
    <mergeCell ref="AR432:AU432"/>
    <mergeCell ref="AW432:AZ432"/>
    <mergeCell ref="B432:C432"/>
    <mergeCell ref="E432:G432"/>
    <mergeCell ref="H432:L432"/>
    <mergeCell ref="M432:N432"/>
    <mergeCell ref="Y432:Z432"/>
    <mergeCell ref="AB432:AC432"/>
    <mergeCell ref="AJ435:AM435"/>
    <mergeCell ref="AO435:AP435"/>
    <mergeCell ref="AR435:AU435"/>
    <mergeCell ref="AW435:AZ435"/>
    <mergeCell ref="BB435:BE435"/>
    <mergeCell ref="BG435:BK435"/>
    <mergeCell ref="BB434:BE434"/>
    <mergeCell ref="BG434:BK434"/>
    <mergeCell ref="B435:C435"/>
    <mergeCell ref="E435:G435"/>
    <mergeCell ref="H435:L435"/>
    <mergeCell ref="M435:N435"/>
    <mergeCell ref="Y435:Z435"/>
    <mergeCell ref="AB435:AC435"/>
    <mergeCell ref="AD435:AF435"/>
    <mergeCell ref="AH435:AI435"/>
    <mergeCell ref="AD434:AF434"/>
    <mergeCell ref="AH434:AI434"/>
    <mergeCell ref="AJ434:AM434"/>
    <mergeCell ref="AO434:AP434"/>
    <mergeCell ref="AR434:AU434"/>
    <mergeCell ref="AW434:AZ434"/>
    <mergeCell ref="B434:C434"/>
    <mergeCell ref="E434:G434"/>
    <mergeCell ref="H434:L434"/>
    <mergeCell ref="M434:N434"/>
    <mergeCell ref="Y434:Z434"/>
    <mergeCell ref="AB434:AC434"/>
    <mergeCell ref="AJ437:AM437"/>
    <mergeCell ref="AO437:AP437"/>
    <mergeCell ref="AR437:AU437"/>
    <mergeCell ref="AW437:AZ437"/>
    <mergeCell ref="BB437:BE437"/>
    <mergeCell ref="BG437:BK437"/>
    <mergeCell ref="BB436:BE436"/>
    <mergeCell ref="BG436:BK436"/>
    <mergeCell ref="B437:C437"/>
    <mergeCell ref="E437:G437"/>
    <mergeCell ref="H437:L437"/>
    <mergeCell ref="M437:N437"/>
    <mergeCell ref="Y437:Z437"/>
    <mergeCell ref="AB437:AC437"/>
    <mergeCell ref="AD437:AF437"/>
    <mergeCell ref="AH437:AI437"/>
    <mergeCell ref="AD436:AF436"/>
    <mergeCell ref="AH436:AI436"/>
    <mergeCell ref="AJ436:AM436"/>
    <mergeCell ref="AO436:AP436"/>
    <mergeCell ref="AR436:AU436"/>
    <mergeCell ref="AW436:AZ436"/>
    <mergeCell ref="B436:C436"/>
    <mergeCell ref="E436:G436"/>
    <mergeCell ref="H436:L436"/>
    <mergeCell ref="M436:N436"/>
    <mergeCell ref="Y436:Z436"/>
    <mergeCell ref="AB436:AC436"/>
    <mergeCell ref="AJ439:AM439"/>
    <mergeCell ref="AO439:AP439"/>
    <mergeCell ref="AR439:AU439"/>
    <mergeCell ref="AW439:AZ439"/>
    <mergeCell ref="BB439:BE439"/>
    <mergeCell ref="BG439:BK439"/>
    <mergeCell ref="BB438:BE438"/>
    <mergeCell ref="BG438:BK438"/>
    <mergeCell ref="B439:C439"/>
    <mergeCell ref="E439:G439"/>
    <mergeCell ref="H439:L439"/>
    <mergeCell ref="M439:N439"/>
    <mergeCell ref="Y439:Z439"/>
    <mergeCell ref="AB439:AC439"/>
    <mergeCell ref="AD439:AF439"/>
    <mergeCell ref="AH439:AI439"/>
    <mergeCell ref="AD438:AF438"/>
    <mergeCell ref="AH438:AI438"/>
    <mergeCell ref="AJ438:AM438"/>
    <mergeCell ref="AO438:AP438"/>
    <mergeCell ref="AR438:AU438"/>
    <mergeCell ref="AW438:AZ438"/>
    <mergeCell ref="B438:C438"/>
    <mergeCell ref="E438:G438"/>
    <mergeCell ref="H438:L438"/>
    <mergeCell ref="M438:N438"/>
    <mergeCell ref="Y438:Z438"/>
    <mergeCell ref="AB438:AC438"/>
    <mergeCell ref="AJ441:AM441"/>
    <mergeCell ref="AO441:AP441"/>
    <mergeCell ref="AR441:AU441"/>
    <mergeCell ref="AW441:AZ441"/>
    <mergeCell ref="BB441:BE441"/>
    <mergeCell ref="BG441:BK441"/>
    <mergeCell ref="BB440:BE440"/>
    <mergeCell ref="BG440:BK440"/>
    <mergeCell ref="B441:C441"/>
    <mergeCell ref="E441:G441"/>
    <mergeCell ref="H441:L441"/>
    <mergeCell ref="M441:N441"/>
    <mergeCell ref="Y441:Z441"/>
    <mergeCell ref="AB441:AC441"/>
    <mergeCell ref="AD441:AF441"/>
    <mergeCell ref="AH441:AI441"/>
    <mergeCell ref="AD440:AF440"/>
    <mergeCell ref="AH440:AI440"/>
    <mergeCell ref="AJ440:AM440"/>
    <mergeCell ref="AO440:AP440"/>
    <mergeCell ref="AR440:AU440"/>
    <mergeCell ref="AW440:AZ440"/>
    <mergeCell ref="B440:C440"/>
    <mergeCell ref="E440:G440"/>
    <mergeCell ref="H440:L440"/>
    <mergeCell ref="M440:N440"/>
    <mergeCell ref="Y440:Z440"/>
    <mergeCell ref="AB440:AC440"/>
    <mergeCell ref="AJ443:AM443"/>
    <mergeCell ref="AO443:AP443"/>
    <mergeCell ref="AR443:AU443"/>
    <mergeCell ref="AW443:AZ443"/>
    <mergeCell ref="BB443:BE443"/>
    <mergeCell ref="BG443:BK443"/>
    <mergeCell ref="BB442:BE442"/>
    <mergeCell ref="BG442:BK442"/>
    <mergeCell ref="B443:C443"/>
    <mergeCell ref="E443:G443"/>
    <mergeCell ref="H443:L443"/>
    <mergeCell ref="M443:N443"/>
    <mergeCell ref="Y443:Z443"/>
    <mergeCell ref="AB443:AC443"/>
    <mergeCell ref="AD443:AF443"/>
    <mergeCell ref="AH443:AI443"/>
    <mergeCell ref="AD442:AF442"/>
    <mergeCell ref="AH442:AI442"/>
    <mergeCell ref="AJ442:AM442"/>
    <mergeCell ref="AO442:AP442"/>
    <mergeCell ref="AR442:AU442"/>
    <mergeCell ref="AW442:AZ442"/>
    <mergeCell ref="B442:C442"/>
    <mergeCell ref="E442:G442"/>
    <mergeCell ref="H442:L442"/>
    <mergeCell ref="M442:N442"/>
    <mergeCell ref="Y442:Z442"/>
    <mergeCell ref="AB442:AC442"/>
    <mergeCell ref="AJ445:AM445"/>
    <mergeCell ref="AO445:AP445"/>
    <mergeCell ref="AR445:AU445"/>
    <mergeCell ref="AW445:AZ445"/>
    <mergeCell ref="BB445:BE445"/>
    <mergeCell ref="BG445:BK445"/>
    <mergeCell ref="BB444:BE444"/>
    <mergeCell ref="BG444:BK444"/>
    <mergeCell ref="B445:C445"/>
    <mergeCell ref="E445:G445"/>
    <mergeCell ref="H445:L445"/>
    <mergeCell ref="M445:N445"/>
    <mergeCell ref="Y445:Z445"/>
    <mergeCell ref="AB445:AC445"/>
    <mergeCell ref="AD445:AF445"/>
    <mergeCell ref="AH445:AI445"/>
    <mergeCell ref="AD444:AF444"/>
    <mergeCell ref="AH444:AI444"/>
    <mergeCell ref="AJ444:AM444"/>
    <mergeCell ref="AO444:AP444"/>
    <mergeCell ref="AR444:AU444"/>
    <mergeCell ref="AW444:AZ444"/>
    <mergeCell ref="B444:C444"/>
    <mergeCell ref="E444:G444"/>
    <mergeCell ref="H444:L444"/>
    <mergeCell ref="M444:N444"/>
    <mergeCell ref="Y444:Z444"/>
    <mergeCell ref="AB444:AC444"/>
    <mergeCell ref="BB446:BE446"/>
    <mergeCell ref="BG446:BK446"/>
    <mergeCell ref="BD447:BF447"/>
    <mergeCell ref="BG447:BL447"/>
    <mergeCell ref="BC448:BD448"/>
    <mergeCell ref="BE448:BF448"/>
    <mergeCell ref="BI448:BJ448"/>
    <mergeCell ref="BK448:BL448"/>
    <mergeCell ref="AD446:AF446"/>
    <mergeCell ref="AH446:AI446"/>
    <mergeCell ref="AJ446:AM446"/>
    <mergeCell ref="AO446:AP446"/>
    <mergeCell ref="AR446:AU446"/>
    <mergeCell ref="AW446:AZ446"/>
    <mergeCell ref="B446:C446"/>
    <mergeCell ref="E446:G446"/>
    <mergeCell ref="H446:L446"/>
    <mergeCell ref="M446:N446"/>
    <mergeCell ref="Y446:Z446"/>
    <mergeCell ref="AB446:AC446"/>
    <mergeCell ref="AO450:AQ451"/>
    <mergeCell ref="AR450:AV451"/>
    <mergeCell ref="AW450:BA451"/>
    <mergeCell ref="BB450:BF451"/>
    <mergeCell ref="BG450:BL451"/>
    <mergeCell ref="Y451:AC452"/>
    <mergeCell ref="AH451:AI451"/>
    <mergeCell ref="AJ451:AN451"/>
    <mergeCell ref="AR452:AV452"/>
    <mergeCell ref="AW452:BA452"/>
    <mergeCell ref="B450:C451"/>
    <mergeCell ref="D450:D451"/>
    <mergeCell ref="E450:G451"/>
    <mergeCell ref="H450:L452"/>
    <mergeCell ref="M450:S452"/>
    <mergeCell ref="T450:X452"/>
    <mergeCell ref="Y450:AC450"/>
    <mergeCell ref="AD450:AG451"/>
    <mergeCell ref="AH450:AN450"/>
    <mergeCell ref="AJ453:AM453"/>
    <mergeCell ref="AO453:AP453"/>
    <mergeCell ref="AR453:AU453"/>
    <mergeCell ref="AW453:AZ453"/>
    <mergeCell ref="BB453:BE453"/>
    <mergeCell ref="BG453:BK453"/>
    <mergeCell ref="BB452:BF452"/>
    <mergeCell ref="BG452:BL452"/>
    <mergeCell ref="B453:C453"/>
    <mergeCell ref="E453:G453"/>
    <mergeCell ref="H453:L453"/>
    <mergeCell ref="M453:N453"/>
    <mergeCell ref="Y453:Z453"/>
    <mergeCell ref="AB453:AC453"/>
    <mergeCell ref="AD453:AF453"/>
    <mergeCell ref="AH453:AI453"/>
    <mergeCell ref="B452:C452"/>
    <mergeCell ref="E452:G452"/>
    <mergeCell ref="AD452:AG452"/>
    <mergeCell ref="AH452:AI452"/>
    <mergeCell ref="AJ452:AN452"/>
    <mergeCell ref="AO452:AQ452"/>
    <mergeCell ref="AJ455:AM455"/>
    <mergeCell ref="AO455:AP455"/>
    <mergeCell ref="AR455:AU455"/>
    <mergeCell ref="AW455:AZ455"/>
    <mergeCell ref="BB455:BE455"/>
    <mergeCell ref="BG455:BK455"/>
    <mergeCell ref="BB454:BE454"/>
    <mergeCell ref="BG454:BK454"/>
    <mergeCell ref="B455:C455"/>
    <mergeCell ref="E455:G455"/>
    <mergeCell ref="H455:L455"/>
    <mergeCell ref="M455:N455"/>
    <mergeCell ref="Y455:Z455"/>
    <mergeCell ref="AB455:AC455"/>
    <mergeCell ref="AD455:AF455"/>
    <mergeCell ref="AH455:AI455"/>
    <mergeCell ref="AD454:AF454"/>
    <mergeCell ref="AH454:AI454"/>
    <mergeCell ref="AJ454:AM454"/>
    <mergeCell ref="AO454:AP454"/>
    <mergeCell ref="AR454:AU454"/>
    <mergeCell ref="AW454:AZ454"/>
    <mergeCell ref="B454:C454"/>
    <mergeCell ref="E454:G454"/>
    <mergeCell ref="H454:L454"/>
    <mergeCell ref="M454:N454"/>
    <mergeCell ref="Y454:Z454"/>
    <mergeCell ref="AB454:AC454"/>
    <mergeCell ref="AJ457:AM457"/>
    <mergeCell ref="AO457:AP457"/>
    <mergeCell ref="AR457:AU457"/>
    <mergeCell ref="AW457:AZ457"/>
    <mergeCell ref="BB457:BE457"/>
    <mergeCell ref="BG457:BK457"/>
    <mergeCell ref="BB456:BE456"/>
    <mergeCell ref="BG456:BK456"/>
    <mergeCell ref="B457:C457"/>
    <mergeCell ref="E457:G457"/>
    <mergeCell ref="H457:L457"/>
    <mergeCell ref="M457:N457"/>
    <mergeCell ref="Y457:Z457"/>
    <mergeCell ref="AB457:AC457"/>
    <mergeCell ref="AD457:AF457"/>
    <mergeCell ref="AH457:AI457"/>
    <mergeCell ref="AD456:AF456"/>
    <mergeCell ref="AH456:AI456"/>
    <mergeCell ref="AJ456:AM456"/>
    <mergeCell ref="AO456:AP456"/>
    <mergeCell ref="AR456:AU456"/>
    <mergeCell ref="AW456:AZ456"/>
    <mergeCell ref="B456:C456"/>
    <mergeCell ref="E456:G456"/>
    <mergeCell ref="H456:L456"/>
    <mergeCell ref="M456:N456"/>
    <mergeCell ref="Y456:Z456"/>
    <mergeCell ref="AB456:AC456"/>
    <mergeCell ref="AJ459:AM459"/>
    <mergeCell ref="AO459:AP459"/>
    <mergeCell ref="AR459:AU459"/>
    <mergeCell ref="AW459:AZ459"/>
    <mergeCell ref="BB459:BE459"/>
    <mergeCell ref="BG459:BK459"/>
    <mergeCell ref="BB458:BE458"/>
    <mergeCell ref="BG458:BK458"/>
    <mergeCell ref="B459:C459"/>
    <mergeCell ref="E459:G459"/>
    <mergeCell ref="H459:L459"/>
    <mergeCell ref="M459:N459"/>
    <mergeCell ref="Y459:Z459"/>
    <mergeCell ref="AB459:AC459"/>
    <mergeCell ref="AD459:AF459"/>
    <mergeCell ref="AH459:AI459"/>
    <mergeCell ref="AD458:AF458"/>
    <mergeCell ref="AH458:AI458"/>
    <mergeCell ref="AJ458:AM458"/>
    <mergeCell ref="AO458:AP458"/>
    <mergeCell ref="AR458:AU458"/>
    <mergeCell ref="AW458:AZ458"/>
    <mergeCell ref="B458:C458"/>
    <mergeCell ref="E458:G458"/>
    <mergeCell ref="H458:L458"/>
    <mergeCell ref="M458:N458"/>
    <mergeCell ref="Y458:Z458"/>
    <mergeCell ref="AB458:AC458"/>
    <mergeCell ref="AJ461:AM461"/>
    <mergeCell ref="AO461:AP461"/>
    <mergeCell ref="AR461:AU461"/>
    <mergeCell ref="AW461:AZ461"/>
    <mergeCell ref="BB461:BE461"/>
    <mergeCell ref="BG461:BK461"/>
    <mergeCell ref="BB460:BE460"/>
    <mergeCell ref="BG460:BK460"/>
    <mergeCell ref="B461:C461"/>
    <mergeCell ref="E461:G461"/>
    <mergeCell ref="H461:L461"/>
    <mergeCell ref="M461:N461"/>
    <mergeCell ref="Y461:Z461"/>
    <mergeCell ref="AB461:AC461"/>
    <mergeCell ref="AD461:AF461"/>
    <mergeCell ref="AH461:AI461"/>
    <mergeCell ref="AD460:AF460"/>
    <mergeCell ref="AH460:AI460"/>
    <mergeCell ref="AJ460:AM460"/>
    <mergeCell ref="AO460:AP460"/>
    <mergeCell ref="AR460:AU460"/>
    <mergeCell ref="AW460:AZ460"/>
    <mergeCell ref="B460:C460"/>
    <mergeCell ref="E460:G460"/>
    <mergeCell ref="H460:L460"/>
    <mergeCell ref="M460:N460"/>
    <mergeCell ref="Y460:Z460"/>
    <mergeCell ref="AB460:AC460"/>
    <mergeCell ref="AJ463:AM463"/>
    <mergeCell ref="AO463:AP463"/>
    <mergeCell ref="AR463:AU463"/>
    <mergeCell ref="AW463:AZ463"/>
    <mergeCell ref="BB463:BE463"/>
    <mergeCell ref="BG463:BK463"/>
    <mergeCell ref="BB462:BE462"/>
    <mergeCell ref="BG462:BK462"/>
    <mergeCell ref="B463:C463"/>
    <mergeCell ref="E463:G463"/>
    <mergeCell ref="H463:L463"/>
    <mergeCell ref="M463:N463"/>
    <mergeCell ref="Y463:Z463"/>
    <mergeCell ref="AB463:AC463"/>
    <mergeCell ref="AD463:AF463"/>
    <mergeCell ref="AH463:AI463"/>
    <mergeCell ref="AD462:AF462"/>
    <mergeCell ref="AH462:AI462"/>
    <mergeCell ref="AJ462:AM462"/>
    <mergeCell ref="AO462:AP462"/>
    <mergeCell ref="AR462:AU462"/>
    <mergeCell ref="AW462:AZ462"/>
    <mergeCell ref="B462:C462"/>
    <mergeCell ref="E462:G462"/>
    <mergeCell ref="H462:L462"/>
    <mergeCell ref="M462:N462"/>
    <mergeCell ref="Y462:Z462"/>
    <mergeCell ref="AB462:AC462"/>
    <mergeCell ref="AJ465:AM465"/>
    <mergeCell ref="AO465:AP465"/>
    <mergeCell ref="AR465:AU465"/>
    <mergeCell ref="AW465:AZ465"/>
    <mergeCell ref="BB465:BE465"/>
    <mergeCell ref="BG465:BK465"/>
    <mergeCell ref="BB464:BE464"/>
    <mergeCell ref="BG464:BK464"/>
    <mergeCell ref="B465:C465"/>
    <mergeCell ref="E465:G465"/>
    <mergeCell ref="H465:L465"/>
    <mergeCell ref="M465:N465"/>
    <mergeCell ref="Y465:Z465"/>
    <mergeCell ref="AB465:AC465"/>
    <mergeCell ref="AD465:AF465"/>
    <mergeCell ref="AH465:AI465"/>
    <mergeCell ref="AD464:AF464"/>
    <mergeCell ref="AH464:AI464"/>
    <mergeCell ref="AJ464:AM464"/>
    <mergeCell ref="AO464:AP464"/>
    <mergeCell ref="AR464:AU464"/>
    <mergeCell ref="AW464:AZ464"/>
    <mergeCell ref="B464:C464"/>
    <mergeCell ref="E464:G464"/>
    <mergeCell ref="H464:L464"/>
    <mergeCell ref="M464:N464"/>
    <mergeCell ref="Y464:Z464"/>
    <mergeCell ref="AB464:AC464"/>
    <mergeCell ref="AJ467:AM467"/>
    <mergeCell ref="AO467:AP467"/>
    <mergeCell ref="AR467:AU467"/>
    <mergeCell ref="AW467:AZ467"/>
    <mergeCell ref="BB467:BE467"/>
    <mergeCell ref="BG467:BK467"/>
    <mergeCell ref="BB466:BE466"/>
    <mergeCell ref="BG466:BK466"/>
    <mergeCell ref="B467:C467"/>
    <mergeCell ref="E467:G467"/>
    <mergeCell ref="H467:L467"/>
    <mergeCell ref="M467:N467"/>
    <mergeCell ref="Y467:Z467"/>
    <mergeCell ref="AB467:AC467"/>
    <mergeCell ref="AD467:AF467"/>
    <mergeCell ref="AH467:AI467"/>
    <mergeCell ref="AD466:AF466"/>
    <mergeCell ref="AH466:AI466"/>
    <mergeCell ref="AJ466:AM466"/>
    <mergeCell ref="AO466:AP466"/>
    <mergeCell ref="AR466:AU466"/>
    <mergeCell ref="AW466:AZ466"/>
    <mergeCell ref="B466:C466"/>
    <mergeCell ref="E466:G466"/>
    <mergeCell ref="H466:L466"/>
    <mergeCell ref="M466:N466"/>
    <mergeCell ref="Y466:Z466"/>
    <mergeCell ref="AB466:AC466"/>
    <mergeCell ref="AJ469:AM469"/>
    <mergeCell ref="AO469:AP469"/>
    <mergeCell ref="AR469:AU469"/>
    <mergeCell ref="AW469:AZ469"/>
    <mergeCell ref="BB469:BE469"/>
    <mergeCell ref="BG469:BK469"/>
    <mergeCell ref="BB468:BE468"/>
    <mergeCell ref="BG468:BK468"/>
    <mergeCell ref="B469:C469"/>
    <mergeCell ref="E469:G469"/>
    <mergeCell ref="H469:L469"/>
    <mergeCell ref="M469:N469"/>
    <mergeCell ref="Y469:Z469"/>
    <mergeCell ref="AB469:AC469"/>
    <mergeCell ref="AD469:AF469"/>
    <mergeCell ref="AH469:AI469"/>
    <mergeCell ref="AD468:AF468"/>
    <mergeCell ref="AH468:AI468"/>
    <mergeCell ref="AJ468:AM468"/>
    <mergeCell ref="AO468:AP468"/>
    <mergeCell ref="AR468:AU468"/>
    <mergeCell ref="AW468:AZ468"/>
    <mergeCell ref="B468:C468"/>
    <mergeCell ref="E468:G468"/>
    <mergeCell ref="H468:L468"/>
    <mergeCell ref="M468:N468"/>
    <mergeCell ref="Y468:Z468"/>
    <mergeCell ref="AB468:AC468"/>
    <mergeCell ref="AJ471:AM471"/>
    <mergeCell ref="AO471:AP471"/>
    <mergeCell ref="AR471:AU471"/>
    <mergeCell ref="AW471:AZ471"/>
    <mergeCell ref="BB471:BE471"/>
    <mergeCell ref="BG471:BK471"/>
    <mergeCell ref="BB470:BE470"/>
    <mergeCell ref="BG470:BK470"/>
    <mergeCell ref="B471:C471"/>
    <mergeCell ref="E471:G471"/>
    <mergeCell ref="H471:L471"/>
    <mergeCell ref="M471:N471"/>
    <mergeCell ref="Y471:Z471"/>
    <mergeCell ref="AB471:AC471"/>
    <mergeCell ref="AD471:AF471"/>
    <mergeCell ref="AH471:AI471"/>
    <mergeCell ref="AD470:AF470"/>
    <mergeCell ref="AH470:AI470"/>
    <mergeCell ref="AJ470:AM470"/>
    <mergeCell ref="AO470:AP470"/>
    <mergeCell ref="AR470:AU470"/>
    <mergeCell ref="AW470:AZ470"/>
    <mergeCell ref="B470:C470"/>
    <mergeCell ref="E470:G470"/>
    <mergeCell ref="H470:L470"/>
    <mergeCell ref="M470:N470"/>
    <mergeCell ref="Y470:Z470"/>
    <mergeCell ref="AB470:AC470"/>
    <mergeCell ref="BB472:BE472"/>
    <mergeCell ref="BG472:BK472"/>
    <mergeCell ref="BD473:BF473"/>
    <mergeCell ref="BG473:BL473"/>
    <mergeCell ref="BC474:BD474"/>
    <mergeCell ref="BE474:BF474"/>
    <mergeCell ref="BI474:BJ474"/>
    <mergeCell ref="BK474:BL474"/>
    <mergeCell ref="AD472:AF472"/>
    <mergeCell ref="AH472:AI472"/>
    <mergeCell ref="AJ472:AM472"/>
    <mergeCell ref="AO472:AP472"/>
    <mergeCell ref="AR472:AU472"/>
    <mergeCell ref="AW472:AZ472"/>
    <mergeCell ref="B472:C472"/>
    <mergeCell ref="E472:G472"/>
    <mergeCell ref="H472:L472"/>
    <mergeCell ref="M472:N472"/>
    <mergeCell ref="Y472:Z472"/>
    <mergeCell ref="AB472:AC472"/>
    <mergeCell ref="AO476:AQ477"/>
    <mergeCell ref="AR476:AV477"/>
    <mergeCell ref="AW476:BA477"/>
    <mergeCell ref="BB476:BF477"/>
    <mergeCell ref="BG476:BL477"/>
    <mergeCell ref="Y477:AC478"/>
    <mergeCell ref="AH477:AI477"/>
    <mergeCell ref="AJ477:AN477"/>
    <mergeCell ref="AR478:AV478"/>
    <mergeCell ref="AW478:BA478"/>
    <mergeCell ref="B476:C477"/>
    <mergeCell ref="D476:D477"/>
    <mergeCell ref="E476:G477"/>
    <mergeCell ref="H476:L478"/>
    <mergeCell ref="M476:S478"/>
    <mergeCell ref="T476:X478"/>
    <mergeCell ref="Y476:AC476"/>
    <mergeCell ref="AD476:AG477"/>
    <mergeCell ref="AH476:AN476"/>
    <mergeCell ref="AJ479:AM479"/>
    <mergeCell ref="AO479:AP479"/>
    <mergeCell ref="AR479:AU479"/>
    <mergeCell ref="AW479:AZ479"/>
    <mergeCell ref="BB479:BE479"/>
    <mergeCell ref="BG479:BK479"/>
    <mergeCell ref="BB478:BF478"/>
    <mergeCell ref="BG478:BL478"/>
    <mergeCell ref="B479:C479"/>
    <mergeCell ref="E479:G479"/>
    <mergeCell ref="H479:L479"/>
    <mergeCell ref="M479:N479"/>
    <mergeCell ref="Y479:Z479"/>
    <mergeCell ref="AB479:AC479"/>
    <mergeCell ref="AD479:AF479"/>
    <mergeCell ref="AH479:AI479"/>
    <mergeCell ref="B478:C478"/>
    <mergeCell ref="E478:G478"/>
    <mergeCell ref="AD478:AG478"/>
    <mergeCell ref="AH478:AI478"/>
    <mergeCell ref="AJ478:AN478"/>
    <mergeCell ref="AO478:AQ478"/>
    <mergeCell ref="AJ481:AM481"/>
    <mergeCell ref="AO481:AP481"/>
    <mergeCell ref="AR481:AU481"/>
    <mergeCell ref="AW481:AZ481"/>
    <mergeCell ref="BB481:BE481"/>
    <mergeCell ref="BG481:BK481"/>
    <mergeCell ref="BB480:BE480"/>
    <mergeCell ref="BG480:BK480"/>
    <mergeCell ref="B481:C481"/>
    <mergeCell ref="E481:G481"/>
    <mergeCell ref="H481:L481"/>
    <mergeCell ref="M481:N481"/>
    <mergeCell ref="Y481:Z481"/>
    <mergeCell ref="AB481:AC481"/>
    <mergeCell ref="AD481:AF481"/>
    <mergeCell ref="AH481:AI481"/>
    <mergeCell ref="AD480:AF480"/>
    <mergeCell ref="AH480:AI480"/>
    <mergeCell ref="AJ480:AM480"/>
    <mergeCell ref="AO480:AP480"/>
    <mergeCell ref="AR480:AU480"/>
    <mergeCell ref="AW480:AZ480"/>
    <mergeCell ref="B480:C480"/>
    <mergeCell ref="E480:G480"/>
    <mergeCell ref="H480:L480"/>
    <mergeCell ref="M480:N480"/>
    <mergeCell ref="Y480:Z480"/>
    <mergeCell ref="AB480:AC480"/>
    <mergeCell ref="AJ483:AM483"/>
    <mergeCell ref="AO483:AP483"/>
    <mergeCell ref="AR483:AU483"/>
    <mergeCell ref="AW483:AZ483"/>
    <mergeCell ref="BB483:BE483"/>
    <mergeCell ref="BG483:BK483"/>
    <mergeCell ref="BB482:BE482"/>
    <mergeCell ref="BG482:BK482"/>
    <mergeCell ref="B483:C483"/>
    <mergeCell ref="E483:G483"/>
    <mergeCell ref="H483:L483"/>
    <mergeCell ref="M483:N483"/>
    <mergeCell ref="Y483:Z483"/>
    <mergeCell ref="AB483:AC483"/>
    <mergeCell ref="AD483:AF483"/>
    <mergeCell ref="AH483:AI483"/>
    <mergeCell ref="AD482:AF482"/>
    <mergeCell ref="AH482:AI482"/>
    <mergeCell ref="AJ482:AM482"/>
    <mergeCell ref="AO482:AP482"/>
    <mergeCell ref="AR482:AU482"/>
    <mergeCell ref="AW482:AZ482"/>
    <mergeCell ref="B482:C482"/>
    <mergeCell ref="E482:G482"/>
    <mergeCell ref="H482:L482"/>
    <mergeCell ref="M482:N482"/>
    <mergeCell ref="Y482:Z482"/>
    <mergeCell ref="AB482:AC482"/>
    <mergeCell ref="AJ485:AM485"/>
    <mergeCell ref="AO485:AP485"/>
    <mergeCell ref="AR485:AU485"/>
    <mergeCell ref="AW485:AZ485"/>
    <mergeCell ref="BB485:BE485"/>
    <mergeCell ref="BG485:BK485"/>
    <mergeCell ref="BB484:BE484"/>
    <mergeCell ref="BG484:BK484"/>
    <mergeCell ref="B485:C485"/>
    <mergeCell ref="E485:G485"/>
    <mergeCell ref="H485:L485"/>
    <mergeCell ref="M485:N485"/>
    <mergeCell ref="Y485:Z485"/>
    <mergeCell ref="AB485:AC485"/>
    <mergeCell ref="AD485:AF485"/>
    <mergeCell ref="AH485:AI485"/>
    <mergeCell ref="AD484:AF484"/>
    <mergeCell ref="AH484:AI484"/>
    <mergeCell ref="AJ484:AM484"/>
    <mergeCell ref="AO484:AP484"/>
    <mergeCell ref="AR484:AU484"/>
    <mergeCell ref="AW484:AZ484"/>
    <mergeCell ref="B484:C484"/>
    <mergeCell ref="E484:G484"/>
    <mergeCell ref="H484:L484"/>
    <mergeCell ref="M484:N484"/>
    <mergeCell ref="Y484:Z484"/>
    <mergeCell ref="AB484:AC484"/>
    <mergeCell ref="AJ487:AM487"/>
    <mergeCell ref="AO487:AP487"/>
    <mergeCell ref="AR487:AU487"/>
    <mergeCell ref="AW487:AZ487"/>
    <mergeCell ref="BB487:BE487"/>
    <mergeCell ref="BG487:BK487"/>
    <mergeCell ref="BB486:BE486"/>
    <mergeCell ref="BG486:BK486"/>
    <mergeCell ref="B487:C487"/>
    <mergeCell ref="E487:G487"/>
    <mergeCell ref="H487:L487"/>
    <mergeCell ref="M487:N487"/>
    <mergeCell ref="Y487:Z487"/>
    <mergeCell ref="AB487:AC487"/>
    <mergeCell ref="AD487:AF487"/>
    <mergeCell ref="AH487:AI487"/>
    <mergeCell ref="AD486:AF486"/>
    <mergeCell ref="AH486:AI486"/>
    <mergeCell ref="AJ486:AM486"/>
    <mergeCell ref="AO486:AP486"/>
    <mergeCell ref="AR486:AU486"/>
    <mergeCell ref="AW486:AZ486"/>
    <mergeCell ref="B486:C486"/>
    <mergeCell ref="E486:G486"/>
    <mergeCell ref="H486:L486"/>
    <mergeCell ref="M486:N486"/>
    <mergeCell ref="Y486:Z486"/>
    <mergeCell ref="AB486:AC486"/>
    <mergeCell ref="AJ489:AM489"/>
    <mergeCell ref="AO489:AP489"/>
    <mergeCell ref="AR489:AU489"/>
    <mergeCell ref="AW489:AZ489"/>
    <mergeCell ref="BB489:BE489"/>
    <mergeCell ref="BG489:BK489"/>
    <mergeCell ref="BB488:BE488"/>
    <mergeCell ref="BG488:BK488"/>
    <mergeCell ref="B489:C489"/>
    <mergeCell ref="E489:G489"/>
    <mergeCell ref="H489:L489"/>
    <mergeCell ref="M489:N489"/>
    <mergeCell ref="Y489:Z489"/>
    <mergeCell ref="AB489:AC489"/>
    <mergeCell ref="AD489:AF489"/>
    <mergeCell ref="AH489:AI489"/>
    <mergeCell ref="AD488:AF488"/>
    <mergeCell ref="AH488:AI488"/>
    <mergeCell ref="AJ488:AM488"/>
    <mergeCell ref="AO488:AP488"/>
    <mergeCell ref="AR488:AU488"/>
    <mergeCell ref="AW488:AZ488"/>
    <mergeCell ref="B488:C488"/>
    <mergeCell ref="E488:G488"/>
    <mergeCell ref="H488:L488"/>
    <mergeCell ref="M488:N488"/>
    <mergeCell ref="Y488:Z488"/>
    <mergeCell ref="AB488:AC488"/>
    <mergeCell ref="AJ491:AM491"/>
    <mergeCell ref="AO491:AP491"/>
    <mergeCell ref="AR491:AU491"/>
    <mergeCell ref="AW491:AZ491"/>
    <mergeCell ref="BB491:BE491"/>
    <mergeCell ref="BG491:BK491"/>
    <mergeCell ref="BB490:BE490"/>
    <mergeCell ref="BG490:BK490"/>
    <mergeCell ref="B491:C491"/>
    <mergeCell ref="E491:G491"/>
    <mergeCell ref="H491:L491"/>
    <mergeCell ref="M491:N491"/>
    <mergeCell ref="Y491:Z491"/>
    <mergeCell ref="AB491:AC491"/>
    <mergeCell ref="AD491:AF491"/>
    <mergeCell ref="AH491:AI491"/>
    <mergeCell ref="AD490:AF490"/>
    <mergeCell ref="AH490:AI490"/>
    <mergeCell ref="AJ490:AM490"/>
    <mergeCell ref="AO490:AP490"/>
    <mergeCell ref="AR490:AU490"/>
    <mergeCell ref="AW490:AZ490"/>
    <mergeCell ref="B490:C490"/>
    <mergeCell ref="E490:G490"/>
    <mergeCell ref="H490:L490"/>
    <mergeCell ref="M490:N490"/>
    <mergeCell ref="Y490:Z490"/>
    <mergeCell ref="AB490:AC490"/>
    <mergeCell ref="AJ493:AM493"/>
    <mergeCell ref="AO493:AP493"/>
    <mergeCell ref="AR493:AU493"/>
    <mergeCell ref="AW493:AZ493"/>
    <mergeCell ref="BB493:BE493"/>
    <mergeCell ref="BG493:BK493"/>
    <mergeCell ref="BB492:BE492"/>
    <mergeCell ref="BG492:BK492"/>
    <mergeCell ref="B493:C493"/>
    <mergeCell ref="E493:G493"/>
    <mergeCell ref="H493:L493"/>
    <mergeCell ref="M493:N493"/>
    <mergeCell ref="Y493:Z493"/>
    <mergeCell ref="AB493:AC493"/>
    <mergeCell ref="AD493:AF493"/>
    <mergeCell ref="AH493:AI493"/>
    <mergeCell ref="AD492:AF492"/>
    <mergeCell ref="AH492:AI492"/>
    <mergeCell ref="AJ492:AM492"/>
    <mergeCell ref="AO492:AP492"/>
    <mergeCell ref="AR492:AU492"/>
    <mergeCell ref="AW492:AZ492"/>
    <mergeCell ref="B492:C492"/>
    <mergeCell ref="E492:G492"/>
    <mergeCell ref="H492:L492"/>
    <mergeCell ref="M492:N492"/>
    <mergeCell ref="Y492:Z492"/>
    <mergeCell ref="AB492:AC492"/>
    <mergeCell ref="BB495:BE495"/>
    <mergeCell ref="BG495:BK495"/>
    <mergeCell ref="BB494:BE494"/>
    <mergeCell ref="BG494:BK494"/>
    <mergeCell ref="B495:C495"/>
    <mergeCell ref="E495:G495"/>
    <mergeCell ref="H495:L495"/>
    <mergeCell ref="M495:N495"/>
    <mergeCell ref="Y495:Z495"/>
    <mergeCell ref="AB495:AC495"/>
    <mergeCell ref="AD495:AF495"/>
    <mergeCell ref="AH495:AI495"/>
    <mergeCell ref="AD494:AF494"/>
    <mergeCell ref="AH494:AI494"/>
    <mergeCell ref="AJ494:AM494"/>
    <mergeCell ref="AO494:AP494"/>
    <mergeCell ref="AR494:AU494"/>
    <mergeCell ref="AW494:AZ494"/>
    <mergeCell ref="B494:C494"/>
    <mergeCell ref="E494:G494"/>
    <mergeCell ref="H494:L494"/>
    <mergeCell ref="M494:N494"/>
    <mergeCell ref="Y494:Z494"/>
    <mergeCell ref="AB494:AC494"/>
    <mergeCell ref="AD497:AF497"/>
    <mergeCell ref="AH497:AI497"/>
    <mergeCell ref="AD496:AF496"/>
    <mergeCell ref="AH496:AI496"/>
    <mergeCell ref="AJ496:AM496"/>
    <mergeCell ref="AO496:AP496"/>
    <mergeCell ref="AR496:AU496"/>
    <mergeCell ref="AW496:AZ496"/>
    <mergeCell ref="B496:C496"/>
    <mergeCell ref="E496:G496"/>
    <mergeCell ref="H496:L496"/>
    <mergeCell ref="M496:N496"/>
    <mergeCell ref="Y496:Z496"/>
    <mergeCell ref="AB496:AC496"/>
    <mergeCell ref="AJ495:AM495"/>
    <mergeCell ref="AO495:AP495"/>
    <mergeCell ref="AR495:AU495"/>
    <mergeCell ref="AW495:AZ495"/>
    <mergeCell ref="BB498:BE498"/>
    <mergeCell ref="BG498:BK498"/>
    <mergeCell ref="BD499:BF499"/>
    <mergeCell ref="BG499:BL499"/>
    <mergeCell ref="BE32:BF32"/>
    <mergeCell ref="BC32:BD32"/>
    <mergeCell ref="AD498:AF498"/>
    <mergeCell ref="AH498:AI498"/>
    <mergeCell ref="AJ498:AM498"/>
    <mergeCell ref="AO498:AP498"/>
    <mergeCell ref="AR498:AU498"/>
    <mergeCell ref="AW498:AZ498"/>
    <mergeCell ref="B498:C498"/>
    <mergeCell ref="E498:G498"/>
    <mergeCell ref="H498:L498"/>
    <mergeCell ref="M498:N498"/>
    <mergeCell ref="Y498:Z498"/>
    <mergeCell ref="AB498:AC498"/>
    <mergeCell ref="AJ497:AM497"/>
    <mergeCell ref="AO497:AP497"/>
    <mergeCell ref="AR497:AU497"/>
    <mergeCell ref="AW497:AZ497"/>
    <mergeCell ref="BB497:BE497"/>
    <mergeCell ref="BG497:BK497"/>
    <mergeCell ref="BB496:BE496"/>
    <mergeCell ref="BG496:BK496"/>
    <mergeCell ref="B497:C497"/>
    <mergeCell ref="E497:G497"/>
    <mergeCell ref="H497:L497"/>
    <mergeCell ref="M497:N497"/>
    <mergeCell ref="Y497:Z497"/>
    <mergeCell ref="AB497:AC497"/>
    <mergeCell ref="BD26:BF26"/>
    <mergeCell ref="B27:B28"/>
    <mergeCell ref="C27:H27"/>
    <mergeCell ref="I27:N27"/>
    <mergeCell ref="O27:T27"/>
    <mergeCell ref="U27:Z27"/>
    <mergeCell ref="AA27:AG27"/>
    <mergeCell ref="C28:E28"/>
    <mergeCell ref="F28:H28"/>
    <mergeCell ref="I28:K28"/>
    <mergeCell ref="L28:N28"/>
    <mergeCell ref="O28:Q28"/>
    <mergeCell ref="R28:T28"/>
    <mergeCell ref="U28:W28"/>
    <mergeCell ref="X28:Z28"/>
    <mergeCell ref="AA28:AD28"/>
    <mergeCell ref="AE28:AG28"/>
    <mergeCell ref="BG26:BK26"/>
    <mergeCell ref="C31:E31"/>
    <mergeCell ref="F31:H31"/>
    <mergeCell ref="I31:K31"/>
    <mergeCell ref="L31:N31"/>
    <mergeCell ref="O31:Q31"/>
    <mergeCell ref="R31:T31"/>
    <mergeCell ref="U31:W31"/>
    <mergeCell ref="X31:Z31"/>
    <mergeCell ref="AA31:AD31"/>
    <mergeCell ref="AE31:AG31"/>
    <mergeCell ref="BG28:BL28"/>
    <mergeCell ref="C29:E29"/>
    <mergeCell ref="F29:H29"/>
    <mergeCell ref="I29:K29"/>
    <mergeCell ref="L29:N29"/>
    <mergeCell ref="O29:Q29"/>
    <mergeCell ref="R29:T29"/>
    <mergeCell ref="U29:W29"/>
    <mergeCell ref="X29:Z29"/>
    <mergeCell ref="AA29:AD29"/>
    <mergeCell ref="AE29:AG29"/>
    <mergeCell ref="C30:E30"/>
    <mergeCell ref="F30:H30"/>
    <mergeCell ref="I30:K30"/>
    <mergeCell ref="L30:N30"/>
    <mergeCell ref="O30:Q30"/>
    <mergeCell ref="R30:T30"/>
    <mergeCell ref="U30:W30"/>
    <mergeCell ref="X30:Z30"/>
    <mergeCell ref="AA30:AD30"/>
    <mergeCell ref="AE30:AG30"/>
  </mergeCells>
  <phoneticPr fontId="1"/>
  <dataValidations count="3">
    <dataValidation type="list" allowBlank="1" showInputMessage="1" showErrorMessage="1" sqref="D479:D498 D37:D56 D453:D472 D63:D82 D89:D108 D115:D134 D141:D160 D167:D186 D193:D212 D219:D238 D245:D264 D271:D290 D297:D316 D323:D342 D349:D368 D375:D394 D401:D420 D427:D446 D6:D25">
      <formula1>"1号,2号"</formula1>
    </dataValidation>
    <dataValidation type="list" allowBlank="1" showInputMessage="1" showErrorMessage="1" sqref="AH479:AI498 AH453:AI472 AH37:AI56 AH63:AI82 AH89:AI108 AH115:AI134 AH141:AI160 AH167:AI186 AH193:AI212 AH219:AI238 AH245:AI264 AH271:AI290 AH297:AI316 AH323:AI342 AH349:AI368 AH375:AI394 AH401:AI420 AH427:AI446 AH6:AI25">
      <formula1>"有,無"</formula1>
    </dataValidation>
    <dataValidation type="list" allowBlank="1" showInputMessage="1" sqref="B427:B446 B479:B498 B37:B56 B453:B472 B63:B82 B89:B108 B115:B134 B141:B160 B167:B186 B193:B212 B219:B238 B245:B264 B271:B290 B297:B316 B323:B342 B349:B368 B375:B394 B401:B420 B6:B25">
      <formula1>"満3歳児,3歳児,4歳児,5歳児"</formula1>
    </dataValidation>
  </dataValidations>
  <pageMargins left="0.23622047244094491" right="0.23622047244094491" top="0.74803149606299213" bottom="0.74803149606299213" header="0.31496062992125984" footer="0.31496062992125984"/>
  <pageSetup paperSize="9" scale="84" orientation="landscape" r:id="rId1"/>
  <headerFooter>
    <oddHeader>&amp;R&amp;12様式３</oddHeader>
  </headerFooter>
  <rowBreaks count="18" manualBreakCount="18">
    <brk id="31" max="16383" man="1"/>
    <brk id="57" max="16383" man="1"/>
    <brk id="83" max="16383" man="1"/>
    <brk id="109" max="16383" man="1"/>
    <brk id="135" max="16383" man="1"/>
    <brk id="161" max="16383" man="1"/>
    <brk id="187" max="16383" man="1"/>
    <brk id="213" max="16383" man="1"/>
    <brk id="239" max="16383" man="1"/>
    <brk id="265" max="16383" man="1"/>
    <brk id="291" max="16383" man="1"/>
    <brk id="317" max="16383" man="1"/>
    <brk id="343" max="16383" man="1"/>
    <brk id="369" max="16383" man="1"/>
    <brk id="395" max="16383" man="1"/>
    <brk id="421" max="16383" man="1"/>
    <brk id="447" max="16383" man="1"/>
    <brk id="473"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35"/>
  <sheetViews>
    <sheetView view="pageBreakPreview" zoomScale="85" zoomScaleNormal="100" zoomScaleSheetLayoutView="85" workbookViewId="0">
      <selection activeCell="BQ31" sqref="BQ31"/>
    </sheetView>
  </sheetViews>
  <sheetFormatPr defaultColWidth="2" defaultRowHeight="18"/>
  <cols>
    <col min="1" max="1" width="3.09765625" style="2" customWidth="1"/>
    <col min="2" max="2" width="3.19921875" style="2" customWidth="1"/>
    <col min="3" max="3" width="2.3984375" style="2" customWidth="1"/>
    <col min="4" max="4" width="3.69921875" style="2" customWidth="1"/>
    <col min="5" max="5" width="2.69921875" style="2" customWidth="1"/>
    <col min="6" max="6" width="1.5" style="2" customWidth="1"/>
    <col min="7" max="7" width="2" style="2"/>
    <col min="8" max="13" width="1.69921875" style="2" customWidth="1"/>
    <col min="14" max="16" width="1.5" style="2" customWidth="1"/>
    <col min="17" max="17" width="2" style="2"/>
    <col min="18" max="18" width="2.19921875" style="2" customWidth="1"/>
    <col min="19" max="19" width="2" style="2"/>
    <col min="20" max="20" width="2.19921875" style="2" customWidth="1"/>
    <col min="21" max="21" width="2" style="2"/>
    <col min="22" max="22" width="2.59765625" style="2" bestFit="1" customWidth="1"/>
    <col min="23" max="24" width="2" style="2"/>
    <col min="25" max="25" width="2.59765625" style="2" bestFit="1" customWidth="1"/>
    <col min="26" max="31" width="2" style="2"/>
    <col min="32" max="33" width="2.19921875" style="2" customWidth="1"/>
    <col min="34" max="34" width="2" style="2" customWidth="1"/>
    <col min="35" max="35" width="2.19921875" style="2" customWidth="1"/>
    <col min="36" max="38" width="2" style="2"/>
    <col min="39" max="42" width="1.59765625" style="2" customWidth="1"/>
    <col min="43" max="56" width="2" style="2"/>
    <col min="57" max="57" width="2.8984375" style="2" customWidth="1"/>
    <col min="58" max="58" width="2" style="2"/>
    <col min="59" max="59" width="3.19921875" style="2" bestFit="1" customWidth="1"/>
    <col min="60" max="61" width="2" style="2"/>
    <col min="62" max="62" width="3.19921875" style="2" bestFit="1" customWidth="1"/>
    <col min="63" max="68" width="2" style="2"/>
    <col min="69" max="73" width="1.796875" style="2" customWidth="1"/>
    <col min="74" max="74" width="2" style="2"/>
    <col min="75" max="75" width="1.8984375" style="3" customWidth="1"/>
    <col min="76" max="85" width="2" style="2"/>
    <col min="86" max="86" width="2.296875" style="2" customWidth="1"/>
    <col min="87" max="87" width="2.796875" style="2" customWidth="1"/>
    <col min="88" max="88" width="2" style="2"/>
    <col min="89" max="89" width="2.69921875" style="2" customWidth="1"/>
    <col min="90" max="90" width="3" style="2" customWidth="1"/>
    <col min="91" max="16384" width="2" style="2"/>
  </cols>
  <sheetData>
    <row r="1" spans="1:90" ht="19.8">
      <c r="A1" s="38" t="s">
        <v>129</v>
      </c>
      <c r="BI1" s="7"/>
      <c r="BL1" s="7"/>
      <c r="BM1" s="418"/>
      <c r="BN1" s="418"/>
      <c r="BO1" s="416"/>
      <c r="BP1" s="417"/>
      <c r="BQ1" s="7"/>
      <c r="BR1" s="7"/>
      <c r="BS1" s="416"/>
      <c r="BT1" s="416"/>
      <c r="BU1" s="418"/>
      <c r="BV1" s="418"/>
      <c r="BW1" s="45"/>
      <c r="BX1" s="45"/>
      <c r="BY1" s="45"/>
      <c r="BZ1" s="7"/>
      <c r="CB1" s="194" t="s">
        <v>24</v>
      </c>
      <c r="CC1" s="195"/>
      <c r="CD1" s="375"/>
      <c r="CE1" s="376"/>
      <c r="CF1" s="2" t="s">
        <v>10</v>
      </c>
      <c r="CH1" s="375"/>
      <c r="CI1" s="377"/>
      <c r="CJ1" s="277" t="s">
        <v>25</v>
      </c>
      <c r="CK1" s="194"/>
    </row>
    <row r="2" spans="1:90">
      <c r="AE2" s="2" t="s">
        <v>85</v>
      </c>
      <c r="BL2" s="416"/>
      <c r="BM2" s="417"/>
      <c r="BN2" s="417"/>
      <c r="BO2" s="417"/>
      <c r="BP2" s="417"/>
      <c r="BQ2" s="417"/>
      <c r="BR2" s="417"/>
      <c r="BS2" s="417"/>
      <c r="BT2" s="417"/>
      <c r="BU2" s="417"/>
      <c r="BV2" s="417"/>
      <c r="BW2" s="2" t="s">
        <v>0</v>
      </c>
      <c r="BX2" s="47"/>
      <c r="BY2" s="47"/>
      <c r="BZ2" s="3"/>
      <c r="CA2" s="375"/>
      <c r="CB2" s="378"/>
      <c r="CC2" s="378"/>
      <c r="CD2" s="378"/>
      <c r="CE2" s="378"/>
      <c r="CF2" s="378"/>
      <c r="CG2" s="378"/>
      <c r="CH2" s="378"/>
      <c r="CI2" s="378"/>
      <c r="CJ2" s="378"/>
      <c r="CK2" s="376"/>
    </row>
    <row r="3" spans="1:90" s="4" customFormat="1" ht="18" customHeight="1">
      <c r="B3" s="279" t="s">
        <v>1</v>
      </c>
      <c r="C3" s="279"/>
      <c r="D3" s="340" t="s">
        <v>127</v>
      </c>
      <c r="E3" s="451" t="s">
        <v>97</v>
      </c>
      <c r="F3" s="452"/>
      <c r="G3" s="453"/>
      <c r="H3" s="425" t="s">
        <v>3</v>
      </c>
      <c r="I3" s="439"/>
      <c r="J3" s="439"/>
      <c r="K3" s="439"/>
      <c r="L3" s="439"/>
      <c r="M3" s="426"/>
      <c r="N3" s="442" t="s">
        <v>93</v>
      </c>
      <c r="O3" s="443"/>
      <c r="P3" s="443"/>
      <c r="Q3" s="443"/>
      <c r="R3" s="443"/>
      <c r="S3" s="443"/>
      <c r="T3" s="443"/>
      <c r="U3" s="444"/>
      <c r="V3" s="442" t="s">
        <v>63</v>
      </c>
      <c r="W3" s="443"/>
      <c r="X3" s="443"/>
      <c r="Y3" s="443"/>
      <c r="Z3" s="444"/>
      <c r="AA3" s="442" t="s">
        <v>76</v>
      </c>
      <c r="AB3" s="443"/>
      <c r="AC3" s="443"/>
      <c r="AD3" s="443"/>
      <c r="AE3" s="444"/>
      <c r="AF3" s="442" t="s">
        <v>149</v>
      </c>
      <c r="AG3" s="443"/>
      <c r="AH3" s="443"/>
      <c r="AI3" s="443"/>
      <c r="AJ3" s="444"/>
      <c r="AK3" s="419" t="s">
        <v>84</v>
      </c>
      <c r="AL3" s="420"/>
      <c r="AM3" s="420"/>
      <c r="AN3" s="420"/>
      <c r="AO3" s="420"/>
      <c r="AP3" s="420"/>
      <c r="AQ3" s="421"/>
      <c r="AR3" s="274" t="s">
        <v>128</v>
      </c>
      <c r="AS3" s="258"/>
      <c r="AT3" s="329"/>
      <c r="AU3" s="274" t="s">
        <v>143</v>
      </c>
      <c r="AV3" s="258"/>
      <c r="AW3" s="258"/>
      <c r="AX3" s="258"/>
      <c r="AY3" s="329"/>
      <c r="AZ3" s="419" t="s">
        <v>142</v>
      </c>
      <c r="BA3" s="420"/>
      <c r="BB3" s="420"/>
      <c r="BC3" s="420"/>
      <c r="BD3" s="421"/>
      <c r="BE3" s="236" t="s">
        <v>131</v>
      </c>
      <c r="BF3" s="336"/>
      <c r="BG3" s="379" t="s">
        <v>105</v>
      </c>
      <c r="BH3" s="379"/>
      <c r="BI3" s="379"/>
      <c r="BJ3" s="379" t="s">
        <v>160</v>
      </c>
      <c r="BK3" s="379"/>
      <c r="BL3" s="379"/>
      <c r="BM3" s="380" t="s">
        <v>159</v>
      </c>
      <c r="BN3" s="381"/>
      <c r="BO3" s="386" t="s">
        <v>141</v>
      </c>
      <c r="BP3" s="386"/>
      <c r="BQ3" s="386"/>
      <c r="BR3" s="386"/>
      <c r="BS3" s="386"/>
      <c r="BT3" s="387" t="s">
        <v>140</v>
      </c>
      <c r="BU3" s="388"/>
      <c r="BV3" s="388"/>
      <c r="BW3" s="388"/>
      <c r="BX3" s="388"/>
      <c r="BY3" s="389"/>
      <c r="BZ3" s="396" t="s">
        <v>138</v>
      </c>
      <c r="CA3" s="397"/>
      <c r="CB3" s="397"/>
      <c r="CC3" s="397"/>
      <c r="CD3" s="397"/>
      <c r="CE3" s="398"/>
      <c r="CF3" s="387" t="s">
        <v>139</v>
      </c>
      <c r="CG3" s="388"/>
      <c r="CH3" s="388"/>
      <c r="CI3" s="388"/>
      <c r="CJ3" s="388"/>
      <c r="CK3" s="389"/>
    </row>
    <row r="4" spans="1:90" s="4" customFormat="1" ht="16.2">
      <c r="B4" s="279"/>
      <c r="C4" s="279"/>
      <c r="D4" s="462"/>
      <c r="E4" s="454"/>
      <c r="F4" s="455"/>
      <c r="G4" s="456"/>
      <c r="H4" s="427"/>
      <c r="I4" s="440"/>
      <c r="J4" s="440"/>
      <c r="K4" s="440"/>
      <c r="L4" s="440"/>
      <c r="M4" s="428"/>
      <c r="N4" s="445"/>
      <c r="O4" s="446"/>
      <c r="P4" s="446"/>
      <c r="Q4" s="446"/>
      <c r="R4" s="446"/>
      <c r="S4" s="446"/>
      <c r="T4" s="446"/>
      <c r="U4" s="447"/>
      <c r="V4" s="445"/>
      <c r="W4" s="446"/>
      <c r="X4" s="446"/>
      <c r="Y4" s="446"/>
      <c r="Z4" s="447"/>
      <c r="AA4" s="448"/>
      <c r="AB4" s="449"/>
      <c r="AC4" s="449"/>
      <c r="AD4" s="449"/>
      <c r="AE4" s="450"/>
      <c r="AF4" s="445"/>
      <c r="AG4" s="446"/>
      <c r="AH4" s="446"/>
      <c r="AI4" s="446"/>
      <c r="AJ4" s="447"/>
      <c r="AK4" s="422"/>
      <c r="AL4" s="423"/>
      <c r="AM4" s="423"/>
      <c r="AN4" s="423"/>
      <c r="AO4" s="423"/>
      <c r="AP4" s="423"/>
      <c r="AQ4" s="424"/>
      <c r="AR4" s="342"/>
      <c r="AS4" s="259"/>
      <c r="AT4" s="343"/>
      <c r="AU4" s="342"/>
      <c r="AV4" s="259"/>
      <c r="AW4" s="259"/>
      <c r="AX4" s="259"/>
      <c r="AY4" s="343"/>
      <c r="AZ4" s="422"/>
      <c r="BA4" s="423"/>
      <c r="BB4" s="423"/>
      <c r="BC4" s="423"/>
      <c r="BD4" s="424"/>
      <c r="BE4" s="460"/>
      <c r="BF4" s="461"/>
      <c r="BG4" s="379"/>
      <c r="BH4" s="379"/>
      <c r="BI4" s="379"/>
      <c r="BJ4" s="379"/>
      <c r="BK4" s="379"/>
      <c r="BL4" s="379"/>
      <c r="BM4" s="382"/>
      <c r="BN4" s="383"/>
      <c r="BO4" s="386"/>
      <c r="BP4" s="386"/>
      <c r="BQ4" s="386"/>
      <c r="BR4" s="386"/>
      <c r="BS4" s="386"/>
      <c r="BT4" s="390"/>
      <c r="BU4" s="391"/>
      <c r="BV4" s="391"/>
      <c r="BW4" s="391"/>
      <c r="BX4" s="391"/>
      <c r="BY4" s="392"/>
      <c r="BZ4" s="399"/>
      <c r="CA4" s="400"/>
      <c r="CB4" s="400"/>
      <c r="CC4" s="400"/>
      <c r="CD4" s="400"/>
      <c r="CE4" s="401"/>
      <c r="CF4" s="390"/>
      <c r="CG4" s="391"/>
      <c r="CH4" s="391"/>
      <c r="CI4" s="391"/>
      <c r="CJ4" s="391"/>
      <c r="CK4" s="392"/>
    </row>
    <row r="5" spans="1:90" s="4" customFormat="1" ht="18" customHeight="1">
      <c r="B5" s="279"/>
      <c r="C5" s="279"/>
      <c r="D5" s="462"/>
      <c r="E5" s="454"/>
      <c r="F5" s="455"/>
      <c r="G5" s="456"/>
      <c r="H5" s="427"/>
      <c r="I5" s="440"/>
      <c r="J5" s="440"/>
      <c r="K5" s="440"/>
      <c r="L5" s="440"/>
      <c r="M5" s="428"/>
      <c r="N5" s="445"/>
      <c r="O5" s="446"/>
      <c r="P5" s="446"/>
      <c r="Q5" s="446"/>
      <c r="R5" s="446"/>
      <c r="S5" s="446"/>
      <c r="T5" s="446"/>
      <c r="U5" s="447"/>
      <c r="V5" s="445"/>
      <c r="W5" s="446"/>
      <c r="X5" s="446"/>
      <c r="Y5" s="446"/>
      <c r="Z5" s="447"/>
      <c r="AA5" s="443" t="s">
        <v>92</v>
      </c>
      <c r="AB5" s="443"/>
      <c r="AC5" s="443"/>
      <c r="AD5" s="443"/>
      <c r="AE5" s="444"/>
      <c r="AF5" s="445"/>
      <c r="AG5" s="446"/>
      <c r="AH5" s="446"/>
      <c r="AI5" s="446"/>
      <c r="AJ5" s="447"/>
      <c r="AK5" s="406"/>
      <c r="AL5" s="407"/>
      <c r="AM5" s="407"/>
      <c r="AN5" s="407"/>
      <c r="AO5" s="407"/>
      <c r="AP5" s="407"/>
      <c r="AQ5" s="408"/>
      <c r="AR5" s="342"/>
      <c r="AS5" s="259"/>
      <c r="AT5" s="343"/>
      <c r="AU5" s="342"/>
      <c r="AV5" s="259"/>
      <c r="AW5" s="259"/>
      <c r="AX5" s="259"/>
      <c r="AY5" s="343"/>
      <c r="AZ5" s="422"/>
      <c r="BA5" s="423"/>
      <c r="BB5" s="423"/>
      <c r="BC5" s="423"/>
      <c r="BD5" s="424"/>
      <c r="BE5" s="460"/>
      <c r="BF5" s="461"/>
      <c r="BG5" s="379"/>
      <c r="BH5" s="379"/>
      <c r="BI5" s="379"/>
      <c r="BJ5" s="379"/>
      <c r="BK5" s="379"/>
      <c r="BL5" s="379"/>
      <c r="BM5" s="382"/>
      <c r="BN5" s="383"/>
      <c r="BO5" s="386"/>
      <c r="BP5" s="386"/>
      <c r="BQ5" s="386"/>
      <c r="BR5" s="386"/>
      <c r="BS5" s="386"/>
      <c r="BT5" s="390"/>
      <c r="BU5" s="391"/>
      <c r="BV5" s="391"/>
      <c r="BW5" s="391"/>
      <c r="BX5" s="391"/>
      <c r="BY5" s="392"/>
      <c r="BZ5" s="399"/>
      <c r="CA5" s="400"/>
      <c r="CB5" s="400"/>
      <c r="CC5" s="400"/>
      <c r="CD5" s="400"/>
      <c r="CE5" s="401"/>
      <c r="CF5" s="390"/>
      <c r="CG5" s="391"/>
      <c r="CH5" s="391"/>
      <c r="CI5" s="391"/>
      <c r="CJ5" s="391"/>
      <c r="CK5" s="392"/>
    </row>
    <row r="6" spans="1:90" s="4" customFormat="1" ht="18" customHeight="1">
      <c r="B6" s="279"/>
      <c r="C6" s="279"/>
      <c r="D6" s="462"/>
      <c r="E6" s="454"/>
      <c r="F6" s="455"/>
      <c r="G6" s="456"/>
      <c r="H6" s="427"/>
      <c r="I6" s="440"/>
      <c r="J6" s="440"/>
      <c r="K6" s="440"/>
      <c r="L6" s="440"/>
      <c r="M6" s="428"/>
      <c r="N6" s="445"/>
      <c r="O6" s="446"/>
      <c r="P6" s="446"/>
      <c r="Q6" s="446"/>
      <c r="R6" s="446"/>
      <c r="S6" s="446"/>
      <c r="T6" s="446"/>
      <c r="U6" s="447"/>
      <c r="V6" s="445"/>
      <c r="W6" s="446"/>
      <c r="X6" s="446"/>
      <c r="Y6" s="446"/>
      <c r="Z6" s="447"/>
      <c r="AA6" s="446"/>
      <c r="AB6" s="446"/>
      <c r="AC6" s="446"/>
      <c r="AD6" s="446"/>
      <c r="AE6" s="447"/>
      <c r="AF6" s="445"/>
      <c r="AG6" s="446"/>
      <c r="AH6" s="446"/>
      <c r="AI6" s="446"/>
      <c r="AJ6" s="447"/>
      <c r="AK6" s="425" t="s">
        <v>4</v>
      </c>
      <c r="AL6" s="426"/>
      <c r="AM6" s="419" t="s">
        <v>144</v>
      </c>
      <c r="AN6" s="420"/>
      <c r="AO6" s="420"/>
      <c r="AP6" s="420"/>
      <c r="AQ6" s="421"/>
      <c r="AR6" s="342"/>
      <c r="AS6" s="259"/>
      <c r="AT6" s="343"/>
      <c r="AU6" s="342"/>
      <c r="AV6" s="259"/>
      <c r="AW6" s="259"/>
      <c r="AX6" s="259"/>
      <c r="AY6" s="343"/>
      <c r="AZ6" s="422"/>
      <c r="BA6" s="423"/>
      <c r="BB6" s="423"/>
      <c r="BC6" s="423"/>
      <c r="BD6" s="424"/>
      <c r="BE6" s="460"/>
      <c r="BF6" s="461"/>
      <c r="BG6" s="379"/>
      <c r="BH6" s="379"/>
      <c r="BI6" s="379"/>
      <c r="BJ6" s="379"/>
      <c r="BK6" s="379"/>
      <c r="BL6" s="379"/>
      <c r="BM6" s="382"/>
      <c r="BN6" s="383"/>
      <c r="BO6" s="386"/>
      <c r="BP6" s="386"/>
      <c r="BQ6" s="386"/>
      <c r="BR6" s="386"/>
      <c r="BS6" s="386"/>
      <c r="BT6" s="390"/>
      <c r="BU6" s="391"/>
      <c r="BV6" s="391"/>
      <c r="BW6" s="391"/>
      <c r="BX6" s="391"/>
      <c r="BY6" s="392"/>
      <c r="BZ6" s="399"/>
      <c r="CA6" s="400"/>
      <c r="CB6" s="400"/>
      <c r="CC6" s="400"/>
      <c r="CD6" s="400"/>
      <c r="CE6" s="401"/>
      <c r="CF6" s="390"/>
      <c r="CG6" s="391"/>
      <c r="CH6" s="391"/>
      <c r="CI6" s="391"/>
      <c r="CJ6" s="391"/>
      <c r="CK6" s="392"/>
    </row>
    <row r="7" spans="1:90" s="4" customFormat="1" ht="16.2" customHeight="1">
      <c r="B7" s="279"/>
      <c r="C7" s="279"/>
      <c r="D7" s="462"/>
      <c r="E7" s="454"/>
      <c r="F7" s="455"/>
      <c r="G7" s="456"/>
      <c r="H7" s="427"/>
      <c r="I7" s="440"/>
      <c r="J7" s="440"/>
      <c r="K7" s="440"/>
      <c r="L7" s="440"/>
      <c r="M7" s="428"/>
      <c r="N7" s="445"/>
      <c r="O7" s="446"/>
      <c r="P7" s="446"/>
      <c r="Q7" s="446"/>
      <c r="R7" s="446"/>
      <c r="S7" s="446"/>
      <c r="T7" s="446"/>
      <c r="U7" s="447"/>
      <c r="V7" s="445"/>
      <c r="W7" s="446"/>
      <c r="X7" s="446"/>
      <c r="Y7" s="446"/>
      <c r="Z7" s="447"/>
      <c r="AA7" s="446"/>
      <c r="AB7" s="446"/>
      <c r="AC7" s="446"/>
      <c r="AD7" s="446"/>
      <c r="AE7" s="447"/>
      <c r="AF7" s="445"/>
      <c r="AG7" s="446"/>
      <c r="AH7" s="446"/>
      <c r="AI7" s="446"/>
      <c r="AJ7" s="447"/>
      <c r="AK7" s="427"/>
      <c r="AL7" s="428"/>
      <c r="AM7" s="422"/>
      <c r="AN7" s="423"/>
      <c r="AO7" s="423"/>
      <c r="AP7" s="423"/>
      <c r="AQ7" s="424"/>
      <c r="AR7" s="342"/>
      <c r="AS7" s="259"/>
      <c r="AT7" s="343"/>
      <c r="AU7" s="342"/>
      <c r="AV7" s="259"/>
      <c r="AW7" s="259"/>
      <c r="AX7" s="259"/>
      <c r="AY7" s="343"/>
      <c r="AZ7" s="422"/>
      <c r="BA7" s="423"/>
      <c r="BB7" s="423"/>
      <c r="BC7" s="423"/>
      <c r="BD7" s="424"/>
      <c r="BE7" s="460"/>
      <c r="BF7" s="461"/>
      <c r="BG7" s="379"/>
      <c r="BH7" s="379"/>
      <c r="BI7" s="379"/>
      <c r="BJ7" s="379"/>
      <c r="BK7" s="379"/>
      <c r="BL7" s="379"/>
      <c r="BM7" s="382"/>
      <c r="BN7" s="383"/>
      <c r="BO7" s="386"/>
      <c r="BP7" s="386"/>
      <c r="BQ7" s="386"/>
      <c r="BR7" s="386"/>
      <c r="BS7" s="386"/>
      <c r="BT7" s="390"/>
      <c r="BU7" s="391"/>
      <c r="BV7" s="391"/>
      <c r="BW7" s="391"/>
      <c r="BX7" s="391"/>
      <c r="BY7" s="392"/>
      <c r="BZ7" s="399"/>
      <c r="CA7" s="400"/>
      <c r="CB7" s="400"/>
      <c r="CC7" s="400"/>
      <c r="CD7" s="400"/>
      <c r="CE7" s="401"/>
      <c r="CF7" s="390"/>
      <c r="CG7" s="391"/>
      <c r="CH7" s="391"/>
      <c r="CI7" s="391"/>
      <c r="CJ7" s="391"/>
      <c r="CK7" s="392"/>
    </row>
    <row r="8" spans="1:90" s="4" customFormat="1" ht="16.2">
      <c r="B8" s="279"/>
      <c r="C8" s="279"/>
      <c r="D8" s="341"/>
      <c r="E8" s="457"/>
      <c r="F8" s="458"/>
      <c r="G8" s="459"/>
      <c r="H8" s="427"/>
      <c r="I8" s="440"/>
      <c r="J8" s="440"/>
      <c r="K8" s="440"/>
      <c r="L8" s="440"/>
      <c r="M8" s="428"/>
      <c r="N8" s="445"/>
      <c r="O8" s="446"/>
      <c r="P8" s="446"/>
      <c r="Q8" s="446"/>
      <c r="R8" s="446"/>
      <c r="S8" s="446"/>
      <c r="T8" s="446"/>
      <c r="U8" s="447"/>
      <c r="V8" s="445"/>
      <c r="W8" s="446"/>
      <c r="X8" s="446"/>
      <c r="Y8" s="446"/>
      <c r="Z8" s="447"/>
      <c r="AA8" s="446"/>
      <c r="AB8" s="446"/>
      <c r="AC8" s="446"/>
      <c r="AD8" s="446"/>
      <c r="AE8" s="447"/>
      <c r="AF8" s="448"/>
      <c r="AG8" s="449"/>
      <c r="AH8" s="449"/>
      <c r="AI8" s="449"/>
      <c r="AJ8" s="450"/>
      <c r="AK8" s="429"/>
      <c r="AL8" s="430"/>
      <c r="AM8" s="406"/>
      <c r="AN8" s="407"/>
      <c r="AO8" s="407"/>
      <c r="AP8" s="407"/>
      <c r="AQ8" s="408"/>
      <c r="AR8" s="330"/>
      <c r="AS8" s="260"/>
      <c r="AT8" s="331"/>
      <c r="AU8" s="330"/>
      <c r="AV8" s="260"/>
      <c r="AW8" s="260"/>
      <c r="AX8" s="260"/>
      <c r="AY8" s="331"/>
      <c r="AZ8" s="406"/>
      <c r="BA8" s="407"/>
      <c r="BB8" s="407"/>
      <c r="BC8" s="407"/>
      <c r="BD8" s="408"/>
      <c r="BE8" s="337"/>
      <c r="BF8" s="339"/>
      <c r="BG8" s="379"/>
      <c r="BH8" s="379"/>
      <c r="BI8" s="379"/>
      <c r="BJ8" s="379"/>
      <c r="BK8" s="379"/>
      <c r="BL8" s="379"/>
      <c r="BM8" s="384"/>
      <c r="BN8" s="385"/>
      <c r="BO8" s="386"/>
      <c r="BP8" s="386"/>
      <c r="BQ8" s="386"/>
      <c r="BR8" s="386"/>
      <c r="BS8" s="386"/>
      <c r="BT8" s="393"/>
      <c r="BU8" s="394"/>
      <c r="BV8" s="394"/>
      <c r="BW8" s="394"/>
      <c r="BX8" s="394"/>
      <c r="BY8" s="395"/>
      <c r="BZ8" s="402"/>
      <c r="CA8" s="403"/>
      <c r="CB8" s="403"/>
      <c r="CC8" s="403"/>
      <c r="CD8" s="403"/>
      <c r="CE8" s="404"/>
      <c r="CF8" s="393"/>
      <c r="CG8" s="394"/>
      <c r="CH8" s="394"/>
      <c r="CI8" s="394"/>
      <c r="CJ8" s="394"/>
      <c r="CK8" s="395"/>
    </row>
    <row r="9" spans="1:90" s="4" customFormat="1" ht="18" customHeight="1">
      <c r="A9" s="4" t="s">
        <v>132</v>
      </c>
      <c r="B9" s="413" t="s">
        <v>2</v>
      </c>
      <c r="C9" s="413"/>
      <c r="D9" s="62" t="s">
        <v>126</v>
      </c>
      <c r="E9" s="406" t="s">
        <v>98</v>
      </c>
      <c r="F9" s="407"/>
      <c r="G9" s="408"/>
      <c r="H9" s="429"/>
      <c r="I9" s="441"/>
      <c r="J9" s="441"/>
      <c r="K9" s="441"/>
      <c r="L9" s="441"/>
      <c r="M9" s="430"/>
      <c r="N9" s="448"/>
      <c r="O9" s="449"/>
      <c r="P9" s="449"/>
      <c r="Q9" s="449"/>
      <c r="R9" s="449"/>
      <c r="S9" s="449"/>
      <c r="T9" s="449"/>
      <c r="U9" s="450"/>
      <c r="V9" s="448"/>
      <c r="W9" s="449"/>
      <c r="X9" s="449"/>
      <c r="Y9" s="449"/>
      <c r="Z9" s="450"/>
      <c r="AA9" s="449"/>
      <c r="AB9" s="449"/>
      <c r="AC9" s="449"/>
      <c r="AD9" s="449"/>
      <c r="AE9" s="450"/>
      <c r="AF9" s="406" t="s">
        <v>87</v>
      </c>
      <c r="AG9" s="407"/>
      <c r="AH9" s="407"/>
      <c r="AI9" s="407"/>
      <c r="AJ9" s="408"/>
      <c r="AK9" s="407" t="s">
        <v>2</v>
      </c>
      <c r="AL9" s="407"/>
      <c r="AM9" s="409" t="s">
        <v>78</v>
      </c>
      <c r="AN9" s="410"/>
      <c r="AO9" s="410"/>
      <c r="AP9" s="410"/>
      <c r="AQ9" s="411"/>
      <c r="AR9" s="409" t="s">
        <v>79</v>
      </c>
      <c r="AS9" s="410"/>
      <c r="AT9" s="411"/>
      <c r="AU9" s="407" t="s">
        <v>80</v>
      </c>
      <c r="AV9" s="407"/>
      <c r="AW9" s="407"/>
      <c r="AX9" s="407"/>
      <c r="AY9" s="407"/>
      <c r="AZ9" s="406" t="s">
        <v>88</v>
      </c>
      <c r="BA9" s="407"/>
      <c r="BB9" s="407"/>
      <c r="BC9" s="407"/>
      <c r="BD9" s="408"/>
      <c r="BE9" s="409" t="s">
        <v>2</v>
      </c>
      <c r="BF9" s="411"/>
      <c r="BG9" s="412" t="s">
        <v>82</v>
      </c>
      <c r="BH9" s="412"/>
      <c r="BI9" s="412"/>
      <c r="BJ9" s="412" t="s">
        <v>89</v>
      </c>
      <c r="BK9" s="412"/>
      <c r="BL9" s="412"/>
      <c r="BM9" s="271" t="s">
        <v>106</v>
      </c>
      <c r="BN9" s="272"/>
      <c r="BO9" s="413" t="s">
        <v>107</v>
      </c>
      <c r="BP9" s="413"/>
      <c r="BQ9" s="413"/>
      <c r="BR9" s="413"/>
      <c r="BS9" s="413"/>
      <c r="BT9" s="406" t="s">
        <v>108</v>
      </c>
      <c r="BU9" s="407"/>
      <c r="BV9" s="407"/>
      <c r="BW9" s="407"/>
      <c r="BX9" s="407"/>
      <c r="BY9" s="408"/>
      <c r="BZ9" s="409" t="s">
        <v>109</v>
      </c>
      <c r="CA9" s="410"/>
      <c r="CB9" s="410"/>
      <c r="CC9" s="410"/>
      <c r="CD9" s="410"/>
      <c r="CE9" s="411"/>
      <c r="CF9" s="406" t="s">
        <v>110</v>
      </c>
      <c r="CG9" s="407"/>
      <c r="CH9" s="407"/>
      <c r="CI9" s="407"/>
      <c r="CJ9" s="407"/>
      <c r="CK9" s="408"/>
    </row>
    <row r="10" spans="1:90" s="4" customFormat="1" ht="21" customHeight="1">
      <c r="A10" s="44">
        <v>1</v>
      </c>
      <c r="B10" s="414"/>
      <c r="C10" s="414"/>
      <c r="D10" s="58"/>
      <c r="E10" s="368"/>
      <c r="F10" s="369"/>
      <c r="G10" s="369"/>
      <c r="H10" s="368"/>
      <c r="I10" s="369"/>
      <c r="J10" s="369"/>
      <c r="K10" s="369"/>
      <c r="L10" s="369"/>
      <c r="M10" s="415"/>
      <c r="N10" s="369"/>
      <c r="O10" s="369"/>
      <c r="P10" s="369"/>
      <c r="Q10" s="10" t="s">
        <v>10</v>
      </c>
      <c r="R10" s="11"/>
      <c r="S10" s="10" t="s">
        <v>11</v>
      </c>
      <c r="T10" s="11"/>
      <c r="U10" s="10" t="s">
        <v>12</v>
      </c>
      <c r="V10" s="26"/>
      <c r="W10" s="21" t="s">
        <v>35</v>
      </c>
      <c r="X10" s="25" t="s">
        <v>62</v>
      </c>
      <c r="Y10" s="22"/>
      <c r="Z10" s="24" t="s">
        <v>35</v>
      </c>
      <c r="AA10" s="217"/>
      <c r="AB10" s="212"/>
      <c r="AC10" s="21" t="s">
        <v>62</v>
      </c>
      <c r="AD10" s="217"/>
      <c r="AE10" s="206"/>
      <c r="AF10" s="431"/>
      <c r="AG10" s="432"/>
      <c r="AH10" s="432"/>
      <c r="AI10" s="432"/>
      <c r="AJ10" s="12" t="s">
        <v>13</v>
      </c>
      <c r="AK10" s="433"/>
      <c r="AL10" s="434"/>
      <c r="AM10" s="431"/>
      <c r="AN10" s="432"/>
      <c r="AO10" s="432"/>
      <c r="AP10" s="432"/>
      <c r="AQ10" s="13" t="s">
        <v>13</v>
      </c>
      <c r="AR10" s="433"/>
      <c r="AS10" s="438"/>
      <c r="AT10" s="13" t="s">
        <v>14</v>
      </c>
      <c r="AU10" s="366">
        <f>IFERROR(ROUNDDOWN(AM10/AR10,0),0)</f>
        <v>0</v>
      </c>
      <c r="AV10" s="367"/>
      <c r="AW10" s="367"/>
      <c r="AX10" s="367"/>
      <c r="AY10" s="9" t="s">
        <v>13</v>
      </c>
      <c r="AZ10" s="366">
        <f t="shared" ref="AZ10:AZ17" si="0">AF10+AU10</f>
        <v>0</v>
      </c>
      <c r="BA10" s="367"/>
      <c r="BB10" s="367"/>
      <c r="BC10" s="367"/>
      <c r="BD10" s="9" t="s">
        <v>13</v>
      </c>
      <c r="BE10" s="435"/>
      <c r="BF10" s="436"/>
      <c r="BG10" s="405"/>
      <c r="BH10" s="349"/>
      <c r="BI10" s="350"/>
      <c r="BJ10" s="348"/>
      <c r="BK10" s="349"/>
      <c r="BL10" s="15" t="s">
        <v>12</v>
      </c>
      <c r="BM10" s="46"/>
      <c r="BN10" s="14" t="s">
        <v>12</v>
      </c>
      <c r="BO10" s="366">
        <f>IFERROR(ROUNDDOWN(25700*BJ10/BM10,0),0)</f>
        <v>0</v>
      </c>
      <c r="BP10" s="367"/>
      <c r="BQ10" s="367"/>
      <c r="BR10" s="367"/>
      <c r="BS10" s="8" t="s">
        <v>13</v>
      </c>
      <c r="BT10" s="366">
        <f>IF(AZ10&lt;BO10,AZ10,BO10)</f>
        <v>0</v>
      </c>
      <c r="BU10" s="367"/>
      <c r="BV10" s="367"/>
      <c r="BW10" s="367"/>
      <c r="BX10" s="367"/>
      <c r="BY10" s="9" t="s">
        <v>13</v>
      </c>
      <c r="BZ10" s="373"/>
      <c r="CA10" s="374"/>
      <c r="CB10" s="374"/>
      <c r="CC10" s="374"/>
      <c r="CD10" s="374"/>
      <c r="CE10" s="36" t="s">
        <v>13</v>
      </c>
      <c r="CF10" s="366">
        <f>BT10-BZ10</f>
        <v>0</v>
      </c>
      <c r="CG10" s="367"/>
      <c r="CH10" s="367"/>
      <c r="CI10" s="367"/>
      <c r="CJ10" s="367"/>
      <c r="CK10" s="9" t="s">
        <v>13</v>
      </c>
      <c r="CL10" s="4">
        <v>1</v>
      </c>
    </row>
    <row r="11" spans="1:90" ht="21" customHeight="1">
      <c r="A11" s="17">
        <v>2</v>
      </c>
      <c r="B11" s="414"/>
      <c r="C11" s="414"/>
      <c r="D11" s="58"/>
      <c r="E11" s="368"/>
      <c r="F11" s="369"/>
      <c r="G11" s="369"/>
      <c r="H11" s="368"/>
      <c r="I11" s="369"/>
      <c r="J11" s="369"/>
      <c r="K11" s="369"/>
      <c r="L11" s="369"/>
      <c r="M11" s="415"/>
      <c r="N11" s="369"/>
      <c r="O11" s="369"/>
      <c r="P11" s="369"/>
      <c r="Q11" s="10" t="s">
        <v>10</v>
      </c>
      <c r="R11" s="11"/>
      <c r="S11" s="10" t="s">
        <v>11</v>
      </c>
      <c r="T11" s="11"/>
      <c r="U11" s="10" t="s">
        <v>12</v>
      </c>
      <c r="V11" s="26"/>
      <c r="W11" s="21" t="s">
        <v>35</v>
      </c>
      <c r="X11" s="25" t="s">
        <v>62</v>
      </c>
      <c r="Y11" s="22"/>
      <c r="Z11" s="24" t="s">
        <v>35</v>
      </c>
      <c r="AA11" s="217"/>
      <c r="AB11" s="212"/>
      <c r="AC11" s="21" t="s">
        <v>62</v>
      </c>
      <c r="AD11" s="217"/>
      <c r="AE11" s="206"/>
      <c r="AF11" s="431"/>
      <c r="AG11" s="432"/>
      <c r="AH11" s="432"/>
      <c r="AI11" s="432"/>
      <c r="AJ11" s="12" t="s">
        <v>13</v>
      </c>
      <c r="AK11" s="433"/>
      <c r="AL11" s="434"/>
      <c r="AM11" s="431"/>
      <c r="AN11" s="432"/>
      <c r="AO11" s="432"/>
      <c r="AP11" s="432"/>
      <c r="AQ11" s="13" t="s">
        <v>13</v>
      </c>
      <c r="AR11" s="433"/>
      <c r="AS11" s="438"/>
      <c r="AT11" s="13" t="s">
        <v>14</v>
      </c>
      <c r="AU11" s="366">
        <f t="shared" ref="AU11:AU29" si="1">IFERROR(ROUNDDOWN(AM11/AR11,0),0)</f>
        <v>0</v>
      </c>
      <c r="AV11" s="367"/>
      <c r="AW11" s="367"/>
      <c r="AX11" s="367"/>
      <c r="AY11" s="9" t="s">
        <v>13</v>
      </c>
      <c r="AZ11" s="366">
        <f t="shared" si="0"/>
        <v>0</v>
      </c>
      <c r="BA11" s="367"/>
      <c r="BB11" s="367"/>
      <c r="BC11" s="367"/>
      <c r="BD11" s="9" t="s">
        <v>13</v>
      </c>
      <c r="BE11" s="437"/>
      <c r="BF11" s="436"/>
      <c r="BG11" s="405"/>
      <c r="BH11" s="349"/>
      <c r="BI11" s="350"/>
      <c r="BJ11" s="348"/>
      <c r="BK11" s="349"/>
      <c r="BL11" s="15" t="s">
        <v>12</v>
      </c>
      <c r="BM11" s="46"/>
      <c r="BN11" s="14" t="s">
        <v>12</v>
      </c>
      <c r="BO11" s="366">
        <f t="shared" ref="BO11:BO29" si="2">IFERROR(ROUNDDOWN(25700*BJ11/BM11,0),0)</f>
        <v>0</v>
      </c>
      <c r="BP11" s="367"/>
      <c r="BQ11" s="367"/>
      <c r="BR11" s="367"/>
      <c r="BS11" s="8" t="s">
        <v>13</v>
      </c>
      <c r="BT11" s="366">
        <f t="shared" ref="BT11:BT29" si="3">IF(AZ11&lt;BO11,AZ11,BO11)</f>
        <v>0</v>
      </c>
      <c r="BU11" s="367"/>
      <c r="BV11" s="367"/>
      <c r="BW11" s="367"/>
      <c r="BX11" s="367"/>
      <c r="BY11" s="9" t="s">
        <v>13</v>
      </c>
      <c r="BZ11" s="373"/>
      <c r="CA11" s="374"/>
      <c r="CB11" s="374"/>
      <c r="CC11" s="374"/>
      <c r="CD11" s="374"/>
      <c r="CE11" s="36" t="s">
        <v>13</v>
      </c>
      <c r="CF11" s="366">
        <f t="shared" ref="CF11:CF29" si="4">BT11-BZ11</f>
        <v>0</v>
      </c>
      <c r="CG11" s="367"/>
      <c r="CH11" s="367"/>
      <c r="CI11" s="367"/>
      <c r="CJ11" s="367"/>
      <c r="CK11" s="9" t="s">
        <v>13</v>
      </c>
      <c r="CL11" s="4">
        <v>2</v>
      </c>
    </row>
    <row r="12" spans="1:90" ht="21" customHeight="1">
      <c r="A12" s="17">
        <v>3</v>
      </c>
      <c r="B12" s="414"/>
      <c r="C12" s="414"/>
      <c r="D12" s="58"/>
      <c r="E12" s="368"/>
      <c r="F12" s="369"/>
      <c r="G12" s="369"/>
      <c r="H12" s="368"/>
      <c r="I12" s="369"/>
      <c r="J12" s="369"/>
      <c r="K12" s="369"/>
      <c r="L12" s="369"/>
      <c r="M12" s="415"/>
      <c r="N12" s="369"/>
      <c r="O12" s="369"/>
      <c r="P12" s="369"/>
      <c r="Q12" s="10" t="s">
        <v>10</v>
      </c>
      <c r="R12" s="11"/>
      <c r="S12" s="10" t="s">
        <v>11</v>
      </c>
      <c r="T12" s="11"/>
      <c r="U12" s="10" t="s">
        <v>12</v>
      </c>
      <c r="V12" s="26"/>
      <c r="W12" s="21" t="s">
        <v>35</v>
      </c>
      <c r="X12" s="25" t="s">
        <v>62</v>
      </c>
      <c r="Y12" s="22"/>
      <c r="Z12" s="24" t="s">
        <v>35</v>
      </c>
      <c r="AA12" s="217"/>
      <c r="AB12" s="212"/>
      <c r="AC12" s="21" t="s">
        <v>62</v>
      </c>
      <c r="AD12" s="217"/>
      <c r="AE12" s="206"/>
      <c r="AF12" s="431"/>
      <c r="AG12" s="432"/>
      <c r="AH12" s="432"/>
      <c r="AI12" s="432"/>
      <c r="AJ12" s="12" t="s">
        <v>13</v>
      </c>
      <c r="AK12" s="433"/>
      <c r="AL12" s="434"/>
      <c r="AM12" s="431"/>
      <c r="AN12" s="432"/>
      <c r="AO12" s="432"/>
      <c r="AP12" s="432"/>
      <c r="AQ12" s="13" t="s">
        <v>13</v>
      </c>
      <c r="AR12" s="433"/>
      <c r="AS12" s="438"/>
      <c r="AT12" s="13" t="s">
        <v>14</v>
      </c>
      <c r="AU12" s="366">
        <f t="shared" si="1"/>
        <v>0</v>
      </c>
      <c r="AV12" s="367"/>
      <c r="AW12" s="367"/>
      <c r="AX12" s="367"/>
      <c r="AY12" s="9" t="s">
        <v>13</v>
      </c>
      <c r="AZ12" s="366">
        <f t="shared" si="0"/>
        <v>0</v>
      </c>
      <c r="BA12" s="367"/>
      <c r="BB12" s="367"/>
      <c r="BC12" s="367"/>
      <c r="BD12" s="9" t="s">
        <v>13</v>
      </c>
      <c r="BE12" s="437"/>
      <c r="BF12" s="436"/>
      <c r="BG12" s="405"/>
      <c r="BH12" s="349"/>
      <c r="BI12" s="350"/>
      <c r="BJ12" s="348"/>
      <c r="BK12" s="349"/>
      <c r="BL12" s="15" t="s">
        <v>12</v>
      </c>
      <c r="BM12" s="46"/>
      <c r="BN12" s="14" t="s">
        <v>12</v>
      </c>
      <c r="BO12" s="366">
        <f t="shared" si="2"/>
        <v>0</v>
      </c>
      <c r="BP12" s="367"/>
      <c r="BQ12" s="367"/>
      <c r="BR12" s="367"/>
      <c r="BS12" s="8" t="s">
        <v>13</v>
      </c>
      <c r="BT12" s="366">
        <f t="shared" si="3"/>
        <v>0</v>
      </c>
      <c r="BU12" s="367"/>
      <c r="BV12" s="367"/>
      <c r="BW12" s="367"/>
      <c r="BX12" s="367"/>
      <c r="BY12" s="9" t="s">
        <v>13</v>
      </c>
      <c r="BZ12" s="373"/>
      <c r="CA12" s="374"/>
      <c r="CB12" s="374"/>
      <c r="CC12" s="374"/>
      <c r="CD12" s="374"/>
      <c r="CE12" s="36" t="s">
        <v>13</v>
      </c>
      <c r="CF12" s="366">
        <f t="shared" si="4"/>
        <v>0</v>
      </c>
      <c r="CG12" s="367"/>
      <c r="CH12" s="367"/>
      <c r="CI12" s="367"/>
      <c r="CJ12" s="367"/>
      <c r="CK12" s="9" t="s">
        <v>13</v>
      </c>
      <c r="CL12" s="4">
        <v>3</v>
      </c>
    </row>
    <row r="13" spans="1:90" ht="21" customHeight="1">
      <c r="A13" s="17">
        <v>4</v>
      </c>
      <c r="B13" s="414"/>
      <c r="C13" s="414"/>
      <c r="D13" s="58"/>
      <c r="E13" s="368"/>
      <c r="F13" s="369"/>
      <c r="G13" s="369"/>
      <c r="H13" s="368"/>
      <c r="I13" s="369"/>
      <c r="J13" s="369"/>
      <c r="K13" s="369"/>
      <c r="L13" s="369"/>
      <c r="M13" s="415"/>
      <c r="N13" s="369"/>
      <c r="O13" s="369"/>
      <c r="P13" s="369"/>
      <c r="Q13" s="10" t="s">
        <v>10</v>
      </c>
      <c r="R13" s="11"/>
      <c r="S13" s="10" t="s">
        <v>11</v>
      </c>
      <c r="T13" s="11"/>
      <c r="U13" s="10" t="s">
        <v>12</v>
      </c>
      <c r="V13" s="26"/>
      <c r="W13" s="21" t="s">
        <v>35</v>
      </c>
      <c r="X13" s="25" t="s">
        <v>62</v>
      </c>
      <c r="Y13" s="22"/>
      <c r="Z13" s="24" t="s">
        <v>35</v>
      </c>
      <c r="AA13" s="217"/>
      <c r="AB13" s="212"/>
      <c r="AC13" s="21" t="s">
        <v>62</v>
      </c>
      <c r="AD13" s="217"/>
      <c r="AE13" s="206"/>
      <c r="AF13" s="431"/>
      <c r="AG13" s="432"/>
      <c r="AH13" s="432"/>
      <c r="AI13" s="432"/>
      <c r="AJ13" s="12" t="s">
        <v>13</v>
      </c>
      <c r="AK13" s="433"/>
      <c r="AL13" s="434"/>
      <c r="AM13" s="431"/>
      <c r="AN13" s="432"/>
      <c r="AO13" s="432"/>
      <c r="AP13" s="432"/>
      <c r="AQ13" s="13" t="s">
        <v>13</v>
      </c>
      <c r="AR13" s="433"/>
      <c r="AS13" s="438"/>
      <c r="AT13" s="13" t="s">
        <v>14</v>
      </c>
      <c r="AU13" s="366">
        <f t="shared" si="1"/>
        <v>0</v>
      </c>
      <c r="AV13" s="367"/>
      <c r="AW13" s="367"/>
      <c r="AX13" s="367"/>
      <c r="AY13" s="9" t="s">
        <v>13</v>
      </c>
      <c r="AZ13" s="366">
        <f t="shared" si="0"/>
        <v>0</v>
      </c>
      <c r="BA13" s="367"/>
      <c r="BB13" s="367"/>
      <c r="BC13" s="367"/>
      <c r="BD13" s="9" t="s">
        <v>13</v>
      </c>
      <c r="BE13" s="437"/>
      <c r="BF13" s="436"/>
      <c r="BG13" s="348"/>
      <c r="BH13" s="349"/>
      <c r="BI13" s="350"/>
      <c r="BJ13" s="348"/>
      <c r="BK13" s="349"/>
      <c r="BL13" s="15" t="s">
        <v>12</v>
      </c>
      <c r="BM13" s="46"/>
      <c r="BN13" s="14" t="s">
        <v>12</v>
      </c>
      <c r="BO13" s="366">
        <f t="shared" si="2"/>
        <v>0</v>
      </c>
      <c r="BP13" s="367"/>
      <c r="BQ13" s="367"/>
      <c r="BR13" s="367"/>
      <c r="BS13" s="8" t="s">
        <v>13</v>
      </c>
      <c r="BT13" s="366">
        <f t="shared" si="3"/>
        <v>0</v>
      </c>
      <c r="BU13" s="367"/>
      <c r="BV13" s="367"/>
      <c r="BW13" s="367"/>
      <c r="BX13" s="367"/>
      <c r="BY13" s="9" t="s">
        <v>13</v>
      </c>
      <c r="BZ13" s="373"/>
      <c r="CA13" s="374"/>
      <c r="CB13" s="374"/>
      <c r="CC13" s="374"/>
      <c r="CD13" s="374"/>
      <c r="CE13" s="36" t="s">
        <v>13</v>
      </c>
      <c r="CF13" s="366">
        <f t="shared" si="4"/>
        <v>0</v>
      </c>
      <c r="CG13" s="367"/>
      <c r="CH13" s="367"/>
      <c r="CI13" s="367"/>
      <c r="CJ13" s="367"/>
      <c r="CK13" s="9" t="s">
        <v>13</v>
      </c>
      <c r="CL13" s="4">
        <v>4</v>
      </c>
    </row>
    <row r="14" spans="1:90" ht="21" customHeight="1">
      <c r="A14" s="17">
        <v>5</v>
      </c>
      <c r="B14" s="414"/>
      <c r="C14" s="414"/>
      <c r="D14" s="58"/>
      <c r="E14" s="368"/>
      <c r="F14" s="369"/>
      <c r="G14" s="369"/>
      <c r="H14" s="368"/>
      <c r="I14" s="369"/>
      <c r="J14" s="369"/>
      <c r="K14" s="369"/>
      <c r="L14" s="369"/>
      <c r="M14" s="415"/>
      <c r="N14" s="369"/>
      <c r="O14" s="369"/>
      <c r="P14" s="369"/>
      <c r="Q14" s="10" t="s">
        <v>10</v>
      </c>
      <c r="R14" s="11"/>
      <c r="S14" s="10" t="s">
        <v>11</v>
      </c>
      <c r="T14" s="11"/>
      <c r="U14" s="10" t="s">
        <v>12</v>
      </c>
      <c r="V14" s="26"/>
      <c r="W14" s="21" t="s">
        <v>35</v>
      </c>
      <c r="X14" s="25" t="s">
        <v>62</v>
      </c>
      <c r="Y14" s="22"/>
      <c r="Z14" s="24" t="s">
        <v>35</v>
      </c>
      <c r="AA14" s="212"/>
      <c r="AB14" s="212"/>
      <c r="AC14" s="21" t="s">
        <v>62</v>
      </c>
      <c r="AD14" s="212"/>
      <c r="AE14" s="206"/>
      <c r="AF14" s="431"/>
      <c r="AG14" s="432"/>
      <c r="AH14" s="432"/>
      <c r="AI14" s="432"/>
      <c r="AJ14" s="12" t="s">
        <v>13</v>
      </c>
      <c r="AK14" s="433"/>
      <c r="AL14" s="434"/>
      <c r="AM14" s="431"/>
      <c r="AN14" s="432"/>
      <c r="AO14" s="432"/>
      <c r="AP14" s="432"/>
      <c r="AQ14" s="13" t="s">
        <v>13</v>
      </c>
      <c r="AR14" s="433"/>
      <c r="AS14" s="438"/>
      <c r="AT14" s="13" t="s">
        <v>14</v>
      </c>
      <c r="AU14" s="366">
        <f t="shared" si="1"/>
        <v>0</v>
      </c>
      <c r="AV14" s="367"/>
      <c r="AW14" s="367"/>
      <c r="AX14" s="367"/>
      <c r="AY14" s="9" t="s">
        <v>13</v>
      </c>
      <c r="AZ14" s="366">
        <f t="shared" si="0"/>
        <v>0</v>
      </c>
      <c r="BA14" s="367"/>
      <c r="BB14" s="367"/>
      <c r="BC14" s="367"/>
      <c r="BD14" s="9" t="s">
        <v>13</v>
      </c>
      <c r="BE14" s="433"/>
      <c r="BF14" s="434"/>
      <c r="BG14" s="348"/>
      <c r="BH14" s="349"/>
      <c r="BI14" s="350"/>
      <c r="BJ14" s="364"/>
      <c r="BK14" s="365"/>
      <c r="BL14" s="15" t="s">
        <v>12</v>
      </c>
      <c r="BM14" s="46"/>
      <c r="BN14" s="14" t="s">
        <v>12</v>
      </c>
      <c r="BO14" s="366">
        <f t="shared" si="2"/>
        <v>0</v>
      </c>
      <c r="BP14" s="367"/>
      <c r="BQ14" s="367"/>
      <c r="BR14" s="367"/>
      <c r="BS14" s="8" t="s">
        <v>13</v>
      </c>
      <c r="BT14" s="366">
        <f t="shared" si="3"/>
        <v>0</v>
      </c>
      <c r="BU14" s="367"/>
      <c r="BV14" s="367"/>
      <c r="BW14" s="367"/>
      <c r="BX14" s="367"/>
      <c r="BY14" s="9" t="s">
        <v>13</v>
      </c>
      <c r="BZ14" s="368"/>
      <c r="CA14" s="369"/>
      <c r="CB14" s="369"/>
      <c r="CC14" s="369"/>
      <c r="CD14" s="369"/>
      <c r="CE14" s="36" t="s">
        <v>13</v>
      </c>
      <c r="CF14" s="366">
        <f t="shared" si="4"/>
        <v>0</v>
      </c>
      <c r="CG14" s="367"/>
      <c r="CH14" s="367"/>
      <c r="CI14" s="367"/>
      <c r="CJ14" s="367"/>
      <c r="CK14" s="9" t="s">
        <v>13</v>
      </c>
      <c r="CL14" s="4">
        <v>5</v>
      </c>
    </row>
    <row r="15" spans="1:90" ht="21" customHeight="1">
      <c r="A15" s="17">
        <v>6</v>
      </c>
      <c r="B15" s="414"/>
      <c r="C15" s="414"/>
      <c r="D15" s="58"/>
      <c r="E15" s="368"/>
      <c r="F15" s="369"/>
      <c r="G15" s="369"/>
      <c r="H15" s="368"/>
      <c r="I15" s="369"/>
      <c r="J15" s="369"/>
      <c r="K15" s="369"/>
      <c r="L15" s="369"/>
      <c r="M15" s="415"/>
      <c r="N15" s="369"/>
      <c r="O15" s="369"/>
      <c r="P15" s="369"/>
      <c r="Q15" s="10" t="s">
        <v>10</v>
      </c>
      <c r="R15" s="11"/>
      <c r="S15" s="10" t="s">
        <v>11</v>
      </c>
      <c r="T15" s="11"/>
      <c r="U15" s="10" t="s">
        <v>12</v>
      </c>
      <c r="V15" s="26"/>
      <c r="W15" s="21" t="s">
        <v>35</v>
      </c>
      <c r="X15" s="25" t="s">
        <v>62</v>
      </c>
      <c r="Y15" s="22"/>
      <c r="Z15" s="24" t="s">
        <v>35</v>
      </c>
      <c r="AA15" s="212"/>
      <c r="AB15" s="212"/>
      <c r="AC15" s="21" t="s">
        <v>62</v>
      </c>
      <c r="AD15" s="212"/>
      <c r="AE15" s="206"/>
      <c r="AF15" s="431"/>
      <c r="AG15" s="432"/>
      <c r="AH15" s="432"/>
      <c r="AI15" s="432"/>
      <c r="AJ15" s="12" t="s">
        <v>13</v>
      </c>
      <c r="AK15" s="433"/>
      <c r="AL15" s="434"/>
      <c r="AM15" s="431"/>
      <c r="AN15" s="432"/>
      <c r="AO15" s="432"/>
      <c r="AP15" s="432"/>
      <c r="AQ15" s="13" t="s">
        <v>13</v>
      </c>
      <c r="AR15" s="433"/>
      <c r="AS15" s="438"/>
      <c r="AT15" s="13" t="s">
        <v>14</v>
      </c>
      <c r="AU15" s="366">
        <f t="shared" si="1"/>
        <v>0</v>
      </c>
      <c r="AV15" s="367"/>
      <c r="AW15" s="367"/>
      <c r="AX15" s="367"/>
      <c r="AY15" s="9" t="s">
        <v>13</v>
      </c>
      <c r="AZ15" s="366">
        <f t="shared" si="0"/>
        <v>0</v>
      </c>
      <c r="BA15" s="367"/>
      <c r="BB15" s="367"/>
      <c r="BC15" s="367"/>
      <c r="BD15" s="9" t="s">
        <v>13</v>
      </c>
      <c r="BE15" s="433"/>
      <c r="BF15" s="434"/>
      <c r="BG15" s="348"/>
      <c r="BH15" s="349"/>
      <c r="BI15" s="350"/>
      <c r="BJ15" s="364"/>
      <c r="BK15" s="365"/>
      <c r="BL15" s="15" t="s">
        <v>12</v>
      </c>
      <c r="BM15" s="46"/>
      <c r="BN15" s="14" t="s">
        <v>12</v>
      </c>
      <c r="BO15" s="366">
        <f t="shared" si="2"/>
        <v>0</v>
      </c>
      <c r="BP15" s="367"/>
      <c r="BQ15" s="367"/>
      <c r="BR15" s="367"/>
      <c r="BS15" s="8" t="s">
        <v>13</v>
      </c>
      <c r="BT15" s="366">
        <f t="shared" si="3"/>
        <v>0</v>
      </c>
      <c r="BU15" s="367"/>
      <c r="BV15" s="367"/>
      <c r="BW15" s="367"/>
      <c r="BX15" s="367"/>
      <c r="BY15" s="9" t="s">
        <v>13</v>
      </c>
      <c r="BZ15" s="368"/>
      <c r="CA15" s="369"/>
      <c r="CB15" s="369"/>
      <c r="CC15" s="369"/>
      <c r="CD15" s="369"/>
      <c r="CE15" s="36" t="s">
        <v>13</v>
      </c>
      <c r="CF15" s="366">
        <f t="shared" si="4"/>
        <v>0</v>
      </c>
      <c r="CG15" s="367"/>
      <c r="CH15" s="367"/>
      <c r="CI15" s="367"/>
      <c r="CJ15" s="367"/>
      <c r="CK15" s="9" t="s">
        <v>13</v>
      </c>
      <c r="CL15" s="4">
        <v>6</v>
      </c>
    </row>
    <row r="16" spans="1:90" ht="21" customHeight="1">
      <c r="A16" s="17">
        <v>7</v>
      </c>
      <c r="B16" s="414"/>
      <c r="C16" s="414"/>
      <c r="D16" s="58"/>
      <c r="E16" s="368"/>
      <c r="F16" s="369"/>
      <c r="G16" s="369"/>
      <c r="H16" s="368"/>
      <c r="I16" s="369"/>
      <c r="J16" s="369"/>
      <c r="K16" s="369"/>
      <c r="L16" s="369"/>
      <c r="M16" s="415"/>
      <c r="N16" s="369"/>
      <c r="O16" s="369"/>
      <c r="P16" s="369"/>
      <c r="Q16" s="10" t="s">
        <v>10</v>
      </c>
      <c r="R16" s="11"/>
      <c r="S16" s="10" t="s">
        <v>11</v>
      </c>
      <c r="T16" s="11"/>
      <c r="U16" s="10" t="s">
        <v>12</v>
      </c>
      <c r="V16" s="26"/>
      <c r="W16" s="21" t="s">
        <v>35</v>
      </c>
      <c r="X16" s="25" t="s">
        <v>62</v>
      </c>
      <c r="Y16" s="22"/>
      <c r="Z16" s="24" t="s">
        <v>35</v>
      </c>
      <c r="AA16" s="212"/>
      <c r="AB16" s="212"/>
      <c r="AC16" s="21" t="s">
        <v>62</v>
      </c>
      <c r="AD16" s="212"/>
      <c r="AE16" s="206"/>
      <c r="AF16" s="431"/>
      <c r="AG16" s="432"/>
      <c r="AH16" s="432"/>
      <c r="AI16" s="432"/>
      <c r="AJ16" s="12" t="s">
        <v>13</v>
      </c>
      <c r="AK16" s="433"/>
      <c r="AL16" s="434"/>
      <c r="AM16" s="431"/>
      <c r="AN16" s="432"/>
      <c r="AO16" s="432"/>
      <c r="AP16" s="432"/>
      <c r="AQ16" s="13" t="s">
        <v>13</v>
      </c>
      <c r="AR16" s="433"/>
      <c r="AS16" s="438"/>
      <c r="AT16" s="13" t="s">
        <v>14</v>
      </c>
      <c r="AU16" s="366">
        <f t="shared" si="1"/>
        <v>0</v>
      </c>
      <c r="AV16" s="367"/>
      <c r="AW16" s="367"/>
      <c r="AX16" s="367"/>
      <c r="AY16" s="9" t="s">
        <v>13</v>
      </c>
      <c r="AZ16" s="366">
        <f t="shared" si="0"/>
        <v>0</v>
      </c>
      <c r="BA16" s="367"/>
      <c r="BB16" s="367"/>
      <c r="BC16" s="367"/>
      <c r="BD16" s="9" t="s">
        <v>13</v>
      </c>
      <c r="BE16" s="433"/>
      <c r="BF16" s="434"/>
      <c r="BG16" s="348"/>
      <c r="BH16" s="349"/>
      <c r="BI16" s="350"/>
      <c r="BJ16" s="364"/>
      <c r="BK16" s="365"/>
      <c r="BL16" s="15" t="s">
        <v>12</v>
      </c>
      <c r="BM16" s="46"/>
      <c r="BN16" s="14" t="s">
        <v>12</v>
      </c>
      <c r="BO16" s="366">
        <f t="shared" si="2"/>
        <v>0</v>
      </c>
      <c r="BP16" s="367"/>
      <c r="BQ16" s="367"/>
      <c r="BR16" s="367"/>
      <c r="BS16" s="8" t="s">
        <v>13</v>
      </c>
      <c r="BT16" s="366">
        <f t="shared" si="3"/>
        <v>0</v>
      </c>
      <c r="BU16" s="367"/>
      <c r="BV16" s="367"/>
      <c r="BW16" s="367"/>
      <c r="BX16" s="367"/>
      <c r="BY16" s="9" t="s">
        <v>13</v>
      </c>
      <c r="BZ16" s="368"/>
      <c r="CA16" s="369"/>
      <c r="CB16" s="369"/>
      <c r="CC16" s="369"/>
      <c r="CD16" s="369"/>
      <c r="CE16" s="36" t="s">
        <v>13</v>
      </c>
      <c r="CF16" s="366">
        <f t="shared" si="4"/>
        <v>0</v>
      </c>
      <c r="CG16" s="367"/>
      <c r="CH16" s="367"/>
      <c r="CI16" s="367"/>
      <c r="CJ16" s="367"/>
      <c r="CK16" s="9" t="s">
        <v>13</v>
      </c>
      <c r="CL16" s="4">
        <v>7</v>
      </c>
    </row>
    <row r="17" spans="1:91" ht="21" customHeight="1">
      <c r="A17" s="17">
        <v>8</v>
      </c>
      <c r="B17" s="414"/>
      <c r="C17" s="414"/>
      <c r="D17" s="58"/>
      <c r="E17" s="368"/>
      <c r="F17" s="369"/>
      <c r="G17" s="369"/>
      <c r="H17" s="368"/>
      <c r="I17" s="369"/>
      <c r="J17" s="369"/>
      <c r="K17" s="369"/>
      <c r="L17" s="369"/>
      <c r="M17" s="415"/>
      <c r="N17" s="369"/>
      <c r="O17" s="369"/>
      <c r="P17" s="369"/>
      <c r="Q17" s="10" t="s">
        <v>10</v>
      </c>
      <c r="R17" s="11"/>
      <c r="S17" s="10" t="s">
        <v>11</v>
      </c>
      <c r="T17" s="11"/>
      <c r="U17" s="10" t="s">
        <v>12</v>
      </c>
      <c r="V17" s="26"/>
      <c r="W17" s="21" t="s">
        <v>35</v>
      </c>
      <c r="X17" s="25" t="s">
        <v>62</v>
      </c>
      <c r="Y17" s="22"/>
      <c r="Z17" s="24" t="s">
        <v>35</v>
      </c>
      <c r="AA17" s="212"/>
      <c r="AB17" s="212"/>
      <c r="AC17" s="21" t="s">
        <v>62</v>
      </c>
      <c r="AD17" s="212"/>
      <c r="AE17" s="206"/>
      <c r="AF17" s="431"/>
      <c r="AG17" s="432"/>
      <c r="AH17" s="432"/>
      <c r="AI17" s="432"/>
      <c r="AJ17" s="12" t="s">
        <v>13</v>
      </c>
      <c r="AK17" s="433"/>
      <c r="AL17" s="434"/>
      <c r="AM17" s="431"/>
      <c r="AN17" s="432"/>
      <c r="AO17" s="432"/>
      <c r="AP17" s="432"/>
      <c r="AQ17" s="13" t="s">
        <v>13</v>
      </c>
      <c r="AR17" s="433"/>
      <c r="AS17" s="438"/>
      <c r="AT17" s="13" t="s">
        <v>14</v>
      </c>
      <c r="AU17" s="366">
        <f t="shared" si="1"/>
        <v>0</v>
      </c>
      <c r="AV17" s="367"/>
      <c r="AW17" s="367"/>
      <c r="AX17" s="367"/>
      <c r="AY17" s="9" t="s">
        <v>13</v>
      </c>
      <c r="AZ17" s="366">
        <f t="shared" si="0"/>
        <v>0</v>
      </c>
      <c r="BA17" s="367"/>
      <c r="BB17" s="367"/>
      <c r="BC17" s="367"/>
      <c r="BD17" s="9" t="s">
        <v>13</v>
      </c>
      <c r="BE17" s="433"/>
      <c r="BF17" s="434"/>
      <c r="BG17" s="348"/>
      <c r="BH17" s="349"/>
      <c r="BI17" s="350"/>
      <c r="BJ17" s="364"/>
      <c r="BK17" s="365"/>
      <c r="BL17" s="15" t="s">
        <v>12</v>
      </c>
      <c r="BM17" s="46"/>
      <c r="BN17" s="14" t="s">
        <v>12</v>
      </c>
      <c r="BO17" s="366">
        <f t="shared" si="2"/>
        <v>0</v>
      </c>
      <c r="BP17" s="367"/>
      <c r="BQ17" s="367"/>
      <c r="BR17" s="367"/>
      <c r="BS17" s="8" t="s">
        <v>13</v>
      </c>
      <c r="BT17" s="366">
        <f t="shared" si="3"/>
        <v>0</v>
      </c>
      <c r="BU17" s="367"/>
      <c r="BV17" s="367"/>
      <c r="BW17" s="367"/>
      <c r="BX17" s="367"/>
      <c r="BY17" s="9" t="s">
        <v>13</v>
      </c>
      <c r="BZ17" s="368"/>
      <c r="CA17" s="369"/>
      <c r="CB17" s="369"/>
      <c r="CC17" s="369"/>
      <c r="CD17" s="369"/>
      <c r="CE17" s="36" t="s">
        <v>13</v>
      </c>
      <c r="CF17" s="366">
        <f t="shared" si="4"/>
        <v>0</v>
      </c>
      <c r="CG17" s="367"/>
      <c r="CH17" s="367"/>
      <c r="CI17" s="367"/>
      <c r="CJ17" s="367"/>
      <c r="CK17" s="9" t="s">
        <v>13</v>
      </c>
      <c r="CL17" s="4">
        <v>8</v>
      </c>
    </row>
    <row r="18" spans="1:91" ht="21" customHeight="1">
      <c r="A18" s="16">
        <v>9</v>
      </c>
      <c r="B18" s="414"/>
      <c r="C18" s="414"/>
      <c r="D18" s="58"/>
      <c r="E18" s="368"/>
      <c r="F18" s="369"/>
      <c r="G18" s="369"/>
      <c r="H18" s="368"/>
      <c r="I18" s="369"/>
      <c r="J18" s="369"/>
      <c r="K18" s="369"/>
      <c r="L18" s="369"/>
      <c r="M18" s="415"/>
      <c r="N18" s="369"/>
      <c r="O18" s="369"/>
      <c r="P18" s="369"/>
      <c r="Q18" s="10" t="s">
        <v>10</v>
      </c>
      <c r="R18" s="11"/>
      <c r="S18" s="10" t="s">
        <v>11</v>
      </c>
      <c r="T18" s="11"/>
      <c r="U18" s="10" t="s">
        <v>12</v>
      </c>
      <c r="V18" s="26"/>
      <c r="W18" s="21" t="s">
        <v>12</v>
      </c>
      <c r="X18" s="25" t="s">
        <v>62</v>
      </c>
      <c r="Y18" s="22"/>
      <c r="Z18" s="24" t="s">
        <v>12</v>
      </c>
      <c r="AA18" s="212"/>
      <c r="AB18" s="212"/>
      <c r="AC18" s="21" t="s">
        <v>62</v>
      </c>
      <c r="AD18" s="212"/>
      <c r="AE18" s="206"/>
      <c r="AF18" s="431"/>
      <c r="AG18" s="432"/>
      <c r="AH18" s="432"/>
      <c r="AI18" s="432"/>
      <c r="AJ18" s="12" t="s">
        <v>13</v>
      </c>
      <c r="AK18" s="433"/>
      <c r="AL18" s="434"/>
      <c r="AM18" s="431"/>
      <c r="AN18" s="432"/>
      <c r="AO18" s="432"/>
      <c r="AP18" s="432"/>
      <c r="AQ18" s="13" t="s">
        <v>13</v>
      </c>
      <c r="AR18" s="433"/>
      <c r="AS18" s="438"/>
      <c r="AT18" s="13" t="s">
        <v>14</v>
      </c>
      <c r="AU18" s="366">
        <f t="shared" si="1"/>
        <v>0</v>
      </c>
      <c r="AV18" s="367"/>
      <c r="AW18" s="367"/>
      <c r="AX18" s="367"/>
      <c r="AY18" s="9" t="s">
        <v>13</v>
      </c>
      <c r="AZ18" s="366">
        <f t="shared" ref="AZ18:AZ29" si="5">AF18+AU18</f>
        <v>0</v>
      </c>
      <c r="BA18" s="367"/>
      <c r="BB18" s="367"/>
      <c r="BC18" s="367"/>
      <c r="BD18" s="9" t="s">
        <v>13</v>
      </c>
      <c r="BE18" s="433"/>
      <c r="BF18" s="434"/>
      <c r="BG18" s="348"/>
      <c r="BH18" s="349"/>
      <c r="BI18" s="350"/>
      <c r="BJ18" s="364"/>
      <c r="BK18" s="365"/>
      <c r="BL18" s="15" t="s">
        <v>12</v>
      </c>
      <c r="BM18" s="46"/>
      <c r="BN18" s="14" t="s">
        <v>12</v>
      </c>
      <c r="BO18" s="366">
        <f t="shared" si="2"/>
        <v>0</v>
      </c>
      <c r="BP18" s="367"/>
      <c r="BQ18" s="367"/>
      <c r="BR18" s="367"/>
      <c r="BS18" s="8" t="s">
        <v>13</v>
      </c>
      <c r="BT18" s="366">
        <f t="shared" si="3"/>
        <v>0</v>
      </c>
      <c r="BU18" s="367"/>
      <c r="BV18" s="367"/>
      <c r="BW18" s="367"/>
      <c r="BX18" s="367"/>
      <c r="BY18" s="9" t="s">
        <v>13</v>
      </c>
      <c r="BZ18" s="368"/>
      <c r="CA18" s="369"/>
      <c r="CB18" s="369"/>
      <c r="CC18" s="369"/>
      <c r="CD18" s="369"/>
      <c r="CE18" s="36" t="s">
        <v>13</v>
      </c>
      <c r="CF18" s="366">
        <f t="shared" si="4"/>
        <v>0</v>
      </c>
      <c r="CG18" s="367"/>
      <c r="CH18" s="367"/>
      <c r="CI18" s="367"/>
      <c r="CJ18" s="367"/>
      <c r="CK18" s="9" t="s">
        <v>13</v>
      </c>
      <c r="CL18" s="4">
        <v>9</v>
      </c>
    </row>
    <row r="19" spans="1:91" ht="21" customHeight="1">
      <c r="A19" s="17">
        <v>10</v>
      </c>
      <c r="B19" s="414"/>
      <c r="C19" s="414"/>
      <c r="D19" s="58"/>
      <c r="E19" s="368"/>
      <c r="F19" s="369"/>
      <c r="G19" s="369"/>
      <c r="H19" s="368"/>
      <c r="I19" s="369"/>
      <c r="J19" s="369"/>
      <c r="K19" s="369"/>
      <c r="L19" s="369"/>
      <c r="M19" s="415"/>
      <c r="N19" s="369"/>
      <c r="O19" s="369"/>
      <c r="P19" s="369"/>
      <c r="Q19" s="10" t="s">
        <v>10</v>
      </c>
      <c r="R19" s="11"/>
      <c r="S19" s="10" t="s">
        <v>11</v>
      </c>
      <c r="T19" s="11"/>
      <c r="U19" s="10" t="s">
        <v>12</v>
      </c>
      <c r="V19" s="26"/>
      <c r="W19" s="21" t="s">
        <v>12</v>
      </c>
      <c r="X19" s="25" t="s">
        <v>62</v>
      </c>
      <c r="Y19" s="22"/>
      <c r="Z19" s="24" t="s">
        <v>12</v>
      </c>
      <c r="AA19" s="212"/>
      <c r="AB19" s="212"/>
      <c r="AC19" s="21" t="s">
        <v>62</v>
      </c>
      <c r="AD19" s="212"/>
      <c r="AE19" s="206"/>
      <c r="AF19" s="431"/>
      <c r="AG19" s="432"/>
      <c r="AH19" s="432"/>
      <c r="AI19" s="432"/>
      <c r="AJ19" s="12" t="s">
        <v>13</v>
      </c>
      <c r="AK19" s="433"/>
      <c r="AL19" s="434"/>
      <c r="AM19" s="431"/>
      <c r="AN19" s="432"/>
      <c r="AO19" s="432"/>
      <c r="AP19" s="432"/>
      <c r="AQ19" s="13" t="s">
        <v>13</v>
      </c>
      <c r="AR19" s="433"/>
      <c r="AS19" s="438"/>
      <c r="AT19" s="13" t="s">
        <v>14</v>
      </c>
      <c r="AU19" s="366">
        <f t="shared" si="1"/>
        <v>0</v>
      </c>
      <c r="AV19" s="367"/>
      <c r="AW19" s="367"/>
      <c r="AX19" s="367"/>
      <c r="AY19" s="9" t="s">
        <v>13</v>
      </c>
      <c r="AZ19" s="366">
        <f t="shared" si="5"/>
        <v>0</v>
      </c>
      <c r="BA19" s="367"/>
      <c r="BB19" s="367"/>
      <c r="BC19" s="367"/>
      <c r="BD19" s="9" t="s">
        <v>13</v>
      </c>
      <c r="BE19" s="433"/>
      <c r="BF19" s="434"/>
      <c r="BG19" s="348"/>
      <c r="BH19" s="349"/>
      <c r="BI19" s="350"/>
      <c r="BJ19" s="364"/>
      <c r="BK19" s="365"/>
      <c r="BL19" s="15" t="s">
        <v>12</v>
      </c>
      <c r="BM19" s="46"/>
      <c r="BN19" s="14" t="s">
        <v>12</v>
      </c>
      <c r="BO19" s="366">
        <f t="shared" si="2"/>
        <v>0</v>
      </c>
      <c r="BP19" s="367"/>
      <c r="BQ19" s="367"/>
      <c r="BR19" s="367"/>
      <c r="BS19" s="8" t="s">
        <v>13</v>
      </c>
      <c r="BT19" s="366">
        <f t="shared" si="3"/>
        <v>0</v>
      </c>
      <c r="BU19" s="367"/>
      <c r="BV19" s="367"/>
      <c r="BW19" s="367"/>
      <c r="BX19" s="367"/>
      <c r="BY19" s="9" t="s">
        <v>13</v>
      </c>
      <c r="BZ19" s="368"/>
      <c r="CA19" s="369"/>
      <c r="CB19" s="369"/>
      <c r="CC19" s="369"/>
      <c r="CD19" s="369"/>
      <c r="CE19" s="36" t="s">
        <v>13</v>
      </c>
      <c r="CF19" s="366">
        <f t="shared" si="4"/>
        <v>0</v>
      </c>
      <c r="CG19" s="367"/>
      <c r="CH19" s="367"/>
      <c r="CI19" s="367"/>
      <c r="CJ19" s="367"/>
      <c r="CK19" s="9" t="s">
        <v>13</v>
      </c>
      <c r="CL19" s="4">
        <v>10</v>
      </c>
    </row>
    <row r="20" spans="1:91" ht="21" customHeight="1">
      <c r="A20" s="17">
        <v>11</v>
      </c>
      <c r="B20" s="414"/>
      <c r="C20" s="414"/>
      <c r="D20" s="58"/>
      <c r="E20" s="368"/>
      <c r="F20" s="369"/>
      <c r="G20" s="369"/>
      <c r="H20" s="368"/>
      <c r="I20" s="369"/>
      <c r="J20" s="369"/>
      <c r="K20" s="369"/>
      <c r="L20" s="369"/>
      <c r="M20" s="415"/>
      <c r="N20" s="369"/>
      <c r="O20" s="369"/>
      <c r="P20" s="369"/>
      <c r="Q20" s="10" t="s">
        <v>10</v>
      </c>
      <c r="R20" s="11"/>
      <c r="S20" s="10" t="s">
        <v>11</v>
      </c>
      <c r="T20" s="11"/>
      <c r="U20" s="10" t="s">
        <v>12</v>
      </c>
      <c r="V20" s="26"/>
      <c r="W20" s="21" t="s">
        <v>12</v>
      </c>
      <c r="X20" s="25" t="s">
        <v>62</v>
      </c>
      <c r="Y20" s="22"/>
      <c r="Z20" s="24" t="s">
        <v>12</v>
      </c>
      <c r="AA20" s="212"/>
      <c r="AB20" s="212"/>
      <c r="AC20" s="21" t="s">
        <v>62</v>
      </c>
      <c r="AD20" s="212"/>
      <c r="AE20" s="206"/>
      <c r="AF20" s="431"/>
      <c r="AG20" s="432"/>
      <c r="AH20" s="432"/>
      <c r="AI20" s="432"/>
      <c r="AJ20" s="12" t="s">
        <v>13</v>
      </c>
      <c r="AK20" s="433"/>
      <c r="AL20" s="434"/>
      <c r="AM20" s="431"/>
      <c r="AN20" s="432"/>
      <c r="AO20" s="432"/>
      <c r="AP20" s="432"/>
      <c r="AQ20" s="13" t="s">
        <v>13</v>
      </c>
      <c r="AR20" s="433"/>
      <c r="AS20" s="438"/>
      <c r="AT20" s="13" t="s">
        <v>14</v>
      </c>
      <c r="AU20" s="366">
        <f t="shared" si="1"/>
        <v>0</v>
      </c>
      <c r="AV20" s="367"/>
      <c r="AW20" s="367"/>
      <c r="AX20" s="367"/>
      <c r="AY20" s="9" t="s">
        <v>13</v>
      </c>
      <c r="AZ20" s="366">
        <f t="shared" si="5"/>
        <v>0</v>
      </c>
      <c r="BA20" s="367"/>
      <c r="BB20" s="367"/>
      <c r="BC20" s="367"/>
      <c r="BD20" s="9" t="s">
        <v>13</v>
      </c>
      <c r="BE20" s="433"/>
      <c r="BF20" s="434"/>
      <c r="BG20" s="348"/>
      <c r="BH20" s="349"/>
      <c r="BI20" s="350"/>
      <c r="BJ20" s="364"/>
      <c r="BK20" s="365"/>
      <c r="BL20" s="15" t="s">
        <v>12</v>
      </c>
      <c r="BM20" s="46"/>
      <c r="BN20" s="14" t="s">
        <v>12</v>
      </c>
      <c r="BO20" s="366">
        <f t="shared" si="2"/>
        <v>0</v>
      </c>
      <c r="BP20" s="367"/>
      <c r="BQ20" s="367"/>
      <c r="BR20" s="367"/>
      <c r="BS20" s="8" t="s">
        <v>13</v>
      </c>
      <c r="BT20" s="366">
        <f t="shared" si="3"/>
        <v>0</v>
      </c>
      <c r="BU20" s="367"/>
      <c r="BV20" s="367"/>
      <c r="BW20" s="367"/>
      <c r="BX20" s="367"/>
      <c r="BY20" s="9" t="s">
        <v>13</v>
      </c>
      <c r="BZ20" s="368"/>
      <c r="CA20" s="369"/>
      <c r="CB20" s="369"/>
      <c r="CC20" s="369"/>
      <c r="CD20" s="369"/>
      <c r="CE20" s="36" t="s">
        <v>13</v>
      </c>
      <c r="CF20" s="366">
        <f t="shared" si="4"/>
        <v>0</v>
      </c>
      <c r="CG20" s="367"/>
      <c r="CH20" s="367"/>
      <c r="CI20" s="367"/>
      <c r="CJ20" s="367"/>
      <c r="CK20" s="9" t="s">
        <v>13</v>
      </c>
      <c r="CL20" s="4">
        <v>11</v>
      </c>
    </row>
    <row r="21" spans="1:91" ht="21" customHeight="1">
      <c r="A21" s="17">
        <v>12</v>
      </c>
      <c r="B21" s="414"/>
      <c r="C21" s="414"/>
      <c r="D21" s="58"/>
      <c r="E21" s="368"/>
      <c r="F21" s="369"/>
      <c r="G21" s="369"/>
      <c r="H21" s="368"/>
      <c r="I21" s="369"/>
      <c r="J21" s="369"/>
      <c r="K21" s="369"/>
      <c r="L21" s="369"/>
      <c r="M21" s="415"/>
      <c r="N21" s="369"/>
      <c r="O21" s="369"/>
      <c r="P21" s="369"/>
      <c r="Q21" s="10" t="s">
        <v>10</v>
      </c>
      <c r="R21" s="11"/>
      <c r="S21" s="10" t="s">
        <v>11</v>
      </c>
      <c r="T21" s="11"/>
      <c r="U21" s="10" t="s">
        <v>12</v>
      </c>
      <c r="V21" s="26"/>
      <c r="W21" s="21" t="s">
        <v>12</v>
      </c>
      <c r="X21" s="25" t="s">
        <v>62</v>
      </c>
      <c r="Y21" s="22"/>
      <c r="Z21" s="24" t="s">
        <v>12</v>
      </c>
      <c r="AA21" s="212"/>
      <c r="AB21" s="212"/>
      <c r="AC21" s="21" t="s">
        <v>62</v>
      </c>
      <c r="AD21" s="212"/>
      <c r="AE21" s="206"/>
      <c r="AF21" s="431"/>
      <c r="AG21" s="432"/>
      <c r="AH21" s="432"/>
      <c r="AI21" s="432"/>
      <c r="AJ21" s="12" t="s">
        <v>13</v>
      </c>
      <c r="AK21" s="433"/>
      <c r="AL21" s="434"/>
      <c r="AM21" s="431"/>
      <c r="AN21" s="432"/>
      <c r="AO21" s="432"/>
      <c r="AP21" s="432"/>
      <c r="AQ21" s="13" t="s">
        <v>13</v>
      </c>
      <c r="AR21" s="433"/>
      <c r="AS21" s="438"/>
      <c r="AT21" s="13" t="s">
        <v>14</v>
      </c>
      <c r="AU21" s="366">
        <f t="shared" si="1"/>
        <v>0</v>
      </c>
      <c r="AV21" s="367"/>
      <c r="AW21" s="367"/>
      <c r="AX21" s="367"/>
      <c r="AY21" s="9" t="s">
        <v>13</v>
      </c>
      <c r="AZ21" s="366">
        <f t="shared" si="5"/>
        <v>0</v>
      </c>
      <c r="BA21" s="367"/>
      <c r="BB21" s="367"/>
      <c r="BC21" s="367"/>
      <c r="BD21" s="9" t="s">
        <v>13</v>
      </c>
      <c r="BE21" s="433"/>
      <c r="BF21" s="434"/>
      <c r="BG21" s="348"/>
      <c r="BH21" s="349"/>
      <c r="BI21" s="350"/>
      <c r="BJ21" s="364"/>
      <c r="BK21" s="365"/>
      <c r="BL21" s="15" t="s">
        <v>12</v>
      </c>
      <c r="BM21" s="46"/>
      <c r="BN21" s="14" t="s">
        <v>12</v>
      </c>
      <c r="BO21" s="366">
        <f t="shared" si="2"/>
        <v>0</v>
      </c>
      <c r="BP21" s="367"/>
      <c r="BQ21" s="367"/>
      <c r="BR21" s="367"/>
      <c r="BS21" s="8" t="s">
        <v>13</v>
      </c>
      <c r="BT21" s="366">
        <f t="shared" si="3"/>
        <v>0</v>
      </c>
      <c r="BU21" s="367"/>
      <c r="BV21" s="367"/>
      <c r="BW21" s="367"/>
      <c r="BX21" s="367"/>
      <c r="BY21" s="9" t="s">
        <v>13</v>
      </c>
      <c r="BZ21" s="368"/>
      <c r="CA21" s="369"/>
      <c r="CB21" s="369"/>
      <c r="CC21" s="369"/>
      <c r="CD21" s="369"/>
      <c r="CE21" s="36" t="s">
        <v>13</v>
      </c>
      <c r="CF21" s="366">
        <f t="shared" si="4"/>
        <v>0</v>
      </c>
      <c r="CG21" s="367"/>
      <c r="CH21" s="367"/>
      <c r="CI21" s="367"/>
      <c r="CJ21" s="367"/>
      <c r="CK21" s="9" t="s">
        <v>13</v>
      </c>
      <c r="CL21" s="4">
        <v>12</v>
      </c>
    </row>
    <row r="22" spans="1:91" ht="21" customHeight="1">
      <c r="A22" s="17">
        <v>13</v>
      </c>
      <c r="B22" s="414"/>
      <c r="C22" s="414"/>
      <c r="D22" s="58"/>
      <c r="E22" s="368"/>
      <c r="F22" s="369"/>
      <c r="G22" s="369"/>
      <c r="H22" s="368"/>
      <c r="I22" s="369"/>
      <c r="J22" s="369"/>
      <c r="K22" s="369"/>
      <c r="L22" s="369"/>
      <c r="M22" s="415"/>
      <c r="N22" s="369"/>
      <c r="O22" s="369"/>
      <c r="P22" s="369"/>
      <c r="Q22" s="10" t="s">
        <v>10</v>
      </c>
      <c r="R22" s="11"/>
      <c r="S22" s="10" t="s">
        <v>11</v>
      </c>
      <c r="T22" s="11"/>
      <c r="U22" s="10" t="s">
        <v>12</v>
      </c>
      <c r="V22" s="26"/>
      <c r="W22" s="21" t="s">
        <v>12</v>
      </c>
      <c r="X22" s="25" t="s">
        <v>62</v>
      </c>
      <c r="Y22" s="22"/>
      <c r="Z22" s="24" t="s">
        <v>12</v>
      </c>
      <c r="AA22" s="212"/>
      <c r="AB22" s="212"/>
      <c r="AC22" s="21" t="s">
        <v>62</v>
      </c>
      <c r="AD22" s="212"/>
      <c r="AE22" s="206"/>
      <c r="AF22" s="431"/>
      <c r="AG22" s="432"/>
      <c r="AH22" s="432"/>
      <c r="AI22" s="432"/>
      <c r="AJ22" s="12" t="s">
        <v>13</v>
      </c>
      <c r="AK22" s="433"/>
      <c r="AL22" s="434"/>
      <c r="AM22" s="431"/>
      <c r="AN22" s="432"/>
      <c r="AO22" s="432"/>
      <c r="AP22" s="432"/>
      <c r="AQ22" s="13" t="s">
        <v>13</v>
      </c>
      <c r="AR22" s="433"/>
      <c r="AS22" s="438"/>
      <c r="AT22" s="13" t="s">
        <v>14</v>
      </c>
      <c r="AU22" s="366">
        <f t="shared" si="1"/>
        <v>0</v>
      </c>
      <c r="AV22" s="367"/>
      <c r="AW22" s="367"/>
      <c r="AX22" s="367"/>
      <c r="AY22" s="9" t="s">
        <v>13</v>
      </c>
      <c r="AZ22" s="366">
        <f t="shared" si="5"/>
        <v>0</v>
      </c>
      <c r="BA22" s="367"/>
      <c r="BB22" s="367"/>
      <c r="BC22" s="367"/>
      <c r="BD22" s="9" t="s">
        <v>13</v>
      </c>
      <c r="BE22" s="433"/>
      <c r="BF22" s="434"/>
      <c r="BG22" s="348"/>
      <c r="BH22" s="349"/>
      <c r="BI22" s="350"/>
      <c r="BJ22" s="364"/>
      <c r="BK22" s="365"/>
      <c r="BL22" s="15" t="s">
        <v>12</v>
      </c>
      <c r="BM22" s="46"/>
      <c r="BN22" s="14" t="s">
        <v>12</v>
      </c>
      <c r="BO22" s="366">
        <f t="shared" si="2"/>
        <v>0</v>
      </c>
      <c r="BP22" s="367"/>
      <c r="BQ22" s="367"/>
      <c r="BR22" s="367"/>
      <c r="BS22" s="8" t="s">
        <v>13</v>
      </c>
      <c r="BT22" s="366">
        <f t="shared" si="3"/>
        <v>0</v>
      </c>
      <c r="BU22" s="367"/>
      <c r="BV22" s="367"/>
      <c r="BW22" s="367"/>
      <c r="BX22" s="367"/>
      <c r="BY22" s="9" t="s">
        <v>13</v>
      </c>
      <c r="BZ22" s="368"/>
      <c r="CA22" s="369"/>
      <c r="CB22" s="369"/>
      <c r="CC22" s="369"/>
      <c r="CD22" s="369"/>
      <c r="CE22" s="36" t="s">
        <v>13</v>
      </c>
      <c r="CF22" s="366">
        <f t="shared" si="4"/>
        <v>0</v>
      </c>
      <c r="CG22" s="367"/>
      <c r="CH22" s="367"/>
      <c r="CI22" s="367"/>
      <c r="CJ22" s="367"/>
      <c r="CK22" s="9" t="s">
        <v>13</v>
      </c>
      <c r="CL22" s="4">
        <v>13</v>
      </c>
    </row>
    <row r="23" spans="1:91" ht="21" customHeight="1">
      <c r="A23" s="17">
        <v>14</v>
      </c>
      <c r="B23" s="414"/>
      <c r="C23" s="414"/>
      <c r="D23" s="58"/>
      <c r="E23" s="368"/>
      <c r="F23" s="369"/>
      <c r="G23" s="369"/>
      <c r="H23" s="368"/>
      <c r="I23" s="369"/>
      <c r="J23" s="369"/>
      <c r="K23" s="369"/>
      <c r="L23" s="369"/>
      <c r="M23" s="415"/>
      <c r="N23" s="369"/>
      <c r="O23" s="369"/>
      <c r="P23" s="369"/>
      <c r="Q23" s="10" t="s">
        <v>10</v>
      </c>
      <c r="R23" s="11"/>
      <c r="S23" s="10" t="s">
        <v>11</v>
      </c>
      <c r="T23" s="11"/>
      <c r="U23" s="10" t="s">
        <v>12</v>
      </c>
      <c r="V23" s="26"/>
      <c r="W23" s="21" t="s">
        <v>12</v>
      </c>
      <c r="X23" s="25" t="s">
        <v>62</v>
      </c>
      <c r="Y23" s="22"/>
      <c r="Z23" s="24" t="s">
        <v>12</v>
      </c>
      <c r="AA23" s="212"/>
      <c r="AB23" s="212"/>
      <c r="AC23" s="21" t="s">
        <v>62</v>
      </c>
      <c r="AD23" s="212"/>
      <c r="AE23" s="206"/>
      <c r="AF23" s="431"/>
      <c r="AG23" s="432"/>
      <c r="AH23" s="432"/>
      <c r="AI23" s="432"/>
      <c r="AJ23" s="12" t="s">
        <v>13</v>
      </c>
      <c r="AK23" s="433"/>
      <c r="AL23" s="434"/>
      <c r="AM23" s="431"/>
      <c r="AN23" s="432"/>
      <c r="AO23" s="432"/>
      <c r="AP23" s="432"/>
      <c r="AQ23" s="13" t="s">
        <v>13</v>
      </c>
      <c r="AR23" s="433"/>
      <c r="AS23" s="438"/>
      <c r="AT23" s="13" t="s">
        <v>14</v>
      </c>
      <c r="AU23" s="366">
        <f t="shared" si="1"/>
        <v>0</v>
      </c>
      <c r="AV23" s="367"/>
      <c r="AW23" s="367"/>
      <c r="AX23" s="367"/>
      <c r="AY23" s="9" t="s">
        <v>13</v>
      </c>
      <c r="AZ23" s="366">
        <f t="shared" si="5"/>
        <v>0</v>
      </c>
      <c r="BA23" s="367"/>
      <c r="BB23" s="367"/>
      <c r="BC23" s="367"/>
      <c r="BD23" s="9" t="s">
        <v>13</v>
      </c>
      <c r="BE23" s="433"/>
      <c r="BF23" s="434"/>
      <c r="BG23" s="348"/>
      <c r="BH23" s="349"/>
      <c r="BI23" s="350"/>
      <c r="BJ23" s="364"/>
      <c r="BK23" s="365"/>
      <c r="BL23" s="15" t="s">
        <v>12</v>
      </c>
      <c r="BM23" s="46"/>
      <c r="BN23" s="14" t="s">
        <v>12</v>
      </c>
      <c r="BO23" s="366">
        <f t="shared" si="2"/>
        <v>0</v>
      </c>
      <c r="BP23" s="367"/>
      <c r="BQ23" s="367"/>
      <c r="BR23" s="367"/>
      <c r="BS23" s="8" t="s">
        <v>13</v>
      </c>
      <c r="BT23" s="366">
        <f t="shared" si="3"/>
        <v>0</v>
      </c>
      <c r="BU23" s="367"/>
      <c r="BV23" s="367"/>
      <c r="BW23" s="367"/>
      <c r="BX23" s="367"/>
      <c r="BY23" s="9" t="s">
        <v>13</v>
      </c>
      <c r="BZ23" s="368"/>
      <c r="CA23" s="369"/>
      <c r="CB23" s="369"/>
      <c r="CC23" s="369"/>
      <c r="CD23" s="369"/>
      <c r="CE23" s="36" t="s">
        <v>13</v>
      </c>
      <c r="CF23" s="366">
        <f t="shared" si="4"/>
        <v>0</v>
      </c>
      <c r="CG23" s="367"/>
      <c r="CH23" s="367"/>
      <c r="CI23" s="367"/>
      <c r="CJ23" s="367"/>
      <c r="CK23" s="9" t="s">
        <v>13</v>
      </c>
      <c r="CL23" s="4">
        <v>14</v>
      </c>
    </row>
    <row r="24" spans="1:91" ht="21" customHeight="1">
      <c r="A24" s="17">
        <v>15</v>
      </c>
      <c r="B24" s="414"/>
      <c r="C24" s="414"/>
      <c r="D24" s="58"/>
      <c r="E24" s="368"/>
      <c r="F24" s="369"/>
      <c r="G24" s="369"/>
      <c r="H24" s="368"/>
      <c r="I24" s="369"/>
      <c r="J24" s="369"/>
      <c r="K24" s="369"/>
      <c r="L24" s="369"/>
      <c r="M24" s="415"/>
      <c r="N24" s="369"/>
      <c r="O24" s="369"/>
      <c r="P24" s="369"/>
      <c r="Q24" s="10" t="s">
        <v>10</v>
      </c>
      <c r="R24" s="11"/>
      <c r="S24" s="10" t="s">
        <v>11</v>
      </c>
      <c r="T24" s="11"/>
      <c r="U24" s="10" t="s">
        <v>12</v>
      </c>
      <c r="V24" s="26"/>
      <c r="W24" s="21" t="s">
        <v>12</v>
      </c>
      <c r="X24" s="25" t="s">
        <v>62</v>
      </c>
      <c r="Y24" s="22"/>
      <c r="Z24" s="24" t="s">
        <v>12</v>
      </c>
      <c r="AA24" s="212"/>
      <c r="AB24" s="212"/>
      <c r="AC24" s="21" t="s">
        <v>62</v>
      </c>
      <c r="AD24" s="212"/>
      <c r="AE24" s="206"/>
      <c r="AF24" s="431"/>
      <c r="AG24" s="432"/>
      <c r="AH24" s="432"/>
      <c r="AI24" s="432"/>
      <c r="AJ24" s="12" t="s">
        <v>13</v>
      </c>
      <c r="AK24" s="433"/>
      <c r="AL24" s="434"/>
      <c r="AM24" s="431"/>
      <c r="AN24" s="432"/>
      <c r="AO24" s="432"/>
      <c r="AP24" s="432"/>
      <c r="AQ24" s="13" t="s">
        <v>13</v>
      </c>
      <c r="AR24" s="433"/>
      <c r="AS24" s="438"/>
      <c r="AT24" s="13" t="s">
        <v>14</v>
      </c>
      <c r="AU24" s="366">
        <f t="shared" si="1"/>
        <v>0</v>
      </c>
      <c r="AV24" s="367"/>
      <c r="AW24" s="367"/>
      <c r="AX24" s="367"/>
      <c r="AY24" s="9" t="s">
        <v>13</v>
      </c>
      <c r="AZ24" s="366">
        <f t="shared" si="5"/>
        <v>0</v>
      </c>
      <c r="BA24" s="367"/>
      <c r="BB24" s="367"/>
      <c r="BC24" s="367"/>
      <c r="BD24" s="9" t="s">
        <v>13</v>
      </c>
      <c r="BE24" s="433"/>
      <c r="BF24" s="434"/>
      <c r="BG24" s="348"/>
      <c r="BH24" s="349"/>
      <c r="BI24" s="350"/>
      <c r="BJ24" s="364"/>
      <c r="BK24" s="365"/>
      <c r="BL24" s="15" t="s">
        <v>12</v>
      </c>
      <c r="BM24" s="46"/>
      <c r="BN24" s="14" t="s">
        <v>12</v>
      </c>
      <c r="BO24" s="366">
        <f t="shared" si="2"/>
        <v>0</v>
      </c>
      <c r="BP24" s="367"/>
      <c r="BQ24" s="367"/>
      <c r="BR24" s="367"/>
      <c r="BS24" s="8" t="s">
        <v>13</v>
      </c>
      <c r="BT24" s="366">
        <f t="shared" si="3"/>
        <v>0</v>
      </c>
      <c r="BU24" s="367"/>
      <c r="BV24" s="367"/>
      <c r="BW24" s="367"/>
      <c r="BX24" s="367"/>
      <c r="BY24" s="9" t="s">
        <v>13</v>
      </c>
      <c r="BZ24" s="368"/>
      <c r="CA24" s="369"/>
      <c r="CB24" s="369"/>
      <c r="CC24" s="369"/>
      <c r="CD24" s="369"/>
      <c r="CE24" s="36" t="s">
        <v>13</v>
      </c>
      <c r="CF24" s="366">
        <f t="shared" si="4"/>
        <v>0</v>
      </c>
      <c r="CG24" s="367"/>
      <c r="CH24" s="367"/>
      <c r="CI24" s="367"/>
      <c r="CJ24" s="367"/>
      <c r="CK24" s="9" t="s">
        <v>13</v>
      </c>
      <c r="CL24" s="4">
        <v>15</v>
      </c>
    </row>
    <row r="25" spans="1:91" ht="21" customHeight="1">
      <c r="A25" s="17">
        <v>16</v>
      </c>
      <c r="B25" s="414"/>
      <c r="C25" s="414"/>
      <c r="D25" s="58"/>
      <c r="E25" s="368"/>
      <c r="F25" s="369"/>
      <c r="G25" s="369"/>
      <c r="H25" s="368"/>
      <c r="I25" s="369"/>
      <c r="J25" s="369"/>
      <c r="K25" s="369"/>
      <c r="L25" s="369"/>
      <c r="M25" s="415"/>
      <c r="N25" s="369"/>
      <c r="O25" s="369"/>
      <c r="P25" s="369"/>
      <c r="Q25" s="10" t="s">
        <v>10</v>
      </c>
      <c r="R25" s="11"/>
      <c r="S25" s="10" t="s">
        <v>11</v>
      </c>
      <c r="T25" s="11"/>
      <c r="U25" s="10" t="s">
        <v>12</v>
      </c>
      <c r="V25" s="26"/>
      <c r="W25" s="21" t="s">
        <v>12</v>
      </c>
      <c r="X25" s="25" t="s">
        <v>62</v>
      </c>
      <c r="Y25" s="22"/>
      <c r="Z25" s="24" t="s">
        <v>12</v>
      </c>
      <c r="AA25" s="212"/>
      <c r="AB25" s="212"/>
      <c r="AC25" s="21" t="s">
        <v>62</v>
      </c>
      <c r="AD25" s="212"/>
      <c r="AE25" s="206"/>
      <c r="AF25" s="431"/>
      <c r="AG25" s="432"/>
      <c r="AH25" s="432"/>
      <c r="AI25" s="432"/>
      <c r="AJ25" s="12" t="s">
        <v>13</v>
      </c>
      <c r="AK25" s="433"/>
      <c r="AL25" s="434"/>
      <c r="AM25" s="431"/>
      <c r="AN25" s="432"/>
      <c r="AO25" s="432"/>
      <c r="AP25" s="432"/>
      <c r="AQ25" s="13" t="s">
        <v>13</v>
      </c>
      <c r="AR25" s="433"/>
      <c r="AS25" s="438"/>
      <c r="AT25" s="13" t="s">
        <v>14</v>
      </c>
      <c r="AU25" s="366">
        <f t="shared" si="1"/>
        <v>0</v>
      </c>
      <c r="AV25" s="367"/>
      <c r="AW25" s="367"/>
      <c r="AX25" s="367"/>
      <c r="AY25" s="9" t="s">
        <v>13</v>
      </c>
      <c r="AZ25" s="366">
        <f t="shared" si="5"/>
        <v>0</v>
      </c>
      <c r="BA25" s="367"/>
      <c r="BB25" s="367"/>
      <c r="BC25" s="367"/>
      <c r="BD25" s="9" t="s">
        <v>13</v>
      </c>
      <c r="BE25" s="433"/>
      <c r="BF25" s="434"/>
      <c r="BG25" s="348"/>
      <c r="BH25" s="349"/>
      <c r="BI25" s="350"/>
      <c r="BJ25" s="364"/>
      <c r="BK25" s="365"/>
      <c r="BL25" s="15" t="s">
        <v>12</v>
      </c>
      <c r="BM25" s="46"/>
      <c r="BN25" s="14" t="s">
        <v>12</v>
      </c>
      <c r="BO25" s="366">
        <f t="shared" si="2"/>
        <v>0</v>
      </c>
      <c r="BP25" s="367"/>
      <c r="BQ25" s="367"/>
      <c r="BR25" s="367"/>
      <c r="BS25" s="8" t="s">
        <v>13</v>
      </c>
      <c r="BT25" s="366">
        <f t="shared" si="3"/>
        <v>0</v>
      </c>
      <c r="BU25" s="367"/>
      <c r="BV25" s="367"/>
      <c r="BW25" s="367"/>
      <c r="BX25" s="367"/>
      <c r="BY25" s="9" t="s">
        <v>13</v>
      </c>
      <c r="BZ25" s="368"/>
      <c r="CA25" s="369"/>
      <c r="CB25" s="369"/>
      <c r="CC25" s="369"/>
      <c r="CD25" s="369"/>
      <c r="CE25" s="36" t="s">
        <v>13</v>
      </c>
      <c r="CF25" s="366">
        <f t="shared" si="4"/>
        <v>0</v>
      </c>
      <c r="CG25" s="367"/>
      <c r="CH25" s="367"/>
      <c r="CI25" s="367"/>
      <c r="CJ25" s="367"/>
      <c r="CK25" s="9" t="s">
        <v>13</v>
      </c>
      <c r="CL25" s="4">
        <v>16</v>
      </c>
    </row>
    <row r="26" spans="1:91" ht="21" customHeight="1">
      <c r="A26" s="16">
        <v>17</v>
      </c>
      <c r="B26" s="414"/>
      <c r="C26" s="414"/>
      <c r="D26" s="58"/>
      <c r="E26" s="368"/>
      <c r="F26" s="369"/>
      <c r="G26" s="369"/>
      <c r="H26" s="368"/>
      <c r="I26" s="369"/>
      <c r="J26" s="369"/>
      <c r="K26" s="369"/>
      <c r="L26" s="369"/>
      <c r="M26" s="415"/>
      <c r="N26" s="369"/>
      <c r="O26" s="369"/>
      <c r="P26" s="369"/>
      <c r="Q26" s="10" t="s">
        <v>10</v>
      </c>
      <c r="R26" s="11"/>
      <c r="S26" s="10" t="s">
        <v>11</v>
      </c>
      <c r="T26" s="11"/>
      <c r="U26" s="10" t="s">
        <v>12</v>
      </c>
      <c r="V26" s="26"/>
      <c r="W26" s="21" t="s">
        <v>12</v>
      </c>
      <c r="X26" s="25" t="s">
        <v>62</v>
      </c>
      <c r="Y26" s="22"/>
      <c r="Z26" s="24" t="s">
        <v>12</v>
      </c>
      <c r="AA26" s="212"/>
      <c r="AB26" s="212"/>
      <c r="AC26" s="21" t="s">
        <v>62</v>
      </c>
      <c r="AD26" s="212"/>
      <c r="AE26" s="206"/>
      <c r="AF26" s="431"/>
      <c r="AG26" s="432"/>
      <c r="AH26" s="432"/>
      <c r="AI26" s="432"/>
      <c r="AJ26" s="12" t="s">
        <v>13</v>
      </c>
      <c r="AK26" s="433"/>
      <c r="AL26" s="434"/>
      <c r="AM26" s="431"/>
      <c r="AN26" s="432"/>
      <c r="AO26" s="432"/>
      <c r="AP26" s="432"/>
      <c r="AQ26" s="13" t="s">
        <v>13</v>
      </c>
      <c r="AR26" s="433"/>
      <c r="AS26" s="438"/>
      <c r="AT26" s="13" t="s">
        <v>14</v>
      </c>
      <c r="AU26" s="366">
        <f t="shared" si="1"/>
        <v>0</v>
      </c>
      <c r="AV26" s="367"/>
      <c r="AW26" s="367"/>
      <c r="AX26" s="367"/>
      <c r="AY26" s="9" t="s">
        <v>13</v>
      </c>
      <c r="AZ26" s="366">
        <f t="shared" si="5"/>
        <v>0</v>
      </c>
      <c r="BA26" s="367"/>
      <c r="BB26" s="367"/>
      <c r="BC26" s="367"/>
      <c r="BD26" s="9" t="s">
        <v>13</v>
      </c>
      <c r="BE26" s="433"/>
      <c r="BF26" s="434"/>
      <c r="BG26" s="348"/>
      <c r="BH26" s="349"/>
      <c r="BI26" s="350"/>
      <c r="BJ26" s="364"/>
      <c r="BK26" s="365"/>
      <c r="BL26" s="15" t="s">
        <v>12</v>
      </c>
      <c r="BM26" s="46"/>
      <c r="BN26" s="14" t="s">
        <v>12</v>
      </c>
      <c r="BO26" s="366">
        <f t="shared" si="2"/>
        <v>0</v>
      </c>
      <c r="BP26" s="367"/>
      <c r="BQ26" s="367"/>
      <c r="BR26" s="367"/>
      <c r="BS26" s="8" t="s">
        <v>13</v>
      </c>
      <c r="BT26" s="366">
        <f t="shared" si="3"/>
        <v>0</v>
      </c>
      <c r="BU26" s="367"/>
      <c r="BV26" s="367"/>
      <c r="BW26" s="367"/>
      <c r="BX26" s="367"/>
      <c r="BY26" s="9" t="s">
        <v>13</v>
      </c>
      <c r="BZ26" s="368"/>
      <c r="CA26" s="369"/>
      <c r="CB26" s="369"/>
      <c r="CC26" s="369"/>
      <c r="CD26" s="369"/>
      <c r="CE26" s="36" t="s">
        <v>13</v>
      </c>
      <c r="CF26" s="366">
        <f t="shared" si="4"/>
        <v>0</v>
      </c>
      <c r="CG26" s="367"/>
      <c r="CH26" s="367"/>
      <c r="CI26" s="367"/>
      <c r="CJ26" s="367"/>
      <c r="CK26" s="9" t="s">
        <v>13</v>
      </c>
      <c r="CL26" s="4">
        <v>17</v>
      </c>
    </row>
    <row r="27" spans="1:91" ht="21" customHeight="1">
      <c r="A27" s="17">
        <v>18</v>
      </c>
      <c r="B27" s="414"/>
      <c r="C27" s="414"/>
      <c r="D27" s="58"/>
      <c r="E27" s="368"/>
      <c r="F27" s="369"/>
      <c r="G27" s="369"/>
      <c r="H27" s="368"/>
      <c r="I27" s="369"/>
      <c r="J27" s="369"/>
      <c r="K27" s="369"/>
      <c r="L27" s="369"/>
      <c r="M27" s="415"/>
      <c r="N27" s="369"/>
      <c r="O27" s="369"/>
      <c r="P27" s="369"/>
      <c r="Q27" s="10" t="s">
        <v>10</v>
      </c>
      <c r="R27" s="11"/>
      <c r="S27" s="10" t="s">
        <v>11</v>
      </c>
      <c r="T27" s="11"/>
      <c r="U27" s="10" t="s">
        <v>12</v>
      </c>
      <c r="V27" s="26"/>
      <c r="W27" s="21" t="s">
        <v>12</v>
      </c>
      <c r="X27" s="25" t="s">
        <v>62</v>
      </c>
      <c r="Y27" s="22"/>
      <c r="Z27" s="24" t="s">
        <v>12</v>
      </c>
      <c r="AA27" s="212"/>
      <c r="AB27" s="212"/>
      <c r="AC27" s="21" t="s">
        <v>62</v>
      </c>
      <c r="AD27" s="212"/>
      <c r="AE27" s="206"/>
      <c r="AF27" s="431"/>
      <c r="AG27" s="432"/>
      <c r="AH27" s="432"/>
      <c r="AI27" s="432"/>
      <c r="AJ27" s="12" t="s">
        <v>13</v>
      </c>
      <c r="AK27" s="433"/>
      <c r="AL27" s="434"/>
      <c r="AM27" s="431"/>
      <c r="AN27" s="432"/>
      <c r="AO27" s="432"/>
      <c r="AP27" s="432"/>
      <c r="AQ27" s="13" t="s">
        <v>13</v>
      </c>
      <c r="AR27" s="433"/>
      <c r="AS27" s="438"/>
      <c r="AT27" s="13" t="s">
        <v>14</v>
      </c>
      <c r="AU27" s="366">
        <f t="shared" si="1"/>
        <v>0</v>
      </c>
      <c r="AV27" s="367"/>
      <c r="AW27" s="367"/>
      <c r="AX27" s="367"/>
      <c r="AY27" s="9" t="s">
        <v>13</v>
      </c>
      <c r="AZ27" s="366">
        <f t="shared" si="5"/>
        <v>0</v>
      </c>
      <c r="BA27" s="367"/>
      <c r="BB27" s="367"/>
      <c r="BC27" s="367"/>
      <c r="BD27" s="9" t="s">
        <v>13</v>
      </c>
      <c r="BE27" s="433"/>
      <c r="BF27" s="434"/>
      <c r="BG27" s="348"/>
      <c r="BH27" s="349"/>
      <c r="BI27" s="350"/>
      <c r="BJ27" s="364"/>
      <c r="BK27" s="365"/>
      <c r="BL27" s="15" t="s">
        <v>12</v>
      </c>
      <c r="BM27" s="46"/>
      <c r="BN27" s="14" t="s">
        <v>12</v>
      </c>
      <c r="BO27" s="366">
        <f t="shared" si="2"/>
        <v>0</v>
      </c>
      <c r="BP27" s="367"/>
      <c r="BQ27" s="367"/>
      <c r="BR27" s="367"/>
      <c r="BS27" s="8" t="s">
        <v>13</v>
      </c>
      <c r="BT27" s="366">
        <f t="shared" si="3"/>
        <v>0</v>
      </c>
      <c r="BU27" s="367"/>
      <c r="BV27" s="367"/>
      <c r="BW27" s="367"/>
      <c r="BX27" s="367"/>
      <c r="BY27" s="9" t="s">
        <v>13</v>
      </c>
      <c r="BZ27" s="368"/>
      <c r="CA27" s="369"/>
      <c r="CB27" s="369"/>
      <c r="CC27" s="369"/>
      <c r="CD27" s="369"/>
      <c r="CE27" s="36" t="s">
        <v>13</v>
      </c>
      <c r="CF27" s="366">
        <f t="shared" si="4"/>
        <v>0</v>
      </c>
      <c r="CG27" s="367"/>
      <c r="CH27" s="367"/>
      <c r="CI27" s="367"/>
      <c r="CJ27" s="367"/>
      <c r="CK27" s="9" t="s">
        <v>13</v>
      </c>
      <c r="CL27" s="4">
        <v>18</v>
      </c>
    </row>
    <row r="28" spans="1:91" ht="21" customHeight="1">
      <c r="A28" s="17">
        <v>19</v>
      </c>
      <c r="B28" s="414"/>
      <c r="C28" s="414"/>
      <c r="D28" s="58"/>
      <c r="E28" s="368"/>
      <c r="F28" s="369"/>
      <c r="G28" s="369"/>
      <c r="H28" s="368"/>
      <c r="I28" s="369"/>
      <c r="J28" s="369"/>
      <c r="K28" s="369"/>
      <c r="L28" s="369"/>
      <c r="M28" s="415"/>
      <c r="N28" s="369"/>
      <c r="O28" s="369"/>
      <c r="P28" s="369"/>
      <c r="Q28" s="10" t="s">
        <v>10</v>
      </c>
      <c r="R28" s="11"/>
      <c r="S28" s="10" t="s">
        <v>11</v>
      </c>
      <c r="T28" s="11"/>
      <c r="U28" s="10" t="s">
        <v>12</v>
      </c>
      <c r="V28" s="26"/>
      <c r="W28" s="21" t="s">
        <v>12</v>
      </c>
      <c r="X28" s="25" t="s">
        <v>62</v>
      </c>
      <c r="Y28" s="22"/>
      <c r="Z28" s="24" t="s">
        <v>12</v>
      </c>
      <c r="AA28" s="212"/>
      <c r="AB28" s="212"/>
      <c r="AC28" s="21" t="s">
        <v>62</v>
      </c>
      <c r="AD28" s="212"/>
      <c r="AE28" s="206"/>
      <c r="AF28" s="431"/>
      <c r="AG28" s="432"/>
      <c r="AH28" s="432"/>
      <c r="AI28" s="432"/>
      <c r="AJ28" s="12" t="s">
        <v>13</v>
      </c>
      <c r="AK28" s="433"/>
      <c r="AL28" s="434"/>
      <c r="AM28" s="431"/>
      <c r="AN28" s="432"/>
      <c r="AO28" s="432"/>
      <c r="AP28" s="432"/>
      <c r="AQ28" s="13" t="s">
        <v>13</v>
      </c>
      <c r="AR28" s="433"/>
      <c r="AS28" s="438"/>
      <c r="AT28" s="13" t="s">
        <v>14</v>
      </c>
      <c r="AU28" s="366">
        <f t="shared" si="1"/>
        <v>0</v>
      </c>
      <c r="AV28" s="367"/>
      <c r="AW28" s="367"/>
      <c r="AX28" s="367"/>
      <c r="AY28" s="9" t="s">
        <v>13</v>
      </c>
      <c r="AZ28" s="366">
        <f t="shared" si="5"/>
        <v>0</v>
      </c>
      <c r="BA28" s="367"/>
      <c r="BB28" s="367"/>
      <c r="BC28" s="367"/>
      <c r="BD28" s="9" t="s">
        <v>13</v>
      </c>
      <c r="BE28" s="433"/>
      <c r="BF28" s="434"/>
      <c r="BG28" s="348"/>
      <c r="BH28" s="349"/>
      <c r="BI28" s="350"/>
      <c r="BJ28" s="364"/>
      <c r="BK28" s="365"/>
      <c r="BL28" s="15" t="s">
        <v>12</v>
      </c>
      <c r="BM28" s="46"/>
      <c r="BN28" s="14" t="s">
        <v>12</v>
      </c>
      <c r="BO28" s="366">
        <f t="shared" si="2"/>
        <v>0</v>
      </c>
      <c r="BP28" s="367"/>
      <c r="BQ28" s="367"/>
      <c r="BR28" s="367"/>
      <c r="BS28" s="8" t="s">
        <v>13</v>
      </c>
      <c r="BT28" s="366">
        <f t="shared" si="3"/>
        <v>0</v>
      </c>
      <c r="BU28" s="367"/>
      <c r="BV28" s="367"/>
      <c r="BW28" s="367"/>
      <c r="BX28" s="367"/>
      <c r="BY28" s="9" t="s">
        <v>13</v>
      </c>
      <c r="BZ28" s="368"/>
      <c r="CA28" s="369"/>
      <c r="CB28" s="369"/>
      <c r="CC28" s="369"/>
      <c r="CD28" s="369"/>
      <c r="CE28" s="36" t="s">
        <v>13</v>
      </c>
      <c r="CF28" s="366">
        <f t="shared" si="4"/>
        <v>0</v>
      </c>
      <c r="CG28" s="367"/>
      <c r="CH28" s="367"/>
      <c r="CI28" s="367"/>
      <c r="CJ28" s="367"/>
      <c r="CK28" s="9" t="s">
        <v>13</v>
      </c>
      <c r="CL28" s="4">
        <v>19</v>
      </c>
    </row>
    <row r="29" spans="1:91" ht="21" customHeight="1" thickBot="1">
      <c r="A29" s="17">
        <v>20</v>
      </c>
      <c r="B29" s="414"/>
      <c r="C29" s="414"/>
      <c r="D29" s="67"/>
      <c r="E29" s="368"/>
      <c r="F29" s="369"/>
      <c r="G29" s="369"/>
      <c r="H29" s="368"/>
      <c r="I29" s="369"/>
      <c r="J29" s="369"/>
      <c r="K29" s="369"/>
      <c r="L29" s="369"/>
      <c r="M29" s="415"/>
      <c r="N29" s="369"/>
      <c r="O29" s="369"/>
      <c r="P29" s="369"/>
      <c r="Q29" s="10" t="s">
        <v>10</v>
      </c>
      <c r="R29" s="11"/>
      <c r="S29" s="10" t="s">
        <v>11</v>
      </c>
      <c r="T29" s="11"/>
      <c r="U29" s="10" t="s">
        <v>12</v>
      </c>
      <c r="V29" s="26"/>
      <c r="W29" s="21" t="s">
        <v>12</v>
      </c>
      <c r="X29" s="25" t="s">
        <v>62</v>
      </c>
      <c r="Y29" s="22"/>
      <c r="Z29" s="24" t="s">
        <v>12</v>
      </c>
      <c r="AA29" s="212"/>
      <c r="AB29" s="212"/>
      <c r="AC29" s="21" t="s">
        <v>62</v>
      </c>
      <c r="AD29" s="212"/>
      <c r="AE29" s="206"/>
      <c r="AF29" s="431"/>
      <c r="AG29" s="432"/>
      <c r="AH29" s="432"/>
      <c r="AI29" s="432"/>
      <c r="AJ29" s="12" t="s">
        <v>13</v>
      </c>
      <c r="AK29" s="433"/>
      <c r="AL29" s="434"/>
      <c r="AM29" s="431"/>
      <c r="AN29" s="432"/>
      <c r="AO29" s="432"/>
      <c r="AP29" s="432"/>
      <c r="AQ29" s="13" t="s">
        <v>13</v>
      </c>
      <c r="AR29" s="433"/>
      <c r="AS29" s="438"/>
      <c r="AT29" s="13" t="s">
        <v>14</v>
      </c>
      <c r="AU29" s="366">
        <f t="shared" si="1"/>
        <v>0</v>
      </c>
      <c r="AV29" s="367"/>
      <c r="AW29" s="367"/>
      <c r="AX29" s="367"/>
      <c r="AY29" s="9" t="s">
        <v>13</v>
      </c>
      <c r="AZ29" s="366">
        <f t="shared" si="5"/>
        <v>0</v>
      </c>
      <c r="BA29" s="367"/>
      <c r="BB29" s="367"/>
      <c r="BC29" s="367"/>
      <c r="BD29" s="9" t="s">
        <v>13</v>
      </c>
      <c r="BE29" s="433"/>
      <c r="BF29" s="434"/>
      <c r="BG29" s="348"/>
      <c r="BH29" s="349"/>
      <c r="BI29" s="350"/>
      <c r="BJ29" s="364"/>
      <c r="BK29" s="365"/>
      <c r="BL29" s="15" t="s">
        <v>12</v>
      </c>
      <c r="BM29" s="69"/>
      <c r="BN29" s="14" t="s">
        <v>12</v>
      </c>
      <c r="BO29" s="366">
        <f t="shared" si="2"/>
        <v>0</v>
      </c>
      <c r="BP29" s="367"/>
      <c r="BQ29" s="367"/>
      <c r="BR29" s="367"/>
      <c r="BS29" s="8" t="s">
        <v>13</v>
      </c>
      <c r="BT29" s="366">
        <f t="shared" si="3"/>
        <v>0</v>
      </c>
      <c r="BU29" s="367"/>
      <c r="BV29" s="367"/>
      <c r="BW29" s="367"/>
      <c r="BX29" s="367"/>
      <c r="BY29" s="9" t="s">
        <v>13</v>
      </c>
      <c r="BZ29" s="368"/>
      <c r="CA29" s="369"/>
      <c r="CB29" s="369"/>
      <c r="CC29" s="369"/>
      <c r="CD29" s="369"/>
      <c r="CE29" s="36" t="s">
        <v>13</v>
      </c>
      <c r="CF29" s="366">
        <f t="shared" si="4"/>
        <v>0</v>
      </c>
      <c r="CG29" s="367"/>
      <c r="CH29" s="367"/>
      <c r="CI29" s="367"/>
      <c r="CJ29" s="367"/>
      <c r="CK29" s="9" t="s">
        <v>13</v>
      </c>
      <c r="CL29" s="4">
        <v>20</v>
      </c>
    </row>
    <row r="30" spans="1:91" ht="21" customHeight="1" thickBot="1">
      <c r="A30" s="17"/>
      <c r="B30" s="94" t="s">
        <v>156</v>
      </c>
      <c r="C30" s="95"/>
      <c r="D30" s="96"/>
      <c r="E30" s="95"/>
      <c r="F30" s="97"/>
      <c r="G30" s="97"/>
      <c r="H30" s="95"/>
      <c r="I30" s="97"/>
      <c r="J30" s="97"/>
      <c r="K30" s="97"/>
      <c r="L30" s="97"/>
      <c r="M30" s="97"/>
      <c r="N30" s="95"/>
      <c r="O30" s="97"/>
      <c r="P30" s="97"/>
      <c r="Q30" s="98"/>
      <c r="R30" s="98"/>
      <c r="S30" s="98"/>
      <c r="T30" s="98"/>
      <c r="U30" s="98"/>
      <c r="V30" s="99"/>
      <c r="W30" s="100"/>
      <c r="X30" s="101"/>
      <c r="Y30" s="100"/>
      <c r="Z30" s="100"/>
      <c r="AA30" s="102"/>
      <c r="AB30" s="102"/>
      <c r="AC30" s="103"/>
      <c r="AD30" s="102"/>
      <c r="AE30" s="102"/>
      <c r="AF30" s="104"/>
      <c r="AG30" s="105"/>
      <c r="AH30" s="78"/>
      <c r="AI30" s="78"/>
      <c r="AJ30" s="79"/>
      <c r="AK30" s="109" t="s">
        <v>151</v>
      </c>
      <c r="AL30" s="110"/>
      <c r="AM30" s="110"/>
      <c r="AN30" s="105"/>
      <c r="AO30" s="105"/>
      <c r="AP30" s="105"/>
      <c r="AQ30" s="111"/>
      <c r="AR30" s="110"/>
      <c r="AS30" s="110"/>
      <c r="AT30" s="111"/>
      <c r="AU30" s="105"/>
      <c r="AV30" s="105"/>
      <c r="AW30" s="105"/>
      <c r="AX30" s="105"/>
      <c r="AY30" s="111"/>
      <c r="AZ30" s="105"/>
      <c r="BA30" s="105"/>
      <c r="BB30" s="105"/>
      <c r="BC30" s="105"/>
      <c r="BD30" s="111"/>
      <c r="BE30" s="110"/>
      <c r="BF30" s="110"/>
      <c r="BG30" s="112"/>
      <c r="BH30" s="112"/>
      <c r="BI30" s="112"/>
      <c r="BJ30" s="113"/>
      <c r="BK30" s="113"/>
      <c r="BL30" s="114"/>
      <c r="BM30" s="110"/>
      <c r="BN30" s="113"/>
      <c r="BO30" s="105"/>
      <c r="BP30" s="105"/>
      <c r="BQ30" s="71"/>
      <c r="BR30" s="71"/>
      <c r="BS30" s="82"/>
      <c r="BT30" s="71"/>
      <c r="BU30" s="71"/>
      <c r="BV30" s="71"/>
      <c r="BW30" s="71"/>
      <c r="BX30" s="71"/>
      <c r="BY30" s="82"/>
      <c r="BZ30" s="370" t="s">
        <v>122</v>
      </c>
      <c r="CA30" s="371"/>
      <c r="CB30" s="371"/>
      <c r="CC30" s="371"/>
      <c r="CD30" s="371"/>
      <c r="CE30" s="372"/>
      <c r="CF30" s="324">
        <f>SUM(CF10:CJ29)</f>
        <v>0</v>
      </c>
      <c r="CG30" s="325"/>
      <c r="CH30" s="325"/>
      <c r="CI30" s="325"/>
      <c r="CJ30" s="325"/>
      <c r="CK30" s="133" t="s">
        <v>13</v>
      </c>
      <c r="CL30" s="86"/>
      <c r="CM30" s="87"/>
    </row>
    <row r="31" spans="1:91" ht="18.600000000000001" customHeight="1" thickBot="1">
      <c r="B31" s="463" t="s">
        <v>120</v>
      </c>
      <c r="C31" s="465" t="s">
        <v>111</v>
      </c>
      <c r="D31" s="465"/>
      <c r="E31" s="465"/>
      <c r="F31" s="465"/>
      <c r="G31" s="465"/>
      <c r="H31" s="465"/>
      <c r="I31" s="465" t="s">
        <v>112</v>
      </c>
      <c r="J31" s="465"/>
      <c r="K31" s="465"/>
      <c r="L31" s="465"/>
      <c r="M31" s="465"/>
      <c r="N31" s="465"/>
      <c r="O31" s="465" t="s">
        <v>113</v>
      </c>
      <c r="P31" s="465"/>
      <c r="Q31" s="465"/>
      <c r="R31" s="465"/>
      <c r="S31" s="465"/>
      <c r="T31" s="465"/>
      <c r="U31" s="465" t="s">
        <v>114</v>
      </c>
      <c r="V31" s="465"/>
      <c r="W31" s="465"/>
      <c r="X31" s="465"/>
      <c r="Y31" s="465"/>
      <c r="Z31" s="466"/>
      <c r="AA31" s="467" t="s">
        <v>122</v>
      </c>
      <c r="AB31" s="468"/>
      <c r="AC31" s="468"/>
      <c r="AD31" s="468"/>
      <c r="AE31" s="468"/>
      <c r="AF31" s="468"/>
      <c r="AG31" s="469"/>
      <c r="AK31" s="496" t="s">
        <v>134</v>
      </c>
      <c r="AL31" s="497"/>
      <c r="AM31" s="497"/>
      <c r="AN31" s="497"/>
      <c r="AO31" s="497"/>
      <c r="AP31" s="497"/>
      <c r="AQ31" s="498" t="s">
        <v>133</v>
      </c>
      <c r="AR31" s="498"/>
      <c r="AS31" s="498"/>
      <c r="AT31" s="498"/>
      <c r="AU31" s="498"/>
      <c r="AV31" s="498"/>
      <c r="AW31" s="498"/>
      <c r="AX31" s="498"/>
      <c r="AY31" s="498"/>
      <c r="AZ31" s="498"/>
      <c r="BA31" s="498"/>
      <c r="BB31" s="498"/>
      <c r="BC31" s="498"/>
      <c r="BD31" s="498"/>
      <c r="BE31" s="498"/>
      <c r="BF31" s="498"/>
      <c r="BG31" s="498"/>
      <c r="BH31" s="498"/>
      <c r="BI31" s="498"/>
      <c r="BJ31" s="498"/>
      <c r="BK31" s="498"/>
      <c r="BL31" s="498"/>
      <c r="BM31" s="498"/>
      <c r="BN31" s="498"/>
      <c r="BO31" s="498"/>
      <c r="BP31" s="499"/>
      <c r="BQ31" s="35"/>
      <c r="BR31" s="35"/>
      <c r="BS31" s="35"/>
      <c r="BT31" s="35"/>
      <c r="BU31" s="35"/>
      <c r="BV31" s="35"/>
      <c r="BW31" s="35"/>
      <c r="BX31" s="35"/>
      <c r="BY31" s="35"/>
      <c r="CL31" s="5"/>
    </row>
    <row r="32" spans="1:91" ht="18.600000000000001" thickBot="1">
      <c r="B32" s="464"/>
      <c r="C32" s="470" t="s">
        <v>117</v>
      </c>
      <c r="D32" s="471"/>
      <c r="E32" s="472"/>
      <c r="F32" s="473" t="s">
        <v>118</v>
      </c>
      <c r="G32" s="474"/>
      <c r="H32" s="475"/>
      <c r="I32" s="470" t="s">
        <v>117</v>
      </c>
      <c r="J32" s="471"/>
      <c r="K32" s="472"/>
      <c r="L32" s="473" t="s">
        <v>118</v>
      </c>
      <c r="M32" s="474"/>
      <c r="N32" s="475"/>
      <c r="O32" s="470" t="s">
        <v>117</v>
      </c>
      <c r="P32" s="471"/>
      <c r="Q32" s="472"/>
      <c r="R32" s="473" t="s">
        <v>118</v>
      </c>
      <c r="S32" s="474"/>
      <c r="T32" s="475"/>
      <c r="U32" s="470" t="s">
        <v>117</v>
      </c>
      <c r="V32" s="471"/>
      <c r="W32" s="472"/>
      <c r="X32" s="473" t="s">
        <v>118</v>
      </c>
      <c r="Y32" s="474"/>
      <c r="Z32" s="476"/>
      <c r="AA32" s="477" t="s">
        <v>117</v>
      </c>
      <c r="AB32" s="478"/>
      <c r="AC32" s="478"/>
      <c r="AD32" s="479"/>
      <c r="AE32" s="480" t="s">
        <v>118</v>
      </c>
      <c r="AF32" s="481"/>
      <c r="AG32" s="482"/>
      <c r="AK32" s="547"/>
      <c r="AL32" s="548"/>
      <c r="AM32" s="548"/>
      <c r="AN32" s="548"/>
      <c r="AO32" s="548"/>
      <c r="AP32" s="548"/>
      <c r="AQ32" s="548"/>
      <c r="AR32" s="548"/>
      <c r="AS32" s="548"/>
      <c r="AT32" s="548"/>
      <c r="AU32" s="548"/>
      <c r="AV32" s="548"/>
      <c r="AW32" s="548"/>
      <c r="AX32" s="548"/>
      <c r="AY32" s="548"/>
      <c r="AZ32" s="548"/>
      <c r="BA32" s="548"/>
      <c r="BB32" s="548"/>
      <c r="BC32" s="548"/>
      <c r="BD32" s="548"/>
      <c r="BE32" s="548"/>
      <c r="BF32" s="548"/>
      <c r="BG32" s="548"/>
      <c r="BH32" s="548"/>
      <c r="BI32" s="548"/>
      <c r="BJ32" s="548"/>
      <c r="BK32" s="548"/>
      <c r="BL32" s="548"/>
      <c r="BM32" s="548"/>
      <c r="BN32" s="548"/>
      <c r="BO32" s="548"/>
      <c r="BP32" s="549"/>
    </row>
    <row r="33" spans="2:68">
      <c r="B33" s="106" t="s">
        <v>115</v>
      </c>
      <c r="C33" s="487">
        <f>SUMIFS($CF$10:$CF$29,$D$10:$D$29,"1号",$B$10:$B$29,"5歳児")</f>
        <v>0</v>
      </c>
      <c r="D33" s="484"/>
      <c r="E33" s="488"/>
      <c r="F33" s="483">
        <f>COUNTIFS($D$10:$D$29,"1号",$B$10:$B$29,"5歳児")</f>
        <v>0</v>
      </c>
      <c r="G33" s="484"/>
      <c r="H33" s="488"/>
      <c r="I33" s="483">
        <f>SUMIFS($CF$10:$CF$29,$D$10:$D$29,"1号",$B$10:$B$29,"4歳児")</f>
        <v>0</v>
      </c>
      <c r="J33" s="484"/>
      <c r="K33" s="488"/>
      <c r="L33" s="483">
        <f>COUNTIFS($D$10:$D$29,"1号",$B$10:$B$29,"4歳児")</f>
        <v>0</v>
      </c>
      <c r="M33" s="484"/>
      <c r="N33" s="488"/>
      <c r="O33" s="483">
        <f>SUMIFS($CF$10:$CF$29,$D$10:$D$29,"1号",$B$10:$B$29,"3歳児")</f>
        <v>0</v>
      </c>
      <c r="P33" s="484"/>
      <c r="Q33" s="488"/>
      <c r="R33" s="483">
        <f>COUNTIFS($D$10:$D$29,"1号",$B$10:$B$29,"3歳児")</f>
        <v>0</v>
      </c>
      <c r="S33" s="484"/>
      <c r="T33" s="488"/>
      <c r="U33" s="483">
        <f>SUMIFS($CF$10:$CF$29,$D$10:$D$29,"1号",$B$10:$B$29,"満3歳児")</f>
        <v>0</v>
      </c>
      <c r="V33" s="484"/>
      <c r="W33" s="488"/>
      <c r="X33" s="483">
        <f>COUNTIFS($D$10:$D$29,"1号",$B$10:$B$29,"満3歳児")</f>
        <v>0</v>
      </c>
      <c r="Y33" s="484"/>
      <c r="Z33" s="485"/>
      <c r="AA33" s="487">
        <f>C33+I33+O33+U33</f>
        <v>0</v>
      </c>
      <c r="AB33" s="484"/>
      <c r="AC33" s="484"/>
      <c r="AD33" s="488"/>
      <c r="AE33" s="483">
        <f>F33+L33+R33+X33</f>
        <v>0</v>
      </c>
      <c r="AF33" s="484"/>
      <c r="AG33" s="485"/>
      <c r="AK33" s="550"/>
      <c r="AL33" s="551"/>
      <c r="AM33" s="551"/>
      <c r="AN33" s="551"/>
      <c r="AO33" s="551"/>
      <c r="AP33" s="551"/>
      <c r="AQ33" s="551"/>
      <c r="AR33" s="551"/>
      <c r="AS33" s="551"/>
      <c r="AT33" s="551"/>
      <c r="AU33" s="551"/>
      <c r="AV33" s="551"/>
      <c r="AW33" s="551"/>
      <c r="AX33" s="551"/>
      <c r="AY33" s="551"/>
      <c r="AZ33" s="551"/>
      <c r="BA33" s="551"/>
      <c r="BB33" s="551"/>
      <c r="BC33" s="551"/>
      <c r="BD33" s="551"/>
      <c r="BE33" s="551"/>
      <c r="BF33" s="551"/>
      <c r="BG33" s="551"/>
      <c r="BH33" s="551"/>
      <c r="BI33" s="551"/>
      <c r="BJ33" s="551"/>
      <c r="BK33" s="551"/>
      <c r="BL33" s="551"/>
      <c r="BM33" s="551"/>
      <c r="BN33" s="551"/>
      <c r="BO33" s="551"/>
      <c r="BP33" s="552"/>
    </row>
    <row r="34" spans="2:68" ht="18.600000000000001" thickBot="1">
      <c r="B34" s="107" t="s">
        <v>116</v>
      </c>
      <c r="C34" s="486">
        <f>SUMIFS($CF$10:$CF$29,$D$10:$D$29,"2号",$B$10:$B$29,"5歳児")</f>
        <v>0</v>
      </c>
      <c r="D34" s="474"/>
      <c r="E34" s="475"/>
      <c r="F34" s="473">
        <f>COUNTIFS($D$10:$D$29,"2号",$B$10:$B$29,"5歳児")</f>
        <v>0</v>
      </c>
      <c r="G34" s="474"/>
      <c r="H34" s="475"/>
      <c r="I34" s="473">
        <f>SUMIFS($CF$10:$CF$29,$D$10:$D$29,"2号",$B$10:$B$29,"4歳児")</f>
        <v>0</v>
      </c>
      <c r="J34" s="474"/>
      <c r="K34" s="475"/>
      <c r="L34" s="473">
        <f>COUNTIFS($D$10:$D$29,"2号",$B$10:$B$29,"4歳児")</f>
        <v>0</v>
      </c>
      <c r="M34" s="474"/>
      <c r="N34" s="475"/>
      <c r="O34" s="473">
        <f>SUMIFS($CF$10:$CF$29,$D$10:$D$29,"2号",$B$10:$B$29,"3歳児")</f>
        <v>0</v>
      </c>
      <c r="P34" s="474"/>
      <c r="Q34" s="475"/>
      <c r="R34" s="473">
        <f>COUNTIFS($D$10:$D$29,"2号",$B$10:$B$29,"3歳児")</f>
        <v>0</v>
      </c>
      <c r="S34" s="474"/>
      <c r="T34" s="475"/>
      <c r="U34" s="473">
        <f>SUMIFS($CF$10:$CF$29,$D$10:$D$29,"2号",$B$10:$B$29,"満3歳児")</f>
        <v>0</v>
      </c>
      <c r="V34" s="474"/>
      <c r="W34" s="475"/>
      <c r="X34" s="473">
        <f>COUNTIFS($D$10:$D$29,"2号",$B$10:$B$29,"満3歳児")</f>
        <v>0</v>
      </c>
      <c r="Y34" s="474"/>
      <c r="Z34" s="476"/>
      <c r="AA34" s="486">
        <f>C34+I34+O34+U34</f>
        <v>0</v>
      </c>
      <c r="AB34" s="474"/>
      <c r="AC34" s="474"/>
      <c r="AD34" s="475"/>
      <c r="AE34" s="473">
        <f>F34+L34+R34+X34</f>
        <v>0</v>
      </c>
      <c r="AF34" s="474"/>
      <c r="AG34" s="476"/>
      <c r="AK34" s="550"/>
      <c r="AL34" s="551"/>
      <c r="AM34" s="551"/>
      <c r="AN34" s="551"/>
      <c r="AO34" s="551"/>
      <c r="AP34" s="551"/>
      <c r="AQ34" s="551"/>
      <c r="AR34" s="551"/>
      <c r="AS34" s="551"/>
      <c r="AT34" s="551"/>
      <c r="AU34" s="551"/>
      <c r="AV34" s="551"/>
      <c r="AW34" s="551"/>
      <c r="AX34" s="551"/>
      <c r="AY34" s="551"/>
      <c r="AZ34" s="551"/>
      <c r="BA34" s="551"/>
      <c r="BB34" s="551"/>
      <c r="BC34" s="551"/>
      <c r="BD34" s="551"/>
      <c r="BE34" s="551"/>
      <c r="BF34" s="551"/>
      <c r="BG34" s="551"/>
      <c r="BH34" s="551"/>
      <c r="BI34" s="551"/>
      <c r="BJ34" s="551"/>
      <c r="BK34" s="551"/>
      <c r="BL34" s="551"/>
      <c r="BM34" s="551"/>
      <c r="BN34" s="551"/>
      <c r="BO34" s="551"/>
      <c r="BP34" s="552"/>
    </row>
    <row r="35" spans="2:68" ht="18.600000000000001" thickBot="1">
      <c r="B35" s="108" t="s">
        <v>122</v>
      </c>
      <c r="C35" s="492">
        <f>SUM(C33:E34)</f>
        <v>0</v>
      </c>
      <c r="D35" s="481"/>
      <c r="E35" s="493"/>
      <c r="F35" s="480">
        <f>SUM(F33:H34)</f>
        <v>0</v>
      </c>
      <c r="G35" s="481"/>
      <c r="H35" s="493"/>
      <c r="I35" s="480">
        <f>SUM(I33:K34)</f>
        <v>0</v>
      </c>
      <c r="J35" s="481"/>
      <c r="K35" s="493"/>
      <c r="L35" s="480">
        <f>SUM(L33:N34)</f>
        <v>0</v>
      </c>
      <c r="M35" s="481"/>
      <c r="N35" s="493"/>
      <c r="O35" s="480">
        <f>SUM(O33:Q34)</f>
        <v>0</v>
      </c>
      <c r="P35" s="481"/>
      <c r="Q35" s="493"/>
      <c r="R35" s="480">
        <f>SUM(R33:T34)</f>
        <v>0</v>
      </c>
      <c r="S35" s="481"/>
      <c r="T35" s="493"/>
      <c r="U35" s="480">
        <f>SUM(U33:W34)</f>
        <v>0</v>
      </c>
      <c r="V35" s="481"/>
      <c r="W35" s="493"/>
      <c r="X35" s="480">
        <f>SUM(X33:Z34)</f>
        <v>0</v>
      </c>
      <c r="Y35" s="481"/>
      <c r="Z35" s="482"/>
      <c r="AA35" s="494">
        <f>SUM(AA33:AA34)</f>
        <v>0</v>
      </c>
      <c r="AB35" s="490"/>
      <c r="AC35" s="490"/>
      <c r="AD35" s="495"/>
      <c r="AE35" s="489">
        <f>SUM(AE33:AE34)</f>
        <v>0</v>
      </c>
      <c r="AF35" s="490"/>
      <c r="AG35" s="491"/>
      <c r="AK35" s="553"/>
      <c r="AL35" s="554"/>
      <c r="AM35" s="554"/>
      <c r="AN35" s="554"/>
      <c r="AO35" s="554"/>
      <c r="AP35" s="554"/>
      <c r="AQ35" s="554"/>
      <c r="AR35" s="554"/>
      <c r="AS35" s="554"/>
      <c r="AT35" s="554"/>
      <c r="AU35" s="554"/>
      <c r="AV35" s="554"/>
      <c r="AW35" s="554"/>
      <c r="AX35" s="554"/>
      <c r="AY35" s="554"/>
      <c r="AZ35" s="554"/>
      <c r="BA35" s="554"/>
      <c r="BB35" s="554"/>
      <c r="BC35" s="554"/>
      <c r="BD35" s="554"/>
      <c r="BE35" s="554"/>
      <c r="BF35" s="554"/>
      <c r="BG35" s="554"/>
      <c r="BH35" s="554"/>
      <c r="BI35" s="554"/>
      <c r="BJ35" s="554"/>
      <c r="BK35" s="554"/>
      <c r="BL35" s="554"/>
      <c r="BM35" s="554"/>
      <c r="BN35" s="554"/>
      <c r="BO35" s="554"/>
      <c r="BP35" s="555"/>
    </row>
  </sheetData>
  <sheetProtection password="8297" sheet="1" objects="1" scenarios="1"/>
  <mergeCells count="487">
    <mergeCell ref="AK31:AP31"/>
    <mergeCell ref="AK32:AP32"/>
    <mergeCell ref="AK33:AP33"/>
    <mergeCell ref="AK34:AP34"/>
    <mergeCell ref="AK35:AP35"/>
    <mergeCell ref="AQ31:BP31"/>
    <mergeCell ref="AQ32:BP32"/>
    <mergeCell ref="AQ33:BP33"/>
    <mergeCell ref="AQ34:BP34"/>
    <mergeCell ref="AQ35:BP35"/>
    <mergeCell ref="AE35:AG35"/>
    <mergeCell ref="C35:E35"/>
    <mergeCell ref="F35:H35"/>
    <mergeCell ref="I35:K35"/>
    <mergeCell ref="L35:N35"/>
    <mergeCell ref="O35:Q35"/>
    <mergeCell ref="R35:T35"/>
    <mergeCell ref="U35:W35"/>
    <mergeCell ref="X35:Z35"/>
    <mergeCell ref="AA35:AD35"/>
    <mergeCell ref="AE33:AG33"/>
    <mergeCell ref="C34:E34"/>
    <mergeCell ref="F34:H34"/>
    <mergeCell ref="I34:K34"/>
    <mergeCell ref="L34:N34"/>
    <mergeCell ref="O34:Q34"/>
    <mergeCell ref="R34:T34"/>
    <mergeCell ref="U34:W34"/>
    <mergeCell ref="X34:Z34"/>
    <mergeCell ref="AA34:AD34"/>
    <mergeCell ref="AE34:AG34"/>
    <mergeCell ref="C33:E33"/>
    <mergeCell ref="F33:H33"/>
    <mergeCell ref="I33:K33"/>
    <mergeCell ref="L33:N33"/>
    <mergeCell ref="O33:Q33"/>
    <mergeCell ref="R33:T33"/>
    <mergeCell ref="U33:W33"/>
    <mergeCell ref="X33:Z33"/>
    <mergeCell ref="AA33:AD33"/>
    <mergeCell ref="E27:G27"/>
    <mergeCell ref="B27:C27"/>
    <mergeCell ref="B28:C28"/>
    <mergeCell ref="H22:M22"/>
    <mergeCell ref="N22:P22"/>
    <mergeCell ref="AA22:AB22"/>
    <mergeCell ref="AD22:AE22"/>
    <mergeCell ref="AF22:AI22"/>
    <mergeCell ref="H23:M23"/>
    <mergeCell ref="N23:P23"/>
    <mergeCell ref="AA23:AB23"/>
    <mergeCell ref="AD23:AE23"/>
    <mergeCell ref="AF23:AI23"/>
    <mergeCell ref="U31:Z31"/>
    <mergeCell ref="AA31:AG31"/>
    <mergeCell ref="C32:E32"/>
    <mergeCell ref="F32:H32"/>
    <mergeCell ref="I32:K32"/>
    <mergeCell ref="L32:N32"/>
    <mergeCell ref="O32:Q32"/>
    <mergeCell ref="R32:T32"/>
    <mergeCell ref="U32:W32"/>
    <mergeCell ref="X32:Z32"/>
    <mergeCell ref="AA32:AD32"/>
    <mergeCell ref="AE32:AG32"/>
    <mergeCell ref="B29:C29"/>
    <mergeCell ref="D3:D8"/>
    <mergeCell ref="B31:B32"/>
    <mergeCell ref="C31:H31"/>
    <mergeCell ref="I31:N31"/>
    <mergeCell ref="O31:T31"/>
    <mergeCell ref="B18:C18"/>
    <mergeCell ref="B19:C19"/>
    <mergeCell ref="B20:C20"/>
    <mergeCell ref="B21:C21"/>
    <mergeCell ref="B22:C22"/>
    <mergeCell ref="B23:C23"/>
    <mergeCell ref="B24:C24"/>
    <mergeCell ref="B25:C25"/>
    <mergeCell ref="B26:C26"/>
    <mergeCell ref="B3:C8"/>
    <mergeCell ref="B9:C9"/>
    <mergeCell ref="B10:C10"/>
    <mergeCell ref="B11:C11"/>
    <mergeCell ref="B12:C12"/>
    <mergeCell ref="B13:C13"/>
    <mergeCell ref="B14:C14"/>
    <mergeCell ref="B15:C15"/>
    <mergeCell ref="B16:C16"/>
    <mergeCell ref="AU28:AX28"/>
    <mergeCell ref="AZ28:BC28"/>
    <mergeCell ref="BE28:BF28"/>
    <mergeCell ref="E28:G28"/>
    <mergeCell ref="E29:G29"/>
    <mergeCell ref="H28:M28"/>
    <mergeCell ref="N28:P28"/>
    <mergeCell ref="AA28:AB28"/>
    <mergeCell ref="AD28:AE28"/>
    <mergeCell ref="AF28:AI28"/>
    <mergeCell ref="AK28:AL28"/>
    <mergeCell ref="AM28:AP28"/>
    <mergeCell ref="AR28:AS28"/>
    <mergeCell ref="AU29:AX29"/>
    <mergeCell ref="AZ29:BC29"/>
    <mergeCell ref="BE29:BF29"/>
    <mergeCell ref="H29:M29"/>
    <mergeCell ref="N29:P29"/>
    <mergeCell ref="AA29:AB29"/>
    <mergeCell ref="AD29:AE29"/>
    <mergeCell ref="AF29:AI29"/>
    <mergeCell ref="AK29:AL29"/>
    <mergeCell ref="AM29:AP29"/>
    <mergeCell ref="AR29:AS29"/>
    <mergeCell ref="AZ26:BC26"/>
    <mergeCell ref="BE26:BF26"/>
    <mergeCell ref="AK26:AL26"/>
    <mergeCell ref="AM26:AP26"/>
    <mergeCell ref="AR26:AS26"/>
    <mergeCell ref="AU26:AX26"/>
    <mergeCell ref="H27:M27"/>
    <mergeCell ref="N27:P27"/>
    <mergeCell ref="AA27:AB27"/>
    <mergeCell ref="AD27:AE27"/>
    <mergeCell ref="AF27:AI27"/>
    <mergeCell ref="AK27:AL27"/>
    <mergeCell ref="AM27:AP27"/>
    <mergeCell ref="AR27:AS27"/>
    <mergeCell ref="AZ27:BC27"/>
    <mergeCell ref="BE27:BF27"/>
    <mergeCell ref="AU27:AX27"/>
    <mergeCell ref="H26:M26"/>
    <mergeCell ref="N26:P26"/>
    <mergeCell ref="AA26:AB26"/>
    <mergeCell ref="AD26:AE26"/>
    <mergeCell ref="AF26:AI26"/>
    <mergeCell ref="AU25:AX25"/>
    <mergeCell ref="AZ25:BC25"/>
    <mergeCell ref="BE25:BF25"/>
    <mergeCell ref="H24:M24"/>
    <mergeCell ref="N24:P24"/>
    <mergeCell ref="AA24:AB24"/>
    <mergeCell ref="AD24:AE24"/>
    <mergeCell ref="AF24:AI24"/>
    <mergeCell ref="H25:M25"/>
    <mergeCell ref="N25:P25"/>
    <mergeCell ref="AA25:AB25"/>
    <mergeCell ref="AD25:AE25"/>
    <mergeCell ref="AF25:AI25"/>
    <mergeCell ref="AK25:AL25"/>
    <mergeCell ref="AM25:AP25"/>
    <mergeCell ref="AR25:AS25"/>
    <mergeCell ref="AK24:AL24"/>
    <mergeCell ref="AM24:AP24"/>
    <mergeCell ref="AR24:AS24"/>
    <mergeCell ref="AZ22:BC22"/>
    <mergeCell ref="BE22:BF22"/>
    <mergeCell ref="AK22:AL22"/>
    <mergeCell ref="AM22:AP22"/>
    <mergeCell ref="AR22:AS22"/>
    <mergeCell ref="AU24:AX24"/>
    <mergeCell ref="AZ24:BC24"/>
    <mergeCell ref="BE24:BF24"/>
    <mergeCell ref="AU23:AX23"/>
    <mergeCell ref="AZ23:BC23"/>
    <mergeCell ref="BE23:BF23"/>
    <mergeCell ref="AK23:AL23"/>
    <mergeCell ref="AM23:AP23"/>
    <mergeCell ref="AR23:AS23"/>
    <mergeCell ref="AU22:AX22"/>
    <mergeCell ref="AU21:AX21"/>
    <mergeCell ref="AZ21:BC21"/>
    <mergeCell ref="BE21:BF21"/>
    <mergeCell ref="H20:M20"/>
    <mergeCell ref="N20:P20"/>
    <mergeCell ref="H21:M21"/>
    <mergeCell ref="N21:P21"/>
    <mergeCell ref="AA21:AB21"/>
    <mergeCell ref="AD21:AE21"/>
    <mergeCell ref="AF21:AI21"/>
    <mergeCell ref="AK21:AL21"/>
    <mergeCell ref="AM21:AP21"/>
    <mergeCell ref="AR21:AS21"/>
    <mergeCell ref="AA20:AB20"/>
    <mergeCell ref="AD20:AE20"/>
    <mergeCell ref="AF20:AI20"/>
    <mergeCell ref="AK20:AL20"/>
    <mergeCell ref="AM20:AP20"/>
    <mergeCell ref="AR20:AS20"/>
    <mergeCell ref="H19:M19"/>
    <mergeCell ref="N19:P19"/>
    <mergeCell ref="AA19:AB19"/>
    <mergeCell ref="AD19:AE19"/>
    <mergeCell ref="AF19:AI19"/>
    <mergeCell ref="AK19:AL19"/>
    <mergeCell ref="AM19:AP19"/>
    <mergeCell ref="AR19:AS19"/>
    <mergeCell ref="AF18:AI18"/>
    <mergeCell ref="AK18:AL18"/>
    <mergeCell ref="AM18:AP18"/>
    <mergeCell ref="AR18:AS18"/>
    <mergeCell ref="N18:P18"/>
    <mergeCell ref="AA18:AB18"/>
    <mergeCell ref="AD18:AE18"/>
    <mergeCell ref="AU18:AX18"/>
    <mergeCell ref="AZ18:BC18"/>
    <mergeCell ref="AU20:AX20"/>
    <mergeCell ref="AZ20:BC20"/>
    <mergeCell ref="BE20:BF20"/>
    <mergeCell ref="AU19:AX19"/>
    <mergeCell ref="AZ19:BC19"/>
    <mergeCell ref="BE19:BF19"/>
    <mergeCell ref="BE18:BF18"/>
    <mergeCell ref="AZ3:BD8"/>
    <mergeCell ref="BE3:BF8"/>
    <mergeCell ref="AF3:AJ8"/>
    <mergeCell ref="AA10:AB10"/>
    <mergeCell ref="AD10:AE10"/>
    <mergeCell ref="V3:Z9"/>
    <mergeCell ref="AA3:AE4"/>
    <mergeCell ref="AA5:AE9"/>
    <mergeCell ref="AK10:AL10"/>
    <mergeCell ref="AM10:AP10"/>
    <mergeCell ref="AR10:AS10"/>
    <mergeCell ref="AF9:AJ9"/>
    <mergeCell ref="AK9:AL9"/>
    <mergeCell ref="AM9:AQ9"/>
    <mergeCell ref="AR9:AT9"/>
    <mergeCell ref="AU9:AY9"/>
    <mergeCell ref="AZ10:BC10"/>
    <mergeCell ref="H3:M9"/>
    <mergeCell ref="N3:U9"/>
    <mergeCell ref="AR3:AT8"/>
    <mergeCell ref="AU3:AY8"/>
    <mergeCell ref="E3:G8"/>
    <mergeCell ref="E9:G9"/>
    <mergeCell ref="H12:M12"/>
    <mergeCell ref="N12:P12"/>
    <mergeCell ref="AF12:AI12"/>
    <mergeCell ref="AK12:AL12"/>
    <mergeCell ref="AU10:AX10"/>
    <mergeCell ref="H11:M11"/>
    <mergeCell ref="N11:P11"/>
    <mergeCell ref="AF11:AI11"/>
    <mergeCell ref="AK11:AL11"/>
    <mergeCell ref="AM11:AP11"/>
    <mergeCell ref="AM12:AP12"/>
    <mergeCell ref="AR12:AS12"/>
    <mergeCell ref="AU12:AX12"/>
    <mergeCell ref="E10:G10"/>
    <mergeCell ref="E11:G11"/>
    <mergeCell ref="E12:G12"/>
    <mergeCell ref="AA11:AB11"/>
    <mergeCell ref="AA12:AB12"/>
    <mergeCell ref="H10:M10"/>
    <mergeCell ref="N10:P10"/>
    <mergeCell ref="AF10:AI10"/>
    <mergeCell ref="AM14:AP14"/>
    <mergeCell ref="AR14:AS14"/>
    <mergeCell ref="AU14:AX14"/>
    <mergeCell ref="AZ14:BC14"/>
    <mergeCell ref="AR13:AS13"/>
    <mergeCell ref="AU13:AX13"/>
    <mergeCell ref="AZ13:BC13"/>
    <mergeCell ref="AM13:AP13"/>
    <mergeCell ref="AA13:AB13"/>
    <mergeCell ref="AA14:AB14"/>
    <mergeCell ref="AD11:AE11"/>
    <mergeCell ref="AD12:AE12"/>
    <mergeCell ref="AD13:AE13"/>
    <mergeCell ref="AD14:AE14"/>
    <mergeCell ref="AF14:AI14"/>
    <mergeCell ref="AK14:AL14"/>
    <mergeCell ref="H13:M13"/>
    <mergeCell ref="N13:P13"/>
    <mergeCell ref="AF13:AI13"/>
    <mergeCell ref="AK13:AL13"/>
    <mergeCell ref="AZ12:BC12"/>
    <mergeCell ref="AR11:AS11"/>
    <mergeCell ref="AU11:AX11"/>
    <mergeCell ref="AZ11:BC11"/>
    <mergeCell ref="E14:G14"/>
    <mergeCell ref="AR16:AS16"/>
    <mergeCell ref="AU16:AX16"/>
    <mergeCell ref="AZ16:BC16"/>
    <mergeCell ref="AR15:AS15"/>
    <mergeCell ref="AU15:AX15"/>
    <mergeCell ref="AZ15:BC15"/>
    <mergeCell ref="AM15:AP15"/>
    <mergeCell ref="H16:M16"/>
    <mergeCell ref="N16:P16"/>
    <mergeCell ref="AF16:AI16"/>
    <mergeCell ref="AK16:AL16"/>
    <mergeCell ref="H15:M15"/>
    <mergeCell ref="N15:P15"/>
    <mergeCell ref="AF15:AI15"/>
    <mergeCell ref="AK15:AL15"/>
    <mergeCell ref="AA15:AB15"/>
    <mergeCell ref="AA16:AB16"/>
    <mergeCell ref="AD15:AE15"/>
    <mergeCell ref="AD16:AE16"/>
    <mergeCell ref="E15:G15"/>
    <mergeCell ref="E16:G16"/>
    <mergeCell ref="H14:M14"/>
    <mergeCell ref="N14:P14"/>
    <mergeCell ref="AU17:AX17"/>
    <mergeCell ref="AZ17:BC17"/>
    <mergeCell ref="AM17:AP17"/>
    <mergeCell ref="H17:M17"/>
    <mergeCell ref="N17:P17"/>
    <mergeCell ref="AF17:AI17"/>
    <mergeCell ref="AK17:AL17"/>
    <mergeCell ref="AA17:AB17"/>
    <mergeCell ref="AD17:AE17"/>
    <mergeCell ref="AR17:AS17"/>
    <mergeCell ref="E17:G17"/>
    <mergeCell ref="B17:C17"/>
    <mergeCell ref="H18:M18"/>
    <mergeCell ref="BL2:BV2"/>
    <mergeCell ref="BM1:BN1"/>
    <mergeCell ref="BO1:BP1"/>
    <mergeCell ref="BS1:BT1"/>
    <mergeCell ref="BU1:BV1"/>
    <mergeCell ref="AK3:AQ5"/>
    <mergeCell ref="AK6:AL8"/>
    <mergeCell ref="AM6:AQ8"/>
    <mergeCell ref="BG3:BI8"/>
    <mergeCell ref="BG9:BI9"/>
    <mergeCell ref="AM16:AP16"/>
    <mergeCell ref="BE15:BF15"/>
    <mergeCell ref="BE16:BF16"/>
    <mergeCell ref="BE17:BF17"/>
    <mergeCell ref="BE9:BF9"/>
    <mergeCell ref="BE10:BF10"/>
    <mergeCell ref="BE11:BF11"/>
    <mergeCell ref="BE12:BF12"/>
    <mergeCell ref="BE13:BF13"/>
    <mergeCell ref="BE14:BF14"/>
    <mergeCell ref="BG10:BI10"/>
    <mergeCell ref="E13:G13"/>
    <mergeCell ref="BJ10:BK10"/>
    <mergeCell ref="BO10:BR10"/>
    <mergeCell ref="BG11:BI11"/>
    <mergeCell ref="BJ11:BK11"/>
    <mergeCell ref="BO11:BR11"/>
    <mergeCell ref="AZ9:BD9"/>
    <mergeCell ref="CF11:CJ11"/>
    <mergeCell ref="BG12:BI12"/>
    <mergeCell ref="BJ12:BK12"/>
    <mergeCell ref="BO12:BR12"/>
    <mergeCell ref="BT12:BX12"/>
    <mergeCell ref="BZ12:CD12"/>
    <mergeCell ref="CF12:CJ12"/>
    <mergeCell ref="BT9:BY9"/>
    <mergeCell ref="BZ9:CE9"/>
    <mergeCell ref="CF9:CK9"/>
    <mergeCell ref="BT10:BX10"/>
    <mergeCell ref="BZ10:CD10"/>
    <mergeCell ref="CF10:CJ10"/>
    <mergeCell ref="BT11:BX11"/>
    <mergeCell ref="BZ11:CD11"/>
    <mergeCell ref="BJ9:BL9"/>
    <mergeCell ref="BM9:BN9"/>
    <mergeCell ref="BO9:BS9"/>
    <mergeCell ref="E18:G18"/>
    <mergeCell ref="E19:G19"/>
    <mergeCell ref="E20:G20"/>
    <mergeCell ref="E21:G21"/>
    <mergeCell ref="E22:G22"/>
    <mergeCell ref="E23:G23"/>
    <mergeCell ref="E24:G24"/>
    <mergeCell ref="E25:G25"/>
    <mergeCell ref="E26:G26"/>
    <mergeCell ref="CB1:CC1"/>
    <mergeCell ref="CD1:CE1"/>
    <mergeCell ref="CH1:CI1"/>
    <mergeCell ref="CJ1:CK1"/>
    <mergeCell ref="CA2:CK2"/>
    <mergeCell ref="BJ3:BL8"/>
    <mergeCell ref="BM3:BN8"/>
    <mergeCell ref="BO3:BS8"/>
    <mergeCell ref="BT3:BY8"/>
    <mergeCell ref="BZ3:CE8"/>
    <mergeCell ref="CF3:CK8"/>
    <mergeCell ref="BG13:BI13"/>
    <mergeCell ref="BJ13:BK13"/>
    <mergeCell ref="BO13:BR13"/>
    <mergeCell ref="BT13:BX13"/>
    <mergeCell ref="BZ13:CD13"/>
    <mergeCell ref="CF13:CJ13"/>
    <mergeCell ref="BZ14:CD14"/>
    <mergeCell ref="CF14:CJ14"/>
    <mergeCell ref="BG14:BI14"/>
    <mergeCell ref="BO14:BR14"/>
    <mergeCell ref="BT14:BX14"/>
    <mergeCell ref="BJ14:BK14"/>
    <mergeCell ref="BG15:BI15"/>
    <mergeCell ref="BJ15:BK15"/>
    <mergeCell ref="BO15:BR15"/>
    <mergeCell ref="BT15:BX15"/>
    <mergeCell ref="BZ15:CD15"/>
    <mergeCell ref="CF15:CJ15"/>
    <mergeCell ref="BG16:BI16"/>
    <mergeCell ref="BJ16:BK16"/>
    <mergeCell ref="BO16:BR16"/>
    <mergeCell ref="BT16:BX16"/>
    <mergeCell ref="BZ16:CD16"/>
    <mergeCell ref="CF16:CJ16"/>
    <mergeCell ref="BZ17:CD17"/>
    <mergeCell ref="CF17:CJ17"/>
    <mergeCell ref="BG18:BI18"/>
    <mergeCell ref="BJ18:BK18"/>
    <mergeCell ref="BO18:BR18"/>
    <mergeCell ref="BT18:BX18"/>
    <mergeCell ref="BZ18:CD18"/>
    <mergeCell ref="CF18:CJ18"/>
    <mergeCell ref="BG19:BI19"/>
    <mergeCell ref="BJ19:BK19"/>
    <mergeCell ref="BO19:BR19"/>
    <mergeCell ref="BT19:BX19"/>
    <mergeCell ref="BZ19:CD19"/>
    <mergeCell ref="CF19:CJ19"/>
    <mergeCell ref="BG17:BI17"/>
    <mergeCell ref="BJ17:BK17"/>
    <mergeCell ref="BO17:BR17"/>
    <mergeCell ref="BT17:BX17"/>
    <mergeCell ref="BZ20:CD20"/>
    <mergeCell ref="CF20:CJ20"/>
    <mergeCell ref="BG21:BI21"/>
    <mergeCell ref="BJ21:BK21"/>
    <mergeCell ref="BO21:BR21"/>
    <mergeCell ref="BT21:BX21"/>
    <mergeCell ref="BZ21:CD21"/>
    <mergeCell ref="CF21:CJ21"/>
    <mergeCell ref="BG22:BI22"/>
    <mergeCell ref="BJ22:BK22"/>
    <mergeCell ref="BO22:BR22"/>
    <mergeCell ref="BT22:BX22"/>
    <mergeCell ref="BZ22:CD22"/>
    <mergeCell ref="CF22:CJ22"/>
    <mergeCell ref="BG20:BI20"/>
    <mergeCell ref="BJ20:BK20"/>
    <mergeCell ref="BO20:BR20"/>
    <mergeCell ref="BT20:BX20"/>
    <mergeCell ref="BG23:BI23"/>
    <mergeCell ref="BJ23:BK23"/>
    <mergeCell ref="BO23:BR23"/>
    <mergeCell ref="BT23:BX23"/>
    <mergeCell ref="BZ23:CD23"/>
    <mergeCell ref="CF23:CJ23"/>
    <mergeCell ref="BG24:BI24"/>
    <mergeCell ref="BJ24:BK24"/>
    <mergeCell ref="BO24:BR24"/>
    <mergeCell ref="BT24:BX24"/>
    <mergeCell ref="BZ24:CD24"/>
    <mergeCell ref="CF24:CJ24"/>
    <mergeCell ref="BG25:BI25"/>
    <mergeCell ref="BJ25:BK25"/>
    <mergeCell ref="BO25:BR25"/>
    <mergeCell ref="BT25:BX25"/>
    <mergeCell ref="BZ25:CD25"/>
    <mergeCell ref="CF25:CJ25"/>
    <mergeCell ref="BG26:BI26"/>
    <mergeCell ref="BJ26:BK26"/>
    <mergeCell ref="BO26:BR26"/>
    <mergeCell ref="BT26:BX26"/>
    <mergeCell ref="BZ26:CD26"/>
    <mergeCell ref="CF26:CJ26"/>
    <mergeCell ref="BG29:BI29"/>
    <mergeCell ref="BJ29:BK29"/>
    <mergeCell ref="BO29:BR29"/>
    <mergeCell ref="BT29:BX29"/>
    <mergeCell ref="BZ29:CD29"/>
    <mergeCell ref="CF29:CJ29"/>
    <mergeCell ref="BZ30:CE30"/>
    <mergeCell ref="CF30:CJ30"/>
    <mergeCell ref="BJ27:BK27"/>
    <mergeCell ref="BO27:BR27"/>
    <mergeCell ref="BT27:BX27"/>
    <mergeCell ref="BZ27:CD27"/>
    <mergeCell ref="CF27:CJ27"/>
    <mergeCell ref="BG28:BI28"/>
    <mergeCell ref="BJ28:BK28"/>
    <mergeCell ref="BO28:BR28"/>
    <mergeCell ref="BT28:BX28"/>
    <mergeCell ref="BZ28:CD28"/>
    <mergeCell ref="CF28:CJ28"/>
    <mergeCell ref="BG27:BI27"/>
  </mergeCells>
  <phoneticPr fontId="1"/>
  <dataValidations count="5">
    <dataValidation type="list" allowBlank="1" showInputMessage="1" sqref="B10:B29">
      <formula1>"満3歳児,3歳児,4歳児,5歳児"</formula1>
    </dataValidation>
    <dataValidation allowBlank="1" showInputMessage="1" sqref="F10:G30 E10:E29"/>
    <dataValidation type="list" allowBlank="1" showInputMessage="1" showErrorMessage="1" sqref="BE10:BF30">
      <formula1>"入園,退園,転入,転出,その他"</formula1>
    </dataValidation>
    <dataValidation type="list" allowBlank="1" showInputMessage="1" showErrorMessage="1" sqref="D10:D29">
      <formula1>"1号,2号"</formula1>
    </dataValidation>
    <dataValidation type="list" allowBlank="1" showInputMessage="1" showErrorMessage="1" sqref="AK10:AL29 AM30">
      <formula1>"有,無"</formula1>
    </dataValidation>
  </dataValidations>
  <pageMargins left="0.23622047244094491" right="0.23622047244094491" top="0.74803149606299213" bottom="0.74803149606299213" header="0.31496062992125984" footer="0.31496062992125984"/>
  <pageSetup paperSize="9" scale="68" orientation="landscape" r:id="rId1"/>
  <headerFooter>
    <oddHeader>&amp;R&amp;12様式４</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35"/>
  <sheetViews>
    <sheetView view="pageBreakPreview" topLeftCell="A4" zoomScale="85" zoomScaleNormal="100" zoomScaleSheetLayoutView="85" workbookViewId="0">
      <selection activeCell="Z26" sqref="Z26"/>
    </sheetView>
  </sheetViews>
  <sheetFormatPr defaultColWidth="2" defaultRowHeight="18"/>
  <cols>
    <col min="1" max="2" width="3.19921875" style="2" customWidth="1"/>
    <col min="3" max="3" width="2.3984375" style="2" customWidth="1"/>
    <col min="4" max="4" width="3.69921875" style="2" customWidth="1"/>
    <col min="5" max="5" width="2.69921875" style="2" customWidth="1"/>
    <col min="6" max="6" width="1.5" style="2" customWidth="1"/>
    <col min="7" max="7" width="2" style="2"/>
    <col min="8" max="13" width="1.69921875" style="2" customWidth="1"/>
    <col min="14" max="16" width="1.5" style="2" customWidth="1"/>
    <col min="17" max="17" width="2" style="2"/>
    <col min="18" max="18" width="2.19921875" style="2" customWidth="1"/>
    <col min="19" max="19" width="2" style="2"/>
    <col min="20" max="20" width="2.19921875" style="2" customWidth="1"/>
    <col min="21" max="21" width="2" style="2"/>
    <col min="22" max="22" width="2.59765625" style="2" bestFit="1" customWidth="1"/>
    <col min="23" max="24" width="2" style="2"/>
    <col min="25" max="25" width="2.59765625" style="2" bestFit="1" customWidth="1"/>
    <col min="26" max="31" width="2" style="2"/>
    <col min="32" max="33" width="2.19921875" style="2" customWidth="1"/>
    <col min="34" max="34" width="2" style="2" customWidth="1"/>
    <col min="35" max="35" width="2.19921875" style="2" customWidth="1"/>
    <col min="36" max="38" width="2" style="2"/>
    <col min="39" max="42" width="1.59765625" style="2" customWidth="1"/>
    <col min="43" max="56" width="2" style="2"/>
    <col min="57" max="58" width="2.59765625" style="2" customWidth="1"/>
    <col min="59" max="59" width="3.19921875" style="2" bestFit="1" customWidth="1"/>
    <col min="60" max="61" width="2" style="2"/>
    <col min="62" max="62" width="3.19921875" style="2" bestFit="1" customWidth="1"/>
    <col min="63" max="68" width="2" style="2"/>
    <col min="69" max="73" width="1.796875" style="2" customWidth="1"/>
    <col min="74" max="74" width="2" style="2"/>
    <col min="75" max="75" width="1.8984375" style="3" customWidth="1"/>
    <col min="76" max="85" width="2" style="2"/>
    <col min="86" max="86" width="2.296875" style="2" customWidth="1"/>
    <col min="87" max="87" width="2.796875" style="2" customWidth="1"/>
    <col min="88" max="88" width="2" style="2"/>
    <col min="89" max="89" width="2.69921875" style="2" customWidth="1"/>
    <col min="90" max="90" width="3" style="2" customWidth="1"/>
    <col min="91" max="16384" width="2" style="2"/>
  </cols>
  <sheetData>
    <row r="1" spans="1:90" ht="19.8">
      <c r="A1" s="38" t="s">
        <v>129</v>
      </c>
      <c r="BI1" s="7"/>
      <c r="BL1" s="7"/>
      <c r="BM1" s="418"/>
      <c r="BN1" s="418"/>
      <c r="BO1" s="416"/>
      <c r="BP1" s="417"/>
      <c r="BQ1" s="7"/>
      <c r="BR1" s="7"/>
      <c r="BS1" s="416"/>
      <c r="BT1" s="416"/>
      <c r="BU1" s="418"/>
      <c r="BV1" s="418"/>
      <c r="BW1" s="61"/>
      <c r="BX1" s="61"/>
      <c r="BY1" s="61"/>
      <c r="BZ1" s="7"/>
      <c r="CB1" s="194" t="s">
        <v>24</v>
      </c>
      <c r="CC1" s="195"/>
      <c r="CD1" s="375">
        <v>4</v>
      </c>
      <c r="CE1" s="376"/>
      <c r="CF1" s="2" t="s">
        <v>10</v>
      </c>
      <c r="CH1" s="375">
        <v>4</v>
      </c>
      <c r="CI1" s="377"/>
      <c r="CJ1" s="277" t="s">
        <v>25</v>
      </c>
      <c r="CK1" s="194"/>
    </row>
    <row r="2" spans="1:90">
      <c r="AE2" s="2" t="s">
        <v>85</v>
      </c>
      <c r="BL2" s="416"/>
      <c r="BM2" s="417"/>
      <c r="BN2" s="417"/>
      <c r="BO2" s="417"/>
      <c r="BP2" s="417"/>
      <c r="BQ2" s="417"/>
      <c r="BR2" s="417"/>
      <c r="BS2" s="417"/>
      <c r="BT2" s="417"/>
      <c r="BU2" s="417"/>
      <c r="BV2" s="417"/>
      <c r="BW2" s="2" t="s">
        <v>0</v>
      </c>
      <c r="BX2" s="60"/>
      <c r="BY2" s="60"/>
      <c r="BZ2" s="3"/>
      <c r="CA2" s="375" t="s">
        <v>86</v>
      </c>
      <c r="CB2" s="378"/>
      <c r="CC2" s="378"/>
      <c r="CD2" s="378"/>
      <c r="CE2" s="378"/>
      <c r="CF2" s="378"/>
      <c r="CG2" s="378"/>
      <c r="CH2" s="378"/>
      <c r="CI2" s="378"/>
      <c r="CJ2" s="378"/>
      <c r="CK2" s="376"/>
    </row>
    <row r="3" spans="1:90" s="4" customFormat="1" ht="18" customHeight="1">
      <c r="B3" s="279" t="s">
        <v>1</v>
      </c>
      <c r="C3" s="279"/>
      <c r="D3" s="340" t="s">
        <v>127</v>
      </c>
      <c r="E3" s="451" t="s">
        <v>95</v>
      </c>
      <c r="F3" s="452"/>
      <c r="G3" s="453"/>
      <c r="H3" s="425" t="s">
        <v>3</v>
      </c>
      <c r="I3" s="439"/>
      <c r="J3" s="439"/>
      <c r="K3" s="439"/>
      <c r="L3" s="439"/>
      <c r="M3" s="426"/>
      <c r="N3" s="442" t="s">
        <v>93</v>
      </c>
      <c r="O3" s="443"/>
      <c r="P3" s="443"/>
      <c r="Q3" s="443"/>
      <c r="R3" s="443"/>
      <c r="S3" s="443"/>
      <c r="T3" s="443"/>
      <c r="U3" s="444"/>
      <c r="V3" s="442" t="s">
        <v>63</v>
      </c>
      <c r="W3" s="443"/>
      <c r="X3" s="443"/>
      <c r="Y3" s="443"/>
      <c r="Z3" s="444"/>
      <c r="AA3" s="442" t="s">
        <v>76</v>
      </c>
      <c r="AB3" s="443"/>
      <c r="AC3" s="443"/>
      <c r="AD3" s="443"/>
      <c r="AE3" s="444"/>
      <c r="AF3" s="442" t="s">
        <v>148</v>
      </c>
      <c r="AG3" s="443"/>
      <c r="AH3" s="443"/>
      <c r="AI3" s="443"/>
      <c r="AJ3" s="444"/>
      <c r="AK3" s="419" t="s">
        <v>84</v>
      </c>
      <c r="AL3" s="420"/>
      <c r="AM3" s="420"/>
      <c r="AN3" s="420"/>
      <c r="AO3" s="420"/>
      <c r="AP3" s="420"/>
      <c r="AQ3" s="421"/>
      <c r="AR3" s="274" t="s">
        <v>128</v>
      </c>
      <c r="AS3" s="258"/>
      <c r="AT3" s="329"/>
      <c r="AU3" s="274" t="s">
        <v>143</v>
      </c>
      <c r="AV3" s="258"/>
      <c r="AW3" s="258"/>
      <c r="AX3" s="258"/>
      <c r="AY3" s="329"/>
      <c r="AZ3" s="419" t="s">
        <v>142</v>
      </c>
      <c r="BA3" s="420"/>
      <c r="BB3" s="420"/>
      <c r="BC3" s="420"/>
      <c r="BD3" s="421"/>
      <c r="BE3" s="236" t="s">
        <v>131</v>
      </c>
      <c r="BF3" s="336"/>
      <c r="BG3" s="379" t="s">
        <v>105</v>
      </c>
      <c r="BH3" s="379"/>
      <c r="BI3" s="379"/>
      <c r="BJ3" s="386" t="s">
        <v>157</v>
      </c>
      <c r="BK3" s="386"/>
      <c r="BL3" s="386"/>
      <c r="BM3" s="380" t="s">
        <v>158</v>
      </c>
      <c r="BN3" s="381"/>
      <c r="BO3" s="386" t="s">
        <v>141</v>
      </c>
      <c r="BP3" s="386"/>
      <c r="BQ3" s="386"/>
      <c r="BR3" s="386"/>
      <c r="BS3" s="386"/>
      <c r="BT3" s="387" t="s">
        <v>140</v>
      </c>
      <c r="BU3" s="388"/>
      <c r="BV3" s="388"/>
      <c r="BW3" s="388"/>
      <c r="BX3" s="388"/>
      <c r="BY3" s="389"/>
      <c r="BZ3" s="396" t="s">
        <v>138</v>
      </c>
      <c r="CA3" s="397"/>
      <c r="CB3" s="397"/>
      <c r="CC3" s="397"/>
      <c r="CD3" s="397"/>
      <c r="CE3" s="398"/>
      <c r="CF3" s="387" t="s">
        <v>139</v>
      </c>
      <c r="CG3" s="388"/>
      <c r="CH3" s="388"/>
      <c r="CI3" s="388"/>
      <c r="CJ3" s="388"/>
      <c r="CK3" s="389"/>
    </row>
    <row r="4" spans="1:90" s="4" customFormat="1" ht="16.2">
      <c r="B4" s="279"/>
      <c r="C4" s="279"/>
      <c r="D4" s="462"/>
      <c r="E4" s="454"/>
      <c r="F4" s="455"/>
      <c r="G4" s="456"/>
      <c r="H4" s="427"/>
      <c r="I4" s="440"/>
      <c r="J4" s="440"/>
      <c r="K4" s="440"/>
      <c r="L4" s="440"/>
      <c r="M4" s="428"/>
      <c r="N4" s="445"/>
      <c r="O4" s="446"/>
      <c r="P4" s="446"/>
      <c r="Q4" s="446"/>
      <c r="R4" s="446"/>
      <c r="S4" s="446"/>
      <c r="T4" s="446"/>
      <c r="U4" s="447"/>
      <c r="V4" s="445"/>
      <c r="W4" s="446"/>
      <c r="X4" s="446"/>
      <c r="Y4" s="446"/>
      <c r="Z4" s="447"/>
      <c r="AA4" s="448"/>
      <c r="AB4" s="449"/>
      <c r="AC4" s="449"/>
      <c r="AD4" s="449"/>
      <c r="AE4" s="450"/>
      <c r="AF4" s="445"/>
      <c r="AG4" s="446"/>
      <c r="AH4" s="446"/>
      <c r="AI4" s="446"/>
      <c r="AJ4" s="447"/>
      <c r="AK4" s="422"/>
      <c r="AL4" s="423"/>
      <c r="AM4" s="423"/>
      <c r="AN4" s="423"/>
      <c r="AO4" s="423"/>
      <c r="AP4" s="423"/>
      <c r="AQ4" s="424"/>
      <c r="AR4" s="342"/>
      <c r="AS4" s="259"/>
      <c r="AT4" s="343"/>
      <c r="AU4" s="342"/>
      <c r="AV4" s="259"/>
      <c r="AW4" s="259"/>
      <c r="AX4" s="259"/>
      <c r="AY4" s="343"/>
      <c r="AZ4" s="422"/>
      <c r="BA4" s="423"/>
      <c r="BB4" s="423"/>
      <c r="BC4" s="423"/>
      <c r="BD4" s="424"/>
      <c r="BE4" s="460"/>
      <c r="BF4" s="461"/>
      <c r="BG4" s="379"/>
      <c r="BH4" s="379"/>
      <c r="BI4" s="379"/>
      <c r="BJ4" s="386"/>
      <c r="BK4" s="386"/>
      <c r="BL4" s="386"/>
      <c r="BM4" s="382"/>
      <c r="BN4" s="383"/>
      <c r="BO4" s="386"/>
      <c r="BP4" s="386"/>
      <c r="BQ4" s="386"/>
      <c r="BR4" s="386"/>
      <c r="BS4" s="386"/>
      <c r="BT4" s="390"/>
      <c r="BU4" s="391"/>
      <c r="BV4" s="391"/>
      <c r="BW4" s="391"/>
      <c r="BX4" s="391"/>
      <c r="BY4" s="392"/>
      <c r="BZ4" s="399"/>
      <c r="CA4" s="400"/>
      <c r="CB4" s="400"/>
      <c r="CC4" s="400"/>
      <c r="CD4" s="400"/>
      <c r="CE4" s="401"/>
      <c r="CF4" s="390"/>
      <c r="CG4" s="391"/>
      <c r="CH4" s="391"/>
      <c r="CI4" s="391"/>
      <c r="CJ4" s="391"/>
      <c r="CK4" s="392"/>
    </row>
    <row r="5" spans="1:90" s="4" customFormat="1" ht="18" customHeight="1">
      <c r="B5" s="279"/>
      <c r="C5" s="279"/>
      <c r="D5" s="462"/>
      <c r="E5" s="454"/>
      <c r="F5" s="455"/>
      <c r="G5" s="456"/>
      <c r="H5" s="427"/>
      <c r="I5" s="440"/>
      <c r="J5" s="440"/>
      <c r="K5" s="440"/>
      <c r="L5" s="440"/>
      <c r="M5" s="428"/>
      <c r="N5" s="445"/>
      <c r="O5" s="446"/>
      <c r="P5" s="446"/>
      <c r="Q5" s="446"/>
      <c r="R5" s="446"/>
      <c r="S5" s="446"/>
      <c r="T5" s="446"/>
      <c r="U5" s="447"/>
      <c r="V5" s="445"/>
      <c r="W5" s="446"/>
      <c r="X5" s="446"/>
      <c r="Y5" s="446"/>
      <c r="Z5" s="447"/>
      <c r="AA5" s="443" t="s">
        <v>92</v>
      </c>
      <c r="AB5" s="443"/>
      <c r="AC5" s="443"/>
      <c r="AD5" s="443"/>
      <c r="AE5" s="444"/>
      <c r="AF5" s="445"/>
      <c r="AG5" s="446"/>
      <c r="AH5" s="446"/>
      <c r="AI5" s="446"/>
      <c r="AJ5" s="447"/>
      <c r="AK5" s="406"/>
      <c r="AL5" s="407"/>
      <c r="AM5" s="407"/>
      <c r="AN5" s="407"/>
      <c r="AO5" s="407"/>
      <c r="AP5" s="407"/>
      <c r="AQ5" s="408"/>
      <c r="AR5" s="342"/>
      <c r="AS5" s="259"/>
      <c r="AT5" s="343"/>
      <c r="AU5" s="342"/>
      <c r="AV5" s="259"/>
      <c r="AW5" s="259"/>
      <c r="AX5" s="259"/>
      <c r="AY5" s="343"/>
      <c r="AZ5" s="422"/>
      <c r="BA5" s="423"/>
      <c r="BB5" s="423"/>
      <c r="BC5" s="423"/>
      <c r="BD5" s="424"/>
      <c r="BE5" s="460"/>
      <c r="BF5" s="461"/>
      <c r="BG5" s="379"/>
      <c r="BH5" s="379"/>
      <c r="BI5" s="379"/>
      <c r="BJ5" s="386"/>
      <c r="BK5" s="386"/>
      <c r="BL5" s="386"/>
      <c r="BM5" s="382"/>
      <c r="BN5" s="383"/>
      <c r="BO5" s="386"/>
      <c r="BP5" s="386"/>
      <c r="BQ5" s="386"/>
      <c r="BR5" s="386"/>
      <c r="BS5" s="386"/>
      <c r="BT5" s="390"/>
      <c r="BU5" s="391"/>
      <c r="BV5" s="391"/>
      <c r="BW5" s="391"/>
      <c r="BX5" s="391"/>
      <c r="BY5" s="392"/>
      <c r="BZ5" s="399"/>
      <c r="CA5" s="400"/>
      <c r="CB5" s="400"/>
      <c r="CC5" s="400"/>
      <c r="CD5" s="400"/>
      <c r="CE5" s="401"/>
      <c r="CF5" s="390"/>
      <c r="CG5" s="391"/>
      <c r="CH5" s="391"/>
      <c r="CI5" s="391"/>
      <c r="CJ5" s="391"/>
      <c r="CK5" s="392"/>
    </row>
    <row r="6" spans="1:90" s="4" customFormat="1" ht="18" customHeight="1">
      <c r="B6" s="279"/>
      <c r="C6" s="279"/>
      <c r="D6" s="462"/>
      <c r="E6" s="454"/>
      <c r="F6" s="455"/>
      <c r="G6" s="456"/>
      <c r="H6" s="427"/>
      <c r="I6" s="440"/>
      <c r="J6" s="440"/>
      <c r="K6" s="440"/>
      <c r="L6" s="440"/>
      <c r="M6" s="428"/>
      <c r="N6" s="445"/>
      <c r="O6" s="446"/>
      <c r="P6" s="446"/>
      <c r="Q6" s="446"/>
      <c r="R6" s="446"/>
      <c r="S6" s="446"/>
      <c r="T6" s="446"/>
      <c r="U6" s="447"/>
      <c r="V6" s="445"/>
      <c r="W6" s="446"/>
      <c r="X6" s="446"/>
      <c r="Y6" s="446"/>
      <c r="Z6" s="447"/>
      <c r="AA6" s="446"/>
      <c r="AB6" s="446"/>
      <c r="AC6" s="446"/>
      <c r="AD6" s="446"/>
      <c r="AE6" s="447"/>
      <c r="AF6" s="445"/>
      <c r="AG6" s="446"/>
      <c r="AH6" s="446"/>
      <c r="AI6" s="446"/>
      <c r="AJ6" s="447"/>
      <c r="AK6" s="425" t="s">
        <v>4</v>
      </c>
      <c r="AL6" s="426"/>
      <c r="AM6" s="419" t="s">
        <v>144</v>
      </c>
      <c r="AN6" s="420"/>
      <c r="AO6" s="420"/>
      <c r="AP6" s="420"/>
      <c r="AQ6" s="421"/>
      <c r="AR6" s="342"/>
      <c r="AS6" s="259"/>
      <c r="AT6" s="343"/>
      <c r="AU6" s="342"/>
      <c r="AV6" s="259"/>
      <c r="AW6" s="259"/>
      <c r="AX6" s="259"/>
      <c r="AY6" s="343"/>
      <c r="AZ6" s="422"/>
      <c r="BA6" s="423"/>
      <c r="BB6" s="423"/>
      <c r="BC6" s="423"/>
      <c r="BD6" s="424"/>
      <c r="BE6" s="460"/>
      <c r="BF6" s="461"/>
      <c r="BG6" s="379"/>
      <c r="BH6" s="379"/>
      <c r="BI6" s="379"/>
      <c r="BJ6" s="386"/>
      <c r="BK6" s="386"/>
      <c r="BL6" s="386"/>
      <c r="BM6" s="382"/>
      <c r="BN6" s="383"/>
      <c r="BO6" s="386"/>
      <c r="BP6" s="386"/>
      <c r="BQ6" s="386"/>
      <c r="BR6" s="386"/>
      <c r="BS6" s="386"/>
      <c r="BT6" s="390"/>
      <c r="BU6" s="391"/>
      <c r="BV6" s="391"/>
      <c r="BW6" s="391"/>
      <c r="BX6" s="391"/>
      <c r="BY6" s="392"/>
      <c r="BZ6" s="399"/>
      <c r="CA6" s="400"/>
      <c r="CB6" s="400"/>
      <c r="CC6" s="400"/>
      <c r="CD6" s="400"/>
      <c r="CE6" s="401"/>
      <c r="CF6" s="390"/>
      <c r="CG6" s="391"/>
      <c r="CH6" s="391"/>
      <c r="CI6" s="391"/>
      <c r="CJ6" s="391"/>
      <c r="CK6" s="392"/>
    </row>
    <row r="7" spans="1:90" s="4" customFormat="1" ht="16.2" customHeight="1">
      <c r="B7" s="279"/>
      <c r="C7" s="279"/>
      <c r="D7" s="462"/>
      <c r="E7" s="454"/>
      <c r="F7" s="455"/>
      <c r="G7" s="456"/>
      <c r="H7" s="427"/>
      <c r="I7" s="440"/>
      <c r="J7" s="440"/>
      <c r="K7" s="440"/>
      <c r="L7" s="440"/>
      <c r="M7" s="428"/>
      <c r="N7" s="445"/>
      <c r="O7" s="446"/>
      <c r="P7" s="446"/>
      <c r="Q7" s="446"/>
      <c r="R7" s="446"/>
      <c r="S7" s="446"/>
      <c r="T7" s="446"/>
      <c r="U7" s="447"/>
      <c r="V7" s="445"/>
      <c r="W7" s="446"/>
      <c r="X7" s="446"/>
      <c r="Y7" s="446"/>
      <c r="Z7" s="447"/>
      <c r="AA7" s="446"/>
      <c r="AB7" s="446"/>
      <c r="AC7" s="446"/>
      <c r="AD7" s="446"/>
      <c r="AE7" s="447"/>
      <c r="AF7" s="445"/>
      <c r="AG7" s="446"/>
      <c r="AH7" s="446"/>
      <c r="AI7" s="446"/>
      <c r="AJ7" s="447"/>
      <c r="AK7" s="427"/>
      <c r="AL7" s="428"/>
      <c r="AM7" s="422"/>
      <c r="AN7" s="423"/>
      <c r="AO7" s="423"/>
      <c r="AP7" s="423"/>
      <c r="AQ7" s="424"/>
      <c r="AR7" s="342"/>
      <c r="AS7" s="259"/>
      <c r="AT7" s="343"/>
      <c r="AU7" s="342"/>
      <c r="AV7" s="259"/>
      <c r="AW7" s="259"/>
      <c r="AX7" s="259"/>
      <c r="AY7" s="343"/>
      <c r="AZ7" s="422"/>
      <c r="BA7" s="423"/>
      <c r="BB7" s="423"/>
      <c r="BC7" s="423"/>
      <c r="BD7" s="424"/>
      <c r="BE7" s="460"/>
      <c r="BF7" s="461"/>
      <c r="BG7" s="379"/>
      <c r="BH7" s="379"/>
      <c r="BI7" s="379"/>
      <c r="BJ7" s="386"/>
      <c r="BK7" s="386"/>
      <c r="BL7" s="386"/>
      <c r="BM7" s="382"/>
      <c r="BN7" s="383"/>
      <c r="BO7" s="386"/>
      <c r="BP7" s="386"/>
      <c r="BQ7" s="386"/>
      <c r="BR7" s="386"/>
      <c r="BS7" s="386"/>
      <c r="BT7" s="390"/>
      <c r="BU7" s="391"/>
      <c r="BV7" s="391"/>
      <c r="BW7" s="391"/>
      <c r="BX7" s="391"/>
      <c r="BY7" s="392"/>
      <c r="BZ7" s="399"/>
      <c r="CA7" s="400"/>
      <c r="CB7" s="400"/>
      <c r="CC7" s="400"/>
      <c r="CD7" s="400"/>
      <c r="CE7" s="401"/>
      <c r="CF7" s="390"/>
      <c r="CG7" s="391"/>
      <c r="CH7" s="391"/>
      <c r="CI7" s="391"/>
      <c r="CJ7" s="391"/>
      <c r="CK7" s="392"/>
    </row>
    <row r="8" spans="1:90" s="4" customFormat="1" ht="16.2">
      <c r="B8" s="279"/>
      <c r="C8" s="279"/>
      <c r="D8" s="341"/>
      <c r="E8" s="457"/>
      <c r="F8" s="458"/>
      <c r="G8" s="459"/>
      <c r="H8" s="427"/>
      <c r="I8" s="440"/>
      <c r="J8" s="440"/>
      <c r="K8" s="440"/>
      <c r="L8" s="440"/>
      <c r="M8" s="428"/>
      <c r="N8" s="445"/>
      <c r="O8" s="446"/>
      <c r="P8" s="446"/>
      <c r="Q8" s="446"/>
      <c r="R8" s="446"/>
      <c r="S8" s="446"/>
      <c r="T8" s="446"/>
      <c r="U8" s="447"/>
      <c r="V8" s="445"/>
      <c r="W8" s="446"/>
      <c r="X8" s="446"/>
      <c r="Y8" s="446"/>
      <c r="Z8" s="447"/>
      <c r="AA8" s="446"/>
      <c r="AB8" s="446"/>
      <c r="AC8" s="446"/>
      <c r="AD8" s="446"/>
      <c r="AE8" s="447"/>
      <c r="AF8" s="448"/>
      <c r="AG8" s="449"/>
      <c r="AH8" s="449"/>
      <c r="AI8" s="449"/>
      <c r="AJ8" s="450"/>
      <c r="AK8" s="429"/>
      <c r="AL8" s="430"/>
      <c r="AM8" s="406"/>
      <c r="AN8" s="407"/>
      <c r="AO8" s="407"/>
      <c r="AP8" s="407"/>
      <c r="AQ8" s="408"/>
      <c r="AR8" s="330"/>
      <c r="AS8" s="260"/>
      <c r="AT8" s="331"/>
      <c r="AU8" s="330"/>
      <c r="AV8" s="260"/>
      <c r="AW8" s="260"/>
      <c r="AX8" s="260"/>
      <c r="AY8" s="331"/>
      <c r="AZ8" s="406"/>
      <c r="BA8" s="407"/>
      <c r="BB8" s="407"/>
      <c r="BC8" s="407"/>
      <c r="BD8" s="408"/>
      <c r="BE8" s="337"/>
      <c r="BF8" s="339"/>
      <c r="BG8" s="379"/>
      <c r="BH8" s="379"/>
      <c r="BI8" s="379"/>
      <c r="BJ8" s="386"/>
      <c r="BK8" s="386"/>
      <c r="BL8" s="386"/>
      <c r="BM8" s="384"/>
      <c r="BN8" s="385"/>
      <c r="BO8" s="386"/>
      <c r="BP8" s="386"/>
      <c r="BQ8" s="386"/>
      <c r="BR8" s="386"/>
      <c r="BS8" s="386"/>
      <c r="BT8" s="393"/>
      <c r="BU8" s="394"/>
      <c r="BV8" s="394"/>
      <c r="BW8" s="394"/>
      <c r="BX8" s="394"/>
      <c r="BY8" s="395"/>
      <c r="BZ8" s="402"/>
      <c r="CA8" s="403"/>
      <c r="CB8" s="403"/>
      <c r="CC8" s="403"/>
      <c r="CD8" s="403"/>
      <c r="CE8" s="404"/>
      <c r="CF8" s="393"/>
      <c r="CG8" s="394"/>
      <c r="CH8" s="394"/>
      <c r="CI8" s="394"/>
      <c r="CJ8" s="394"/>
      <c r="CK8" s="395"/>
    </row>
    <row r="9" spans="1:90" s="4" customFormat="1" ht="18" customHeight="1">
      <c r="A9" s="4" t="s">
        <v>132</v>
      </c>
      <c r="B9" s="413" t="s">
        <v>2</v>
      </c>
      <c r="C9" s="413"/>
      <c r="D9" s="62" t="s">
        <v>126</v>
      </c>
      <c r="E9" s="406" t="s">
        <v>96</v>
      </c>
      <c r="F9" s="407"/>
      <c r="G9" s="408"/>
      <c r="H9" s="429"/>
      <c r="I9" s="441"/>
      <c r="J9" s="441"/>
      <c r="K9" s="441"/>
      <c r="L9" s="441"/>
      <c r="M9" s="430"/>
      <c r="N9" s="448"/>
      <c r="O9" s="449"/>
      <c r="P9" s="449"/>
      <c r="Q9" s="449"/>
      <c r="R9" s="449"/>
      <c r="S9" s="449"/>
      <c r="T9" s="449"/>
      <c r="U9" s="450"/>
      <c r="V9" s="448"/>
      <c r="W9" s="449"/>
      <c r="X9" s="449"/>
      <c r="Y9" s="449"/>
      <c r="Z9" s="450"/>
      <c r="AA9" s="449"/>
      <c r="AB9" s="449"/>
      <c r="AC9" s="449"/>
      <c r="AD9" s="449"/>
      <c r="AE9" s="450"/>
      <c r="AF9" s="406" t="s">
        <v>77</v>
      </c>
      <c r="AG9" s="407"/>
      <c r="AH9" s="407"/>
      <c r="AI9" s="407"/>
      <c r="AJ9" s="408"/>
      <c r="AK9" s="407" t="s">
        <v>2</v>
      </c>
      <c r="AL9" s="407"/>
      <c r="AM9" s="409" t="s">
        <v>78</v>
      </c>
      <c r="AN9" s="410"/>
      <c r="AO9" s="410"/>
      <c r="AP9" s="410"/>
      <c r="AQ9" s="411"/>
      <c r="AR9" s="409" t="s">
        <v>79</v>
      </c>
      <c r="AS9" s="410"/>
      <c r="AT9" s="411"/>
      <c r="AU9" s="407" t="s">
        <v>80</v>
      </c>
      <c r="AV9" s="407"/>
      <c r="AW9" s="407"/>
      <c r="AX9" s="407"/>
      <c r="AY9" s="407"/>
      <c r="AZ9" s="406" t="s">
        <v>81</v>
      </c>
      <c r="BA9" s="407"/>
      <c r="BB9" s="407"/>
      <c r="BC9" s="407"/>
      <c r="BD9" s="408"/>
      <c r="BE9" s="409" t="s">
        <v>2</v>
      </c>
      <c r="BF9" s="411"/>
      <c r="BG9" s="412" t="s">
        <v>82</v>
      </c>
      <c r="BH9" s="412"/>
      <c r="BI9" s="412"/>
      <c r="BJ9" s="412" t="s">
        <v>89</v>
      </c>
      <c r="BK9" s="412"/>
      <c r="BL9" s="412"/>
      <c r="BM9" s="271" t="s">
        <v>106</v>
      </c>
      <c r="BN9" s="272"/>
      <c r="BO9" s="413" t="s">
        <v>107</v>
      </c>
      <c r="BP9" s="413"/>
      <c r="BQ9" s="413"/>
      <c r="BR9" s="413"/>
      <c r="BS9" s="413"/>
      <c r="BT9" s="406" t="s">
        <v>108</v>
      </c>
      <c r="BU9" s="407"/>
      <c r="BV9" s="407"/>
      <c r="BW9" s="407"/>
      <c r="BX9" s="407"/>
      <c r="BY9" s="408"/>
      <c r="BZ9" s="409" t="s">
        <v>109</v>
      </c>
      <c r="CA9" s="410"/>
      <c r="CB9" s="410"/>
      <c r="CC9" s="410"/>
      <c r="CD9" s="410"/>
      <c r="CE9" s="411"/>
      <c r="CF9" s="406" t="s">
        <v>110</v>
      </c>
      <c r="CG9" s="407"/>
      <c r="CH9" s="407"/>
      <c r="CI9" s="407"/>
      <c r="CJ9" s="407"/>
      <c r="CK9" s="408"/>
    </row>
    <row r="10" spans="1:90" s="4" customFormat="1" ht="21" customHeight="1">
      <c r="A10" s="44">
        <v>1</v>
      </c>
      <c r="B10" s="437" t="s">
        <v>16</v>
      </c>
      <c r="C10" s="436"/>
      <c r="D10" s="63" t="s">
        <v>123</v>
      </c>
      <c r="E10" s="437" t="s">
        <v>99</v>
      </c>
      <c r="F10" s="500"/>
      <c r="G10" s="436"/>
      <c r="H10" s="437" t="s">
        <v>19</v>
      </c>
      <c r="I10" s="500"/>
      <c r="J10" s="500"/>
      <c r="K10" s="500"/>
      <c r="L10" s="500"/>
      <c r="M10" s="436"/>
      <c r="N10" s="500">
        <v>2018</v>
      </c>
      <c r="O10" s="500"/>
      <c r="P10" s="500"/>
      <c r="Q10" s="10" t="s">
        <v>10</v>
      </c>
      <c r="R10" s="32">
        <v>5</v>
      </c>
      <c r="S10" s="33" t="s">
        <v>11</v>
      </c>
      <c r="T10" s="32">
        <v>15</v>
      </c>
      <c r="U10" s="10" t="s">
        <v>12</v>
      </c>
      <c r="V10" s="31">
        <v>10</v>
      </c>
      <c r="W10" s="21" t="s">
        <v>12</v>
      </c>
      <c r="X10" s="25" t="s">
        <v>62</v>
      </c>
      <c r="Y10" s="30">
        <v>31</v>
      </c>
      <c r="Z10" s="24" t="s">
        <v>12</v>
      </c>
      <c r="AA10" s="352">
        <v>0.375</v>
      </c>
      <c r="AB10" s="351"/>
      <c r="AC10" s="21" t="s">
        <v>62</v>
      </c>
      <c r="AD10" s="352">
        <v>0.58333333333333337</v>
      </c>
      <c r="AE10" s="353"/>
      <c r="AF10" s="503">
        <v>20000</v>
      </c>
      <c r="AG10" s="504"/>
      <c r="AH10" s="504"/>
      <c r="AI10" s="504"/>
      <c r="AJ10" s="12" t="s">
        <v>13</v>
      </c>
      <c r="AK10" s="435" t="s">
        <v>22</v>
      </c>
      <c r="AL10" s="436"/>
      <c r="AM10" s="503">
        <v>60000</v>
      </c>
      <c r="AN10" s="504"/>
      <c r="AO10" s="504"/>
      <c r="AP10" s="504"/>
      <c r="AQ10" s="13" t="s">
        <v>13</v>
      </c>
      <c r="AR10" s="435">
        <v>12</v>
      </c>
      <c r="AS10" s="505"/>
      <c r="AT10" s="13" t="s">
        <v>14</v>
      </c>
      <c r="AU10" s="366">
        <f>IFERROR(ROUNDDOWN(AM10/AR10,0),0)</f>
        <v>5000</v>
      </c>
      <c r="AV10" s="367"/>
      <c r="AW10" s="367"/>
      <c r="AX10" s="367"/>
      <c r="AY10" s="9" t="s">
        <v>13</v>
      </c>
      <c r="AZ10" s="366">
        <f>AF10+AU10</f>
        <v>25000</v>
      </c>
      <c r="BA10" s="367"/>
      <c r="BB10" s="367"/>
      <c r="BC10" s="367"/>
      <c r="BD10" s="9" t="s">
        <v>13</v>
      </c>
      <c r="BE10" s="435" t="s">
        <v>28</v>
      </c>
      <c r="BF10" s="436"/>
      <c r="BG10" s="405">
        <v>44662</v>
      </c>
      <c r="BH10" s="349"/>
      <c r="BI10" s="350"/>
      <c r="BJ10" s="348">
        <v>14</v>
      </c>
      <c r="BK10" s="349"/>
      <c r="BL10" s="15" t="s">
        <v>12</v>
      </c>
      <c r="BM10" s="59">
        <v>20</v>
      </c>
      <c r="BN10" s="14" t="s">
        <v>12</v>
      </c>
      <c r="BO10" s="366">
        <f>IFERROR(ROUNDDOWN(25700*BJ10/BM10,0),0)</f>
        <v>17990</v>
      </c>
      <c r="BP10" s="367"/>
      <c r="BQ10" s="367"/>
      <c r="BR10" s="367"/>
      <c r="BS10" s="8" t="s">
        <v>13</v>
      </c>
      <c r="BT10" s="366">
        <f>IF(AZ10&lt;BO10,AZ10,BO10)</f>
        <v>17990</v>
      </c>
      <c r="BU10" s="367"/>
      <c r="BV10" s="367"/>
      <c r="BW10" s="367"/>
      <c r="BX10" s="367"/>
      <c r="BY10" s="9" t="s">
        <v>13</v>
      </c>
      <c r="BZ10" s="501">
        <v>0</v>
      </c>
      <c r="CA10" s="502"/>
      <c r="CB10" s="502"/>
      <c r="CC10" s="502"/>
      <c r="CD10" s="502"/>
      <c r="CE10" s="36" t="s">
        <v>13</v>
      </c>
      <c r="CF10" s="366">
        <f>BT10-BZ10</f>
        <v>17990</v>
      </c>
      <c r="CG10" s="367"/>
      <c r="CH10" s="367"/>
      <c r="CI10" s="367"/>
      <c r="CJ10" s="367"/>
      <c r="CK10" s="9" t="s">
        <v>13</v>
      </c>
      <c r="CL10" s="4">
        <v>1</v>
      </c>
    </row>
    <row r="11" spans="1:90" ht="21" customHeight="1">
      <c r="A11" s="17">
        <v>2</v>
      </c>
      <c r="B11" s="437" t="s">
        <v>17</v>
      </c>
      <c r="C11" s="436"/>
      <c r="D11" s="63" t="s">
        <v>124</v>
      </c>
      <c r="E11" s="437" t="s">
        <v>100</v>
      </c>
      <c r="F11" s="500"/>
      <c r="G11" s="436"/>
      <c r="H11" s="437" t="s">
        <v>20</v>
      </c>
      <c r="I11" s="500"/>
      <c r="J11" s="500"/>
      <c r="K11" s="500"/>
      <c r="L11" s="500"/>
      <c r="M11" s="436"/>
      <c r="N11" s="500">
        <v>2017</v>
      </c>
      <c r="O11" s="500"/>
      <c r="P11" s="500"/>
      <c r="Q11" s="10" t="s">
        <v>10</v>
      </c>
      <c r="R11" s="32">
        <v>6</v>
      </c>
      <c r="S11" s="33" t="s">
        <v>11</v>
      </c>
      <c r="T11" s="32">
        <v>15</v>
      </c>
      <c r="U11" s="10" t="s">
        <v>12</v>
      </c>
      <c r="V11" s="31">
        <v>1</v>
      </c>
      <c r="W11" s="21" t="s">
        <v>12</v>
      </c>
      <c r="X11" s="25" t="s">
        <v>62</v>
      </c>
      <c r="Y11" s="30">
        <v>13</v>
      </c>
      <c r="Z11" s="24" t="s">
        <v>12</v>
      </c>
      <c r="AA11" s="352">
        <v>0.375</v>
      </c>
      <c r="AB11" s="351"/>
      <c r="AC11" s="21" t="s">
        <v>62</v>
      </c>
      <c r="AD11" s="352">
        <v>0.58333333333333337</v>
      </c>
      <c r="AE11" s="353"/>
      <c r="AF11" s="503">
        <v>9000</v>
      </c>
      <c r="AG11" s="504"/>
      <c r="AH11" s="504"/>
      <c r="AI11" s="504"/>
      <c r="AJ11" s="12" t="s">
        <v>13</v>
      </c>
      <c r="AK11" s="435" t="s">
        <v>23</v>
      </c>
      <c r="AL11" s="436"/>
      <c r="AM11" s="503">
        <v>0</v>
      </c>
      <c r="AN11" s="504"/>
      <c r="AO11" s="504"/>
      <c r="AP11" s="504"/>
      <c r="AQ11" s="13" t="s">
        <v>13</v>
      </c>
      <c r="AR11" s="435">
        <v>1</v>
      </c>
      <c r="AS11" s="505"/>
      <c r="AT11" s="13" t="s">
        <v>14</v>
      </c>
      <c r="AU11" s="366">
        <f t="shared" ref="AU11:AU29" si="0">IFERROR(ROUNDDOWN(AM11/AR11,0),0)</f>
        <v>0</v>
      </c>
      <c r="AV11" s="367"/>
      <c r="AW11" s="367"/>
      <c r="AX11" s="367"/>
      <c r="AY11" s="9" t="s">
        <v>13</v>
      </c>
      <c r="AZ11" s="366">
        <f t="shared" ref="AZ11:AZ29" si="1">AF11+AU11</f>
        <v>9000</v>
      </c>
      <c r="BA11" s="367"/>
      <c r="BB11" s="367"/>
      <c r="BC11" s="367"/>
      <c r="BD11" s="9" t="s">
        <v>13</v>
      </c>
      <c r="BE11" s="437" t="s">
        <v>30</v>
      </c>
      <c r="BF11" s="436"/>
      <c r="BG11" s="405">
        <v>44664</v>
      </c>
      <c r="BH11" s="349"/>
      <c r="BI11" s="350"/>
      <c r="BJ11" s="348">
        <v>9</v>
      </c>
      <c r="BK11" s="349"/>
      <c r="BL11" s="15" t="s">
        <v>12</v>
      </c>
      <c r="BM11" s="59">
        <v>20</v>
      </c>
      <c r="BN11" s="14" t="s">
        <v>12</v>
      </c>
      <c r="BO11" s="366">
        <f t="shared" ref="BO11:BO29" si="2">IFERROR(ROUNDDOWN(25700*BJ11/BM11,0),0)</f>
        <v>11565</v>
      </c>
      <c r="BP11" s="367"/>
      <c r="BQ11" s="367"/>
      <c r="BR11" s="367"/>
      <c r="BS11" s="8" t="s">
        <v>13</v>
      </c>
      <c r="BT11" s="366">
        <f t="shared" ref="BT11:BT29" si="3">IF(AZ11&lt;BO11,AZ11,BO11)</f>
        <v>9000</v>
      </c>
      <c r="BU11" s="367"/>
      <c r="BV11" s="367"/>
      <c r="BW11" s="367"/>
      <c r="BX11" s="367"/>
      <c r="BY11" s="9" t="s">
        <v>13</v>
      </c>
      <c r="BZ11" s="501">
        <v>20000</v>
      </c>
      <c r="CA11" s="502"/>
      <c r="CB11" s="502"/>
      <c r="CC11" s="502"/>
      <c r="CD11" s="502"/>
      <c r="CE11" s="36" t="s">
        <v>13</v>
      </c>
      <c r="CF11" s="366">
        <f t="shared" ref="CF11:CF29" si="4">BT11-BZ11</f>
        <v>-11000</v>
      </c>
      <c r="CG11" s="367"/>
      <c r="CH11" s="367"/>
      <c r="CI11" s="367"/>
      <c r="CJ11" s="367"/>
      <c r="CK11" s="9" t="s">
        <v>13</v>
      </c>
      <c r="CL11" s="4">
        <v>2</v>
      </c>
    </row>
    <row r="12" spans="1:90" ht="21" customHeight="1">
      <c r="A12" s="17">
        <v>3</v>
      </c>
      <c r="B12" s="437" t="s">
        <v>18</v>
      </c>
      <c r="C12" s="436"/>
      <c r="D12" s="63" t="s">
        <v>123</v>
      </c>
      <c r="E12" s="437" t="s">
        <v>101</v>
      </c>
      <c r="F12" s="500"/>
      <c r="G12" s="436"/>
      <c r="H12" s="437" t="s">
        <v>21</v>
      </c>
      <c r="I12" s="500"/>
      <c r="J12" s="500"/>
      <c r="K12" s="500"/>
      <c r="L12" s="500"/>
      <c r="M12" s="436"/>
      <c r="N12" s="500">
        <v>2016</v>
      </c>
      <c r="O12" s="500"/>
      <c r="P12" s="500"/>
      <c r="Q12" s="10" t="s">
        <v>10</v>
      </c>
      <c r="R12" s="32">
        <v>7</v>
      </c>
      <c r="S12" s="33" t="s">
        <v>11</v>
      </c>
      <c r="T12" s="32">
        <v>15</v>
      </c>
      <c r="U12" s="10" t="s">
        <v>12</v>
      </c>
      <c r="V12" s="31">
        <v>1</v>
      </c>
      <c r="W12" s="21" t="s">
        <v>12</v>
      </c>
      <c r="X12" s="25" t="s">
        <v>62</v>
      </c>
      <c r="Y12" s="30">
        <v>17</v>
      </c>
      <c r="Z12" s="24" t="s">
        <v>12</v>
      </c>
      <c r="AA12" s="352">
        <v>0.375</v>
      </c>
      <c r="AB12" s="351"/>
      <c r="AC12" s="21" t="s">
        <v>62</v>
      </c>
      <c r="AD12" s="352">
        <v>0.58333333333333337</v>
      </c>
      <c r="AE12" s="353"/>
      <c r="AF12" s="503">
        <v>20000</v>
      </c>
      <c r="AG12" s="504"/>
      <c r="AH12" s="504"/>
      <c r="AI12" s="504"/>
      <c r="AJ12" s="12" t="s">
        <v>13</v>
      </c>
      <c r="AK12" s="435" t="s">
        <v>104</v>
      </c>
      <c r="AL12" s="436"/>
      <c r="AM12" s="503">
        <v>0</v>
      </c>
      <c r="AN12" s="504"/>
      <c r="AO12" s="504"/>
      <c r="AP12" s="504"/>
      <c r="AQ12" s="13" t="s">
        <v>13</v>
      </c>
      <c r="AR12" s="435">
        <v>1</v>
      </c>
      <c r="AS12" s="505"/>
      <c r="AT12" s="13" t="s">
        <v>14</v>
      </c>
      <c r="AU12" s="366">
        <f t="shared" si="0"/>
        <v>0</v>
      </c>
      <c r="AV12" s="367"/>
      <c r="AW12" s="367"/>
      <c r="AX12" s="367"/>
      <c r="AY12" s="9" t="s">
        <v>13</v>
      </c>
      <c r="AZ12" s="366">
        <f t="shared" si="1"/>
        <v>20000</v>
      </c>
      <c r="BA12" s="367"/>
      <c r="BB12" s="367"/>
      <c r="BC12" s="367"/>
      <c r="BD12" s="9" t="s">
        <v>13</v>
      </c>
      <c r="BE12" s="437" t="s">
        <v>29</v>
      </c>
      <c r="BF12" s="436"/>
      <c r="BG12" s="405">
        <v>44664</v>
      </c>
      <c r="BH12" s="349"/>
      <c r="BI12" s="350"/>
      <c r="BJ12" s="348">
        <v>9</v>
      </c>
      <c r="BK12" s="349"/>
      <c r="BL12" s="15" t="s">
        <v>12</v>
      </c>
      <c r="BM12" s="59">
        <v>20</v>
      </c>
      <c r="BN12" s="14" t="s">
        <v>12</v>
      </c>
      <c r="BO12" s="366">
        <f t="shared" si="2"/>
        <v>11565</v>
      </c>
      <c r="BP12" s="367"/>
      <c r="BQ12" s="367"/>
      <c r="BR12" s="367"/>
      <c r="BS12" s="8" t="s">
        <v>13</v>
      </c>
      <c r="BT12" s="366">
        <f t="shared" si="3"/>
        <v>11565</v>
      </c>
      <c r="BU12" s="367"/>
      <c r="BV12" s="367"/>
      <c r="BW12" s="367"/>
      <c r="BX12" s="367"/>
      <c r="BY12" s="9" t="s">
        <v>13</v>
      </c>
      <c r="BZ12" s="501">
        <v>20000</v>
      </c>
      <c r="CA12" s="502"/>
      <c r="CB12" s="502"/>
      <c r="CC12" s="502"/>
      <c r="CD12" s="502"/>
      <c r="CE12" s="36" t="s">
        <v>13</v>
      </c>
      <c r="CF12" s="366">
        <f t="shared" si="4"/>
        <v>-8435</v>
      </c>
      <c r="CG12" s="367"/>
      <c r="CH12" s="367"/>
      <c r="CI12" s="367"/>
      <c r="CJ12" s="367"/>
      <c r="CK12" s="9" t="s">
        <v>13</v>
      </c>
      <c r="CL12" s="4">
        <v>3</v>
      </c>
    </row>
    <row r="13" spans="1:90" ht="21" customHeight="1">
      <c r="A13" s="17">
        <v>4</v>
      </c>
      <c r="B13" s="508" t="s">
        <v>18</v>
      </c>
      <c r="C13" s="508"/>
      <c r="D13" s="63" t="s">
        <v>123</v>
      </c>
      <c r="E13" s="437" t="s">
        <v>101</v>
      </c>
      <c r="F13" s="500"/>
      <c r="G13" s="436"/>
      <c r="H13" s="437" t="s">
        <v>135</v>
      </c>
      <c r="I13" s="500"/>
      <c r="J13" s="500"/>
      <c r="K13" s="500"/>
      <c r="L13" s="500"/>
      <c r="M13" s="436"/>
      <c r="N13" s="500">
        <v>2016</v>
      </c>
      <c r="O13" s="500"/>
      <c r="P13" s="500"/>
      <c r="Q13" s="10" t="s">
        <v>10</v>
      </c>
      <c r="R13" s="32">
        <v>8</v>
      </c>
      <c r="S13" s="10" t="s">
        <v>11</v>
      </c>
      <c r="T13" s="32">
        <v>15</v>
      </c>
      <c r="U13" s="10" t="s">
        <v>12</v>
      </c>
      <c r="V13" s="31">
        <v>1</v>
      </c>
      <c r="W13" s="21" t="s">
        <v>12</v>
      </c>
      <c r="X13" s="25" t="s">
        <v>62</v>
      </c>
      <c r="Y13" s="30">
        <v>30</v>
      </c>
      <c r="Z13" s="24" t="s">
        <v>12</v>
      </c>
      <c r="AA13" s="352">
        <v>0.375</v>
      </c>
      <c r="AB13" s="351"/>
      <c r="AC13" s="21" t="s">
        <v>62</v>
      </c>
      <c r="AD13" s="352">
        <v>0.58333333333333337</v>
      </c>
      <c r="AE13" s="353"/>
      <c r="AF13" s="503">
        <v>20000</v>
      </c>
      <c r="AG13" s="504"/>
      <c r="AH13" s="504"/>
      <c r="AI13" s="504"/>
      <c r="AJ13" s="12" t="s">
        <v>13</v>
      </c>
      <c r="AK13" s="437" t="s">
        <v>23</v>
      </c>
      <c r="AL13" s="436"/>
      <c r="AM13" s="503">
        <v>0</v>
      </c>
      <c r="AN13" s="504"/>
      <c r="AO13" s="504"/>
      <c r="AP13" s="504"/>
      <c r="AQ13" s="13" t="s">
        <v>13</v>
      </c>
      <c r="AR13" s="437">
        <v>12</v>
      </c>
      <c r="AS13" s="500"/>
      <c r="AT13" s="13" t="s">
        <v>14</v>
      </c>
      <c r="AU13" s="366">
        <f t="shared" si="0"/>
        <v>0</v>
      </c>
      <c r="AV13" s="367"/>
      <c r="AW13" s="367"/>
      <c r="AX13" s="367"/>
      <c r="AY13" s="9" t="s">
        <v>13</v>
      </c>
      <c r="AZ13" s="366">
        <f t="shared" si="1"/>
        <v>20000</v>
      </c>
      <c r="BA13" s="367"/>
      <c r="BB13" s="367"/>
      <c r="BC13" s="367"/>
      <c r="BD13" s="9" t="s">
        <v>13</v>
      </c>
      <c r="BE13" s="437" t="s">
        <v>130</v>
      </c>
      <c r="BF13" s="436"/>
      <c r="BG13" s="348"/>
      <c r="BH13" s="349"/>
      <c r="BI13" s="350"/>
      <c r="BJ13" s="348">
        <v>0</v>
      </c>
      <c r="BK13" s="349"/>
      <c r="BL13" s="15" t="s">
        <v>12</v>
      </c>
      <c r="BM13" s="139">
        <v>20</v>
      </c>
      <c r="BN13" s="14" t="s">
        <v>12</v>
      </c>
      <c r="BO13" s="366">
        <f t="shared" si="2"/>
        <v>0</v>
      </c>
      <c r="BP13" s="367"/>
      <c r="BQ13" s="367"/>
      <c r="BR13" s="367"/>
      <c r="BS13" s="8" t="s">
        <v>13</v>
      </c>
      <c r="BT13" s="366">
        <f t="shared" si="3"/>
        <v>0</v>
      </c>
      <c r="BU13" s="367"/>
      <c r="BV13" s="367"/>
      <c r="BW13" s="367"/>
      <c r="BX13" s="367"/>
      <c r="BY13" s="9" t="s">
        <v>13</v>
      </c>
      <c r="BZ13" s="501">
        <v>20000</v>
      </c>
      <c r="CA13" s="502"/>
      <c r="CB13" s="502"/>
      <c r="CC13" s="502"/>
      <c r="CD13" s="502"/>
      <c r="CE13" s="36" t="s">
        <v>13</v>
      </c>
      <c r="CF13" s="366">
        <f t="shared" si="4"/>
        <v>-20000</v>
      </c>
      <c r="CG13" s="367"/>
      <c r="CH13" s="367"/>
      <c r="CI13" s="367"/>
      <c r="CJ13" s="367"/>
      <c r="CK13" s="9" t="s">
        <v>13</v>
      </c>
      <c r="CL13" s="4">
        <v>4</v>
      </c>
    </row>
    <row r="14" spans="1:90" ht="21" customHeight="1">
      <c r="A14" s="17">
        <v>5</v>
      </c>
      <c r="B14" s="414"/>
      <c r="C14" s="414"/>
      <c r="D14" s="58"/>
      <c r="E14" s="368"/>
      <c r="F14" s="369"/>
      <c r="G14" s="369"/>
      <c r="H14" s="368"/>
      <c r="I14" s="369"/>
      <c r="J14" s="369"/>
      <c r="K14" s="369"/>
      <c r="L14" s="369"/>
      <c r="M14" s="415"/>
      <c r="N14" s="369"/>
      <c r="O14" s="369"/>
      <c r="P14" s="369"/>
      <c r="Q14" s="10" t="s">
        <v>10</v>
      </c>
      <c r="R14" s="11"/>
      <c r="S14" s="10" t="s">
        <v>11</v>
      </c>
      <c r="T14" s="11"/>
      <c r="U14" s="10" t="s">
        <v>12</v>
      </c>
      <c r="V14" s="26"/>
      <c r="W14" s="21" t="s">
        <v>12</v>
      </c>
      <c r="X14" s="25" t="s">
        <v>62</v>
      </c>
      <c r="Y14" s="22"/>
      <c r="Z14" s="24" t="s">
        <v>12</v>
      </c>
      <c r="AA14" s="212"/>
      <c r="AB14" s="212"/>
      <c r="AC14" s="21" t="s">
        <v>62</v>
      </c>
      <c r="AD14" s="212"/>
      <c r="AE14" s="206"/>
      <c r="AF14" s="431"/>
      <c r="AG14" s="432"/>
      <c r="AH14" s="432"/>
      <c r="AI14" s="432"/>
      <c r="AJ14" s="12" t="s">
        <v>13</v>
      </c>
      <c r="AK14" s="433"/>
      <c r="AL14" s="434"/>
      <c r="AM14" s="431"/>
      <c r="AN14" s="432"/>
      <c r="AO14" s="432"/>
      <c r="AP14" s="432"/>
      <c r="AQ14" s="13" t="s">
        <v>13</v>
      </c>
      <c r="AR14" s="433"/>
      <c r="AS14" s="438"/>
      <c r="AT14" s="13" t="s">
        <v>14</v>
      </c>
      <c r="AU14" s="366">
        <f t="shared" si="0"/>
        <v>0</v>
      </c>
      <c r="AV14" s="367"/>
      <c r="AW14" s="367"/>
      <c r="AX14" s="367"/>
      <c r="AY14" s="9" t="s">
        <v>13</v>
      </c>
      <c r="AZ14" s="366">
        <f t="shared" si="1"/>
        <v>0</v>
      </c>
      <c r="BA14" s="367"/>
      <c r="BB14" s="367"/>
      <c r="BC14" s="367"/>
      <c r="BD14" s="9" t="s">
        <v>13</v>
      </c>
      <c r="BE14" s="433"/>
      <c r="BF14" s="434"/>
      <c r="BG14" s="348"/>
      <c r="BH14" s="349"/>
      <c r="BI14" s="350"/>
      <c r="BJ14" s="364"/>
      <c r="BK14" s="365"/>
      <c r="BL14" s="15" t="s">
        <v>12</v>
      </c>
      <c r="BM14" s="59"/>
      <c r="BN14" s="14" t="s">
        <v>12</v>
      </c>
      <c r="BO14" s="366">
        <f t="shared" si="2"/>
        <v>0</v>
      </c>
      <c r="BP14" s="367"/>
      <c r="BQ14" s="367"/>
      <c r="BR14" s="367"/>
      <c r="BS14" s="8" t="s">
        <v>13</v>
      </c>
      <c r="BT14" s="366">
        <f t="shared" si="3"/>
        <v>0</v>
      </c>
      <c r="BU14" s="367"/>
      <c r="BV14" s="367"/>
      <c r="BW14" s="367"/>
      <c r="BX14" s="367"/>
      <c r="BY14" s="9" t="s">
        <v>13</v>
      </c>
      <c r="BZ14" s="506"/>
      <c r="CA14" s="507"/>
      <c r="CB14" s="507"/>
      <c r="CC14" s="507"/>
      <c r="CD14" s="507"/>
      <c r="CE14" s="36" t="s">
        <v>13</v>
      </c>
      <c r="CF14" s="366">
        <f t="shared" si="4"/>
        <v>0</v>
      </c>
      <c r="CG14" s="367"/>
      <c r="CH14" s="367"/>
      <c r="CI14" s="367"/>
      <c r="CJ14" s="367"/>
      <c r="CK14" s="9" t="s">
        <v>13</v>
      </c>
      <c r="CL14" s="4">
        <v>5</v>
      </c>
    </row>
    <row r="15" spans="1:90" ht="21" customHeight="1">
      <c r="A15" s="17">
        <v>6</v>
      </c>
      <c r="B15" s="414"/>
      <c r="C15" s="414"/>
      <c r="D15" s="58"/>
      <c r="E15" s="368"/>
      <c r="F15" s="369"/>
      <c r="G15" s="369"/>
      <c r="H15" s="368"/>
      <c r="I15" s="369"/>
      <c r="J15" s="369"/>
      <c r="K15" s="369"/>
      <c r="L15" s="369"/>
      <c r="M15" s="415"/>
      <c r="N15" s="369"/>
      <c r="O15" s="369"/>
      <c r="P15" s="369"/>
      <c r="Q15" s="10" t="s">
        <v>10</v>
      </c>
      <c r="R15" s="11"/>
      <c r="S15" s="10" t="s">
        <v>11</v>
      </c>
      <c r="T15" s="11"/>
      <c r="U15" s="10" t="s">
        <v>12</v>
      </c>
      <c r="V15" s="26"/>
      <c r="W15" s="21" t="s">
        <v>12</v>
      </c>
      <c r="X15" s="25" t="s">
        <v>62</v>
      </c>
      <c r="Y15" s="22"/>
      <c r="Z15" s="24" t="s">
        <v>12</v>
      </c>
      <c r="AA15" s="212"/>
      <c r="AB15" s="212"/>
      <c r="AC15" s="21" t="s">
        <v>62</v>
      </c>
      <c r="AD15" s="212"/>
      <c r="AE15" s="206"/>
      <c r="AF15" s="431"/>
      <c r="AG15" s="432"/>
      <c r="AH15" s="432"/>
      <c r="AI15" s="432"/>
      <c r="AJ15" s="12" t="s">
        <v>13</v>
      </c>
      <c r="AK15" s="433"/>
      <c r="AL15" s="434"/>
      <c r="AM15" s="431"/>
      <c r="AN15" s="432"/>
      <c r="AO15" s="432"/>
      <c r="AP15" s="432"/>
      <c r="AQ15" s="13" t="s">
        <v>13</v>
      </c>
      <c r="AR15" s="433"/>
      <c r="AS15" s="438"/>
      <c r="AT15" s="13" t="s">
        <v>14</v>
      </c>
      <c r="AU15" s="366">
        <f t="shared" si="0"/>
        <v>0</v>
      </c>
      <c r="AV15" s="367"/>
      <c r="AW15" s="367"/>
      <c r="AX15" s="367"/>
      <c r="AY15" s="9" t="s">
        <v>13</v>
      </c>
      <c r="AZ15" s="366">
        <f t="shared" si="1"/>
        <v>0</v>
      </c>
      <c r="BA15" s="367"/>
      <c r="BB15" s="367"/>
      <c r="BC15" s="367"/>
      <c r="BD15" s="9" t="s">
        <v>13</v>
      </c>
      <c r="BE15" s="433"/>
      <c r="BF15" s="434"/>
      <c r="BG15" s="348"/>
      <c r="BH15" s="349"/>
      <c r="BI15" s="350"/>
      <c r="BJ15" s="364"/>
      <c r="BK15" s="365"/>
      <c r="BL15" s="15" t="s">
        <v>12</v>
      </c>
      <c r="BM15" s="59"/>
      <c r="BN15" s="14" t="s">
        <v>12</v>
      </c>
      <c r="BO15" s="366">
        <f t="shared" si="2"/>
        <v>0</v>
      </c>
      <c r="BP15" s="367"/>
      <c r="BQ15" s="367"/>
      <c r="BR15" s="367"/>
      <c r="BS15" s="8" t="s">
        <v>13</v>
      </c>
      <c r="BT15" s="366">
        <f t="shared" si="3"/>
        <v>0</v>
      </c>
      <c r="BU15" s="367"/>
      <c r="BV15" s="367"/>
      <c r="BW15" s="367"/>
      <c r="BX15" s="367"/>
      <c r="BY15" s="9" t="s">
        <v>13</v>
      </c>
      <c r="BZ15" s="506"/>
      <c r="CA15" s="507"/>
      <c r="CB15" s="507"/>
      <c r="CC15" s="507"/>
      <c r="CD15" s="507"/>
      <c r="CE15" s="36" t="s">
        <v>13</v>
      </c>
      <c r="CF15" s="366">
        <f t="shared" si="4"/>
        <v>0</v>
      </c>
      <c r="CG15" s="367"/>
      <c r="CH15" s="367"/>
      <c r="CI15" s="367"/>
      <c r="CJ15" s="367"/>
      <c r="CK15" s="9" t="s">
        <v>13</v>
      </c>
      <c r="CL15" s="4">
        <v>6</v>
      </c>
    </row>
    <row r="16" spans="1:90" ht="21" customHeight="1">
      <c r="A16" s="17">
        <v>7</v>
      </c>
      <c r="B16" s="414"/>
      <c r="C16" s="414"/>
      <c r="D16" s="58"/>
      <c r="E16" s="368"/>
      <c r="F16" s="369"/>
      <c r="G16" s="369"/>
      <c r="H16" s="368"/>
      <c r="I16" s="369"/>
      <c r="J16" s="369"/>
      <c r="K16" s="369"/>
      <c r="L16" s="369"/>
      <c r="M16" s="415"/>
      <c r="N16" s="369"/>
      <c r="O16" s="369"/>
      <c r="P16" s="369"/>
      <c r="Q16" s="10" t="s">
        <v>10</v>
      </c>
      <c r="R16" s="11"/>
      <c r="S16" s="10" t="s">
        <v>11</v>
      </c>
      <c r="T16" s="11"/>
      <c r="U16" s="10" t="s">
        <v>12</v>
      </c>
      <c r="V16" s="26"/>
      <c r="W16" s="21" t="s">
        <v>12</v>
      </c>
      <c r="X16" s="25" t="s">
        <v>62</v>
      </c>
      <c r="Y16" s="22"/>
      <c r="Z16" s="24" t="s">
        <v>12</v>
      </c>
      <c r="AA16" s="212"/>
      <c r="AB16" s="212"/>
      <c r="AC16" s="21" t="s">
        <v>62</v>
      </c>
      <c r="AD16" s="212"/>
      <c r="AE16" s="206"/>
      <c r="AF16" s="431"/>
      <c r="AG16" s="432"/>
      <c r="AH16" s="432"/>
      <c r="AI16" s="432"/>
      <c r="AJ16" s="12" t="s">
        <v>13</v>
      </c>
      <c r="AK16" s="433"/>
      <c r="AL16" s="434"/>
      <c r="AM16" s="431"/>
      <c r="AN16" s="432"/>
      <c r="AO16" s="432"/>
      <c r="AP16" s="432"/>
      <c r="AQ16" s="13" t="s">
        <v>13</v>
      </c>
      <c r="AR16" s="433"/>
      <c r="AS16" s="438"/>
      <c r="AT16" s="13" t="s">
        <v>14</v>
      </c>
      <c r="AU16" s="366">
        <f t="shared" si="0"/>
        <v>0</v>
      </c>
      <c r="AV16" s="367"/>
      <c r="AW16" s="367"/>
      <c r="AX16" s="367"/>
      <c r="AY16" s="9" t="s">
        <v>13</v>
      </c>
      <c r="AZ16" s="366">
        <f t="shared" si="1"/>
        <v>0</v>
      </c>
      <c r="BA16" s="367"/>
      <c r="BB16" s="367"/>
      <c r="BC16" s="367"/>
      <c r="BD16" s="9" t="s">
        <v>13</v>
      </c>
      <c r="BE16" s="433"/>
      <c r="BF16" s="434"/>
      <c r="BG16" s="348"/>
      <c r="BH16" s="349"/>
      <c r="BI16" s="350"/>
      <c r="BJ16" s="364"/>
      <c r="BK16" s="365"/>
      <c r="BL16" s="15" t="s">
        <v>12</v>
      </c>
      <c r="BM16" s="59"/>
      <c r="BN16" s="14" t="s">
        <v>12</v>
      </c>
      <c r="BO16" s="366">
        <f t="shared" si="2"/>
        <v>0</v>
      </c>
      <c r="BP16" s="367"/>
      <c r="BQ16" s="367"/>
      <c r="BR16" s="367"/>
      <c r="BS16" s="8" t="s">
        <v>13</v>
      </c>
      <c r="BT16" s="366">
        <f t="shared" si="3"/>
        <v>0</v>
      </c>
      <c r="BU16" s="367"/>
      <c r="BV16" s="367"/>
      <c r="BW16" s="367"/>
      <c r="BX16" s="367"/>
      <c r="BY16" s="9" t="s">
        <v>13</v>
      </c>
      <c r="BZ16" s="506"/>
      <c r="CA16" s="507"/>
      <c r="CB16" s="507"/>
      <c r="CC16" s="507"/>
      <c r="CD16" s="507"/>
      <c r="CE16" s="36" t="s">
        <v>13</v>
      </c>
      <c r="CF16" s="366">
        <f t="shared" si="4"/>
        <v>0</v>
      </c>
      <c r="CG16" s="367"/>
      <c r="CH16" s="367"/>
      <c r="CI16" s="367"/>
      <c r="CJ16" s="367"/>
      <c r="CK16" s="9" t="s">
        <v>13</v>
      </c>
      <c r="CL16" s="4">
        <v>7</v>
      </c>
    </row>
    <row r="17" spans="1:91" ht="21" customHeight="1">
      <c r="A17" s="17">
        <v>8</v>
      </c>
      <c r="B17" s="414"/>
      <c r="C17" s="414"/>
      <c r="D17" s="58"/>
      <c r="E17" s="368"/>
      <c r="F17" s="369"/>
      <c r="G17" s="369"/>
      <c r="H17" s="368"/>
      <c r="I17" s="369"/>
      <c r="J17" s="369"/>
      <c r="K17" s="369"/>
      <c r="L17" s="369"/>
      <c r="M17" s="415"/>
      <c r="N17" s="369"/>
      <c r="O17" s="369"/>
      <c r="P17" s="369"/>
      <c r="Q17" s="10" t="s">
        <v>10</v>
      </c>
      <c r="R17" s="11"/>
      <c r="S17" s="10" t="s">
        <v>11</v>
      </c>
      <c r="T17" s="11"/>
      <c r="U17" s="10" t="s">
        <v>12</v>
      </c>
      <c r="V17" s="26"/>
      <c r="W17" s="21" t="s">
        <v>12</v>
      </c>
      <c r="X17" s="25" t="s">
        <v>62</v>
      </c>
      <c r="Y17" s="22"/>
      <c r="Z17" s="24" t="s">
        <v>12</v>
      </c>
      <c r="AA17" s="212"/>
      <c r="AB17" s="212"/>
      <c r="AC17" s="21" t="s">
        <v>62</v>
      </c>
      <c r="AD17" s="212"/>
      <c r="AE17" s="206"/>
      <c r="AF17" s="431"/>
      <c r="AG17" s="432"/>
      <c r="AH17" s="432"/>
      <c r="AI17" s="432"/>
      <c r="AJ17" s="12" t="s">
        <v>13</v>
      </c>
      <c r="AK17" s="433"/>
      <c r="AL17" s="434"/>
      <c r="AM17" s="431"/>
      <c r="AN17" s="432"/>
      <c r="AO17" s="432"/>
      <c r="AP17" s="432"/>
      <c r="AQ17" s="13" t="s">
        <v>13</v>
      </c>
      <c r="AR17" s="433"/>
      <c r="AS17" s="438"/>
      <c r="AT17" s="13" t="s">
        <v>14</v>
      </c>
      <c r="AU17" s="366">
        <f t="shared" si="0"/>
        <v>0</v>
      </c>
      <c r="AV17" s="367"/>
      <c r="AW17" s="367"/>
      <c r="AX17" s="367"/>
      <c r="AY17" s="9" t="s">
        <v>13</v>
      </c>
      <c r="AZ17" s="366">
        <f t="shared" si="1"/>
        <v>0</v>
      </c>
      <c r="BA17" s="367"/>
      <c r="BB17" s="367"/>
      <c r="BC17" s="367"/>
      <c r="BD17" s="9" t="s">
        <v>13</v>
      </c>
      <c r="BE17" s="433"/>
      <c r="BF17" s="434"/>
      <c r="BG17" s="348"/>
      <c r="BH17" s="349"/>
      <c r="BI17" s="350"/>
      <c r="BJ17" s="364"/>
      <c r="BK17" s="365"/>
      <c r="BL17" s="15" t="s">
        <v>12</v>
      </c>
      <c r="BM17" s="59"/>
      <c r="BN17" s="14" t="s">
        <v>12</v>
      </c>
      <c r="BO17" s="366">
        <f t="shared" si="2"/>
        <v>0</v>
      </c>
      <c r="BP17" s="367"/>
      <c r="BQ17" s="367"/>
      <c r="BR17" s="367"/>
      <c r="BS17" s="8" t="s">
        <v>13</v>
      </c>
      <c r="BT17" s="366">
        <f t="shared" si="3"/>
        <v>0</v>
      </c>
      <c r="BU17" s="367"/>
      <c r="BV17" s="367"/>
      <c r="BW17" s="367"/>
      <c r="BX17" s="367"/>
      <c r="BY17" s="9" t="s">
        <v>13</v>
      </c>
      <c r="BZ17" s="506"/>
      <c r="CA17" s="507"/>
      <c r="CB17" s="507"/>
      <c r="CC17" s="507"/>
      <c r="CD17" s="507"/>
      <c r="CE17" s="36" t="s">
        <v>13</v>
      </c>
      <c r="CF17" s="366">
        <f t="shared" si="4"/>
        <v>0</v>
      </c>
      <c r="CG17" s="367"/>
      <c r="CH17" s="367"/>
      <c r="CI17" s="367"/>
      <c r="CJ17" s="367"/>
      <c r="CK17" s="9" t="s">
        <v>13</v>
      </c>
      <c r="CL17" s="4">
        <v>8</v>
      </c>
    </row>
    <row r="18" spans="1:91" ht="21" customHeight="1">
      <c r="A18" s="16">
        <v>9</v>
      </c>
      <c r="B18" s="414"/>
      <c r="C18" s="414"/>
      <c r="D18" s="58"/>
      <c r="E18" s="368"/>
      <c r="F18" s="369"/>
      <c r="G18" s="369"/>
      <c r="H18" s="368"/>
      <c r="I18" s="369"/>
      <c r="J18" s="369"/>
      <c r="K18" s="369"/>
      <c r="L18" s="369"/>
      <c r="M18" s="415"/>
      <c r="N18" s="369"/>
      <c r="O18" s="369"/>
      <c r="P18" s="369"/>
      <c r="Q18" s="10" t="s">
        <v>10</v>
      </c>
      <c r="R18" s="11"/>
      <c r="S18" s="10" t="s">
        <v>11</v>
      </c>
      <c r="T18" s="11"/>
      <c r="U18" s="10" t="s">
        <v>12</v>
      </c>
      <c r="V18" s="26"/>
      <c r="W18" s="21" t="s">
        <v>12</v>
      </c>
      <c r="X18" s="25" t="s">
        <v>62</v>
      </c>
      <c r="Y18" s="22"/>
      <c r="Z18" s="24" t="s">
        <v>12</v>
      </c>
      <c r="AA18" s="212"/>
      <c r="AB18" s="212"/>
      <c r="AC18" s="21" t="s">
        <v>62</v>
      </c>
      <c r="AD18" s="212"/>
      <c r="AE18" s="206"/>
      <c r="AF18" s="431"/>
      <c r="AG18" s="432"/>
      <c r="AH18" s="432"/>
      <c r="AI18" s="432"/>
      <c r="AJ18" s="12" t="s">
        <v>13</v>
      </c>
      <c r="AK18" s="433"/>
      <c r="AL18" s="434"/>
      <c r="AM18" s="431"/>
      <c r="AN18" s="432"/>
      <c r="AO18" s="432"/>
      <c r="AP18" s="432"/>
      <c r="AQ18" s="13" t="s">
        <v>13</v>
      </c>
      <c r="AR18" s="433"/>
      <c r="AS18" s="438"/>
      <c r="AT18" s="13" t="s">
        <v>14</v>
      </c>
      <c r="AU18" s="366">
        <f t="shared" si="0"/>
        <v>0</v>
      </c>
      <c r="AV18" s="367"/>
      <c r="AW18" s="367"/>
      <c r="AX18" s="367"/>
      <c r="AY18" s="9" t="s">
        <v>13</v>
      </c>
      <c r="AZ18" s="366">
        <f t="shared" si="1"/>
        <v>0</v>
      </c>
      <c r="BA18" s="367"/>
      <c r="BB18" s="367"/>
      <c r="BC18" s="367"/>
      <c r="BD18" s="9" t="s">
        <v>13</v>
      </c>
      <c r="BE18" s="433"/>
      <c r="BF18" s="434"/>
      <c r="BG18" s="348"/>
      <c r="BH18" s="349"/>
      <c r="BI18" s="350"/>
      <c r="BJ18" s="364"/>
      <c r="BK18" s="365"/>
      <c r="BL18" s="15" t="s">
        <v>12</v>
      </c>
      <c r="BM18" s="59"/>
      <c r="BN18" s="14" t="s">
        <v>12</v>
      </c>
      <c r="BO18" s="366">
        <f t="shared" si="2"/>
        <v>0</v>
      </c>
      <c r="BP18" s="367"/>
      <c r="BQ18" s="367"/>
      <c r="BR18" s="367"/>
      <c r="BS18" s="8" t="s">
        <v>13</v>
      </c>
      <c r="BT18" s="366">
        <f t="shared" si="3"/>
        <v>0</v>
      </c>
      <c r="BU18" s="367"/>
      <c r="BV18" s="367"/>
      <c r="BW18" s="367"/>
      <c r="BX18" s="367"/>
      <c r="BY18" s="9" t="s">
        <v>13</v>
      </c>
      <c r="BZ18" s="506"/>
      <c r="CA18" s="507"/>
      <c r="CB18" s="507"/>
      <c r="CC18" s="507"/>
      <c r="CD18" s="507"/>
      <c r="CE18" s="36" t="s">
        <v>13</v>
      </c>
      <c r="CF18" s="366">
        <f t="shared" si="4"/>
        <v>0</v>
      </c>
      <c r="CG18" s="367"/>
      <c r="CH18" s="367"/>
      <c r="CI18" s="367"/>
      <c r="CJ18" s="367"/>
      <c r="CK18" s="9" t="s">
        <v>13</v>
      </c>
      <c r="CL18" s="4">
        <v>9</v>
      </c>
    </row>
    <row r="19" spans="1:91" ht="21" customHeight="1">
      <c r="A19" s="17">
        <v>10</v>
      </c>
      <c r="B19" s="414"/>
      <c r="C19" s="414"/>
      <c r="D19" s="58"/>
      <c r="E19" s="368"/>
      <c r="F19" s="369"/>
      <c r="G19" s="369"/>
      <c r="H19" s="368"/>
      <c r="I19" s="369"/>
      <c r="J19" s="369"/>
      <c r="K19" s="369"/>
      <c r="L19" s="369"/>
      <c r="M19" s="415"/>
      <c r="N19" s="369"/>
      <c r="O19" s="369"/>
      <c r="P19" s="369"/>
      <c r="Q19" s="10" t="s">
        <v>10</v>
      </c>
      <c r="R19" s="11"/>
      <c r="S19" s="10" t="s">
        <v>11</v>
      </c>
      <c r="T19" s="11"/>
      <c r="U19" s="10" t="s">
        <v>12</v>
      </c>
      <c r="V19" s="26"/>
      <c r="W19" s="21" t="s">
        <v>12</v>
      </c>
      <c r="X19" s="25" t="s">
        <v>62</v>
      </c>
      <c r="Y19" s="22"/>
      <c r="Z19" s="24" t="s">
        <v>12</v>
      </c>
      <c r="AA19" s="212"/>
      <c r="AB19" s="212"/>
      <c r="AC19" s="21" t="s">
        <v>62</v>
      </c>
      <c r="AD19" s="212"/>
      <c r="AE19" s="206"/>
      <c r="AF19" s="431"/>
      <c r="AG19" s="432"/>
      <c r="AH19" s="432"/>
      <c r="AI19" s="432"/>
      <c r="AJ19" s="12" t="s">
        <v>13</v>
      </c>
      <c r="AK19" s="433"/>
      <c r="AL19" s="434"/>
      <c r="AM19" s="431"/>
      <c r="AN19" s="432"/>
      <c r="AO19" s="432"/>
      <c r="AP19" s="432"/>
      <c r="AQ19" s="13" t="s">
        <v>13</v>
      </c>
      <c r="AR19" s="433"/>
      <c r="AS19" s="438"/>
      <c r="AT19" s="13" t="s">
        <v>14</v>
      </c>
      <c r="AU19" s="366">
        <f t="shared" si="0"/>
        <v>0</v>
      </c>
      <c r="AV19" s="367"/>
      <c r="AW19" s="367"/>
      <c r="AX19" s="367"/>
      <c r="AY19" s="9" t="s">
        <v>13</v>
      </c>
      <c r="AZ19" s="366">
        <f t="shared" si="1"/>
        <v>0</v>
      </c>
      <c r="BA19" s="367"/>
      <c r="BB19" s="367"/>
      <c r="BC19" s="367"/>
      <c r="BD19" s="9" t="s">
        <v>13</v>
      </c>
      <c r="BE19" s="433"/>
      <c r="BF19" s="434"/>
      <c r="BG19" s="348"/>
      <c r="BH19" s="349"/>
      <c r="BI19" s="350"/>
      <c r="BJ19" s="364"/>
      <c r="BK19" s="365"/>
      <c r="BL19" s="15" t="s">
        <v>12</v>
      </c>
      <c r="BM19" s="59"/>
      <c r="BN19" s="14" t="s">
        <v>12</v>
      </c>
      <c r="BO19" s="366">
        <f t="shared" si="2"/>
        <v>0</v>
      </c>
      <c r="BP19" s="367"/>
      <c r="BQ19" s="367"/>
      <c r="BR19" s="367"/>
      <c r="BS19" s="8" t="s">
        <v>13</v>
      </c>
      <c r="BT19" s="366">
        <f t="shared" si="3"/>
        <v>0</v>
      </c>
      <c r="BU19" s="367"/>
      <c r="BV19" s="367"/>
      <c r="BW19" s="367"/>
      <c r="BX19" s="367"/>
      <c r="BY19" s="9" t="s">
        <v>13</v>
      </c>
      <c r="BZ19" s="506"/>
      <c r="CA19" s="507"/>
      <c r="CB19" s="507"/>
      <c r="CC19" s="507"/>
      <c r="CD19" s="507"/>
      <c r="CE19" s="36" t="s">
        <v>13</v>
      </c>
      <c r="CF19" s="366">
        <f t="shared" si="4"/>
        <v>0</v>
      </c>
      <c r="CG19" s="367"/>
      <c r="CH19" s="367"/>
      <c r="CI19" s="367"/>
      <c r="CJ19" s="367"/>
      <c r="CK19" s="9" t="s">
        <v>13</v>
      </c>
      <c r="CL19" s="4">
        <v>10</v>
      </c>
    </row>
    <row r="20" spans="1:91" ht="21" customHeight="1">
      <c r="A20" s="17">
        <v>11</v>
      </c>
      <c r="B20" s="414"/>
      <c r="C20" s="414"/>
      <c r="D20" s="58"/>
      <c r="E20" s="368"/>
      <c r="F20" s="369"/>
      <c r="G20" s="369"/>
      <c r="H20" s="368"/>
      <c r="I20" s="369"/>
      <c r="J20" s="369"/>
      <c r="K20" s="369"/>
      <c r="L20" s="369"/>
      <c r="M20" s="415"/>
      <c r="N20" s="369"/>
      <c r="O20" s="369"/>
      <c r="P20" s="369"/>
      <c r="Q20" s="10" t="s">
        <v>10</v>
      </c>
      <c r="R20" s="11"/>
      <c r="S20" s="10" t="s">
        <v>11</v>
      </c>
      <c r="T20" s="11"/>
      <c r="U20" s="10" t="s">
        <v>12</v>
      </c>
      <c r="V20" s="26"/>
      <c r="W20" s="21" t="s">
        <v>12</v>
      </c>
      <c r="X20" s="25" t="s">
        <v>62</v>
      </c>
      <c r="Y20" s="22"/>
      <c r="Z20" s="24" t="s">
        <v>12</v>
      </c>
      <c r="AA20" s="212"/>
      <c r="AB20" s="212"/>
      <c r="AC20" s="21" t="s">
        <v>62</v>
      </c>
      <c r="AD20" s="212"/>
      <c r="AE20" s="206"/>
      <c r="AF20" s="431"/>
      <c r="AG20" s="432"/>
      <c r="AH20" s="432"/>
      <c r="AI20" s="432"/>
      <c r="AJ20" s="12" t="s">
        <v>13</v>
      </c>
      <c r="AK20" s="433"/>
      <c r="AL20" s="434"/>
      <c r="AM20" s="431"/>
      <c r="AN20" s="432"/>
      <c r="AO20" s="432"/>
      <c r="AP20" s="432"/>
      <c r="AQ20" s="13" t="s">
        <v>13</v>
      </c>
      <c r="AR20" s="433"/>
      <c r="AS20" s="438"/>
      <c r="AT20" s="13" t="s">
        <v>14</v>
      </c>
      <c r="AU20" s="366">
        <f t="shared" si="0"/>
        <v>0</v>
      </c>
      <c r="AV20" s="367"/>
      <c r="AW20" s="367"/>
      <c r="AX20" s="367"/>
      <c r="AY20" s="9" t="s">
        <v>13</v>
      </c>
      <c r="AZ20" s="366">
        <f t="shared" si="1"/>
        <v>0</v>
      </c>
      <c r="BA20" s="367"/>
      <c r="BB20" s="367"/>
      <c r="BC20" s="367"/>
      <c r="BD20" s="9" t="s">
        <v>13</v>
      </c>
      <c r="BE20" s="433"/>
      <c r="BF20" s="434"/>
      <c r="BG20" s="348"/>
      <c r="BH20" s="349"/>
      <c r="BI20" s="350"/>
      <c r="BJ20" s="364"/>
      <c r="BK20" s="365"/>
      <c r="BL20" s="15" t="s">
        <v>12</v>
      </c>
      <c r="BM20" s="59"/>
      <c r="BN20" s="14" t="s">
        <v>12</v>
      </c>
      <c r="BO20" s="366">
        <f t="shared" si="2"/>
        <v>0</v>
      </c>
      <c r="BP20" s="367"/>
      <c r="BQ20" s="367"/>
      <c r="BR20" s="367"/>
      <c r="BS20" s="8" t="s">
        <v>13</v>
      </c>
      <c r="BT20" s="366">
        <f t="shared" si="3"/>
        <v>0</v>
      </c>
      <c r="BU20" s="367"/>
      <c r="BV20" s="367"/>
      <c r="BW20" s="367"/>
      <c r="BX20" s="367"/>
      <c r="BY20" s="9" t="s">
        <v>13</v>
      </c>
      <c r="BZ20" s="506"/>
      <c r="CA20" s="507"/>
      <c r="CB20" s="507"/>
      <c r="CC20" s="507"/>
      <c r="CD20" s="507"/>
      <c r="CE20" s="36" t="s">
        <v>13</v>
      </c>
      <c r="CF20" s="366">
        <f t="shared" si="4"/>
        <v>0</v>
      </c>
      <c r="CG20" s="367"/>
      <c r="CH20" s="367"/>
      <c r="CI20" s="367"/>
      <c r="CJ20" s="367"/>
      <c r="CK20" s="9" t="s">
        <v>13</v>
      </c>
      <c r="CL20" s="4">
        <v>11</v>
      </c>
    </row>
    <row r="21" spans="1:91" ht="21" customHeight="1">
      <c r="A21" s="17">
        <v>12</v>
      </c>
      <c r="B21" s="414"/>
      <c r="C21" s="414"/>
      <c r="D21" s="58"/>
      <c r="E21" s="368"/>
      <c r="F21" s="369"/>
      <c r="G21" s="369"/>
      <c r="H21" s="368"/>
      <c r="I21" s="369"/>
      <c r="J21" s="369"/>
      <c r="K21" s="369"/>
      <c r="L21" s="369"/>
      <c r="M21" s="415"/>
      <c r="N21" s="369"/>
      <c r="O21" s="369"/>
      <c r="P21" s="369"/>
      <c r="Q21" s="10" t="s">
        <v>10</v>
      </c>
      <c r="R21" s="11"/>
      <c r="S21" s="10" t="s">
        <v>11</v>
      </c>
      <c r="T21" s="11"/>
      <c r="U21" s="10" t="s">
        <v>12</v>
      </c>
      <c r="V21" s="26"/>
      <c r="W21" s="21" t="s">
        <v>12</v>
      </c>
      <c r="X21" s="25" t="s">
        <v>62</v>
      </c>
      <c r="Y21" s="22"/>
      <c r="Z21" s="24" t="s">
        <v>12</v>
      </c>
      <c r="AA21" s="212"/>
      <c r="AB21" s="212"/>
      <c r="AC21" s="21" t="s">
        <v>62</v>
      </c>
      <c r="AD21" s="212"/>
      <c r="AE21" s="206"/>
      <c r="AF21" s="431"/>
      <c r="AG21" s="432"/>
      <c r="AH21" s="432"/>
      <c r="AI21" s="432"/>
      <c r="AJ21" s="12" t="s">
        <v>13</v>
      </c>
      <c r="AK21" s="433"/>
      <c r="AL21" s="434"/>
      <c r="AM21" s="431"/>
      <c r="AN21" s="432"/>
      <c r="AO21" s="432"/>
      <c r="AP21" s="432"/>
      <c r="AQ21" s="13" t="s">
        <v>13</v>
      </c>
      <c r="AR21" s="433"/>
      <c r="AS21" s="438"/>
      <c r="AT21" s="13" t="s">
        <v>14</v>
      </c>
      <c r="AU21" s="366">
        <f t="shared" si="0"/>
        <v>0</v>
      </c>
      <c r="AV21" s="367"/>
      <c r="AW21" s="367"/>
      <c r="AX21" s="367"/>
      <c r="AY21" s="9" t="s">
        <v>13</v>
      </c>
      <c r="AZ21" s="366">
        <f t="shared" si="1"/>
        <v>0</v>
      </c>
      <c r="BA21" s="367"/>
      <c r="BB21" s="367"/>
      <c r="BC21" s="367"/>
      <c r="BD21" s="9" t="s">
        <v>13</v>
      </c>
      <c r="BE21" s="433"/>
      <c r="BF21" s="434"/>
      <c r="BG21" s="348"/>
      <c r="BH21" s="349"/>
      <c r="BI21" s="350"/>
      <c r="BJ21" s="364"/>
      <c r="BK21" s="365"/>
      <c r="BL21" s="15" t="s">
        <v>12</v>
      </c>
      <c r="BM21" s="59"/>
      <c r="BN21" s="14" t="s">
        <v>12</v>
      </c>
      <c r="BO21" s="366">
        <f t="shared" si="2"/>
        <v>0</v>
      </c>
      <c r="BP21" s="367"/>
      <c r="BQ21" s="367"/>
      <c r="BR21" s="367"/>
      <c r="BS21" s="8" t="s">
        <v>13</v>
      </c>
      <c r="BT21" s="366">
        <f t="shared" si="3"/>
        <v>0</v>
      </c>
      <c r="BU21" s="367"/>
      <c r="BV21" s="367"/>
      <c r="BW21" s="367"/>
      <c r="BX21" s="367"/>
      <c r="BY21" s="9" t="s">
        <v>13</v>
      </c>
      <c r="BZ21" s="506"/>
      <c r="CA21" s="507"/>
      <c r="CB21" s="507"/>
      <c r="CC21" s="507"/>
      <c r="CD21" s="507"/>
      <c r="CE21" s="36" t="s">
        <v>13</v>
      </c>
      <c r="CF21" s="366">
        <f t="shared" si="4"/>
        <v>0</v>
      </c>
      <c r="CG21" s="367"/>
      <c r="CH21" s="367"/>
      <c r="CI21" s="367"/>
      <c r="CJ21" s="367"/>
      <c r="CK21" s="9" t="s">
        <v>13</v>
      </c>
      <c r="CL21" s="4">
        <v>12</v>
      </c>
    </row>
    <row r="22" spans="1:91" ht="21" customHeight="1">
      <c r="A22" s="17">
        <v>13</v>
      </c>
      <c r="B22" s="414"/>
      <c r="C22" s="414"/>
      <c r="D22" s="58"/>
      <c r="E22" s="368"/>
      <c r="F22" s="369"/>
      <c r="G22" s="369"/>
      <c r="H22" s="368"/>
      <c r="I22" s="369"/>
      <c r="J22" s="369"/>
      <c r="K22" s="369"/>
      <c r="L22" s="369"/>
      <c r="M22" s="415"/>
      <c r="N22" s="369"/>
      <c r="O22" s="369"/>
      <c r="P22" s="369"/>
      <c r="Q22" s="10" t="s">
        <v>10</v>
      </c>
      <c r="R22" s="11"/>
      <c r="S22" s="10" t="s">
        <v>11</v>
      </c>
      <c r="T22" s="11"/>
      <c r="U22" s="10" t="s">
        <v>12</v>
      </c>
      <c r="V22" s="26"/>
      <c r="W22" s="21" t="s">
        <v>12</v>
      </c>
      <c r="X22" s="25" t="s">
        <v>62</v>
      </c>
      <c r="Y22" s="22"/>
      <c r="Z22" s="24" t="s">
        <v>12</v>
      </c>
      <c r="AA22" s="212"/>
      <c r="AB22" s="212"/>
      <c r="AC22" s="21" t="s">
        <v>62</v>
      </c>
      <c r="AD22" s="212"/>
      <c r="AE22" s="206"/>
      <c r="AF22" s="431"/>
      <c r="AG22" s="432"/>
      <c r="AH22" s="432"/>
      <c r="AI22" s="432"/>
      <c r="AJ22" s="12" t="s">
        <v>13</v>
      </c>
      <c r="AK22" s="433"/>
      <c r="AL22" s="434"/>
      <c r="AM22" s="431"/>
      <c r="AN22" s="432"/>
      <c r="AO22" s="432"/>
      <c r="AP22" s="432"/>
      <c r="AQ22" s="13" t="s">
        <v>13</v>
      </c>
      <c r="AR22" s="433"/>
      <c r="AS22" s="438"/>
      <c r="AT22" s="13" t="s">
        <v>14</v>
      </c>
      <c r="AU22" s="366">
        <f t="shared" si="0"/>
        <v>0</v>
      </c>
      <c r="AV22" s="367"/>
      <c r="AW22" s="367"/>
      <c r="AX22" s="367"/>
      <c r="AY22" s="9" t="s">
        <v>13</v>
      </c>
      <c r="AZ22" s="366">
        <f>AF22+AU22</f>
        <v>0</v>
      </c>
      <c r="BA22" s="367"/>
      <c r="BB22" s="367"/>
      <c r="BC22" s="367"/>
      <c r="BD22" s="9" t="s">
        <v>13</v>
      </c>
      <c r="BE22" s="433"/>
      <c r="BF22" s="434"/>
      <c r="BG22" s="348"/>
      <c r="BH22" s="349"/>
      <c r="BI22" s="350"/>
      <c r="BJ22" s="364"/>
      <c r="BK22" s="365"/>
      <c r="BL22" s="15" t="s">
        <v>12</v>
      </c>
      <c r="BM22" s="59"/>
      <c r="BN22" s="14" t="s">
        <v>12</v>
      </c>
      <c r="BO22" s="366">
        <f t="shared" si="2"/>
        <v>0</v>
      </c>
      <c r="BP22" s="367"/>
      <c r="BQ22" s="367"/>
      <c r="BR22" s="367"/>
      <c r="BS22" s="8" t="s">
        <v>13</v>
      </c>
      <c r="BT22" s="366">
        <f t="shared" si="3"/>
        <v>0</v>
      </c>
      <c r="BU22" s="367"/>
      <c r="BV22" s="367"/>
      <c r="BW22" s="367"/>
      <c r="BX22" s="367"/>
      <c r="BY22" s="9" t="s">
        <v>13</v>
      </c>
      <c r="BZ22" s="506"/>
      <c r="CA22" s="507"/>
      <c r="CB22" s="507"/>
      <c r="CC22" s="507"/>
      <c r="CD22" s="507"/>
      <c r="CE22" s="36" t="s">
        <v>13</v>
      </c>
      <c r="CF22" s="366">
        <f t="shared" si="4"/>
        <v>0</v>
      </c>
      <c r="CG22" s="367"/>
      <c r="CH22" s="367"/>
      <c r="CI22" s="367"/>
      <c r="CJ22" s="367"/>
      <c r="CK22" s="9" t="s">
        <v>13</v>
      </c>
      <c r="CL22" s="4">
        <v>13</v>
      </c>
    </row>
    <row r="23" spans="1:91" ht="21" customHeight="1">
      <c r="A23" s="17">
        <v>14</v>
      </c>
      <c r="B23" s="414"/>
      <c r="C23" s="414"/>
      <c r="D23" s="58"/>
      <c r="E23" s="368"/>
      <c r="F23" s="369"/>
      <c r="G23" s="369"/>
      <c r="H23" s="368"/>
      <c r="I23" s="369"/>
      <c r="J23" s="369"/>
      <c r="K23" s="369"/>
      <c r="L23" s="369"/>
      <c r="M23" s="415"/>
      <c r="N23" s="369"/>
      <c r="O23" s="369"/>
      <c r="P23" s="369"/>
      <c r="Q23" s="10" t="s">
        <v>10</v>
      </c>
      <c r="R23" s="11"/>
      <c r="S23" s="10" t="s">
        <v>11</v>
      </c>
      <c r="T23" s="11"/>
      <c r="U23" s="10" t="s">
        <v>12</v>
      </c>
      <c r="V23" s="26"/>
      <c r="W23" s="21" t="s">
        <v>12</v>
      </c>
      <c r="X23" s="25" t="s">
        <v>62</v>
      </c>
      <c r="Y23" s="22"/>
      <c r="Z23" s="24" t="s">
        <v>12</v>
      </c>
      <c r="AA23" s="212"/>
      <c r="AB23" s="212"/>
      <c r="AC23" s="21" t="s">
        <v>62</v>
      </c>
      <c r="AD23" s="212"/>
      <c r="AE23" s="206"/>
      <c r="AF23" s="431"/>
      <c r="AG23" s="432"/>
      <c r="AH23" s="432"/>
      <c r="AI23" s="432"/>
      <c r="AJ23" s="12" t="s">
        <v>13</v>
      </c>
      <c r="AK23" s="433"/>
      <c r="AL23" s="434"/>
      <c r="AM23" s="431"/>
      <c r="AN23" s="432"/>
      <c r="AO23" s="432"/>
      <c r="AP23" s="432"/>
      <c r="AQ23" s="13" t="s">
        <v>13</v>
      </c>
      <c r="AR23" s="433"/>
      <c r="AS23" s="438"/>
      <c r="AT23" s="13" t="s">
        <v>14</v>
      </c>
      <c r="AU23" s="366">
        <f t="shared" si="0"/>
        <v>0</v>
      </c>
      <c r="AV23" s="367"/>
      <c r="AW23" s="367"/>
      <c r="AX23" s="367"/>
      <c r="AY23" s="9" t="s">
        <v>13</v>
      </c>
      <c r="AZ23" s="366">
        <f t="shared" si="1"/>
        <v>0</v>
      </c>
      <c r="BA23" s="367"/>
      <c r="BB23" s="367"/>
      <c r="BC23" s="367"/>
      <c r="BD23" s="9" t="s">
        <v>13</v>
      </c>
      <c r="BE23" s="433"/>
      <c r="BF23" s="434"/>
      <c r="BG23" s="348"/>
      <c r="BH23" s="349"/>
      <c r="BI23" s="350"/>
      <c r="BJ23" s="364"/>
      <c r="BK23" s="365"/>
      <c r="BL23" s="15" t="s">
        <v>12</v>
      </c>
      <c r="BM23" s="59"/>
      <c r="BN23" s="14" t="s">
        <v>12</v>
      </c>
      <c r="BO23" s="366">
        <f t="shared" si="2"/>
        <v>0</v>
      </c>
      <c r="BP23" s="367"/>
      <c r="BQ23" s="367"/>
      <c r="BR23" s="367"/>
      <c r="BS23" s="8" t="s">
        <v>13</v>
      </c>
      <c r="BT23" s="366">
        <f t="shared" si="3"/>
        <v>0</v>
      </c>
      <c r="BU23" s="367"/>
      <c r="BV23" s="367"/>
      <c r="BW23" s="367"/>
      <c r="BX23" s="367"/>
      <c r="BY23" s="9" t="s">
        <v>13</v>
      </c>
      <c r="BZ23" s="506"/>
      <c r="CA23" s="507"/>
      <c r="CB23" s="507"/>
      <c r="CC23" s="507"/>
      <c r="CD23" s="507"/>
      <c r="CE23" s="36" t="s">
        <v>13</v>
      </c>
      <c r="CF23" s="366">
        <f t="shared" si="4"/>
        <v>0</v>
      </c>
      <c r="CG23" s="367"/>
      <c r="CH23" s="367"/>
      <c r="CI23" s="367"/>
      <c r="CJ23" s="367"/>
      <c r="CK23" s="9" t="s">
        <v>13</v>
      </c>
      <c r="CL23" s="4">
        <v>14</v>
      </c>
    </row>
    <row r="24" spans="1:91" ht="21" customHeight="1">
      <c r="A24" s="17">
        <v>15</v>
      </c>
      <c r="B24" s="414"/>
      <c r="C24" s="414"/>
      <c r="D24" s="58"/>
      <c r="E24" s="368"/>
      <c r="F24" s="369"/>
      <c r="G24" s="369"/>
      <c r="H24" s="368"/>
      <c r="I24" s="369"/>
      <c r="J24" s="369"/>
      <c r="K24" s="369"/>
      <c r="L24" s="369"/>
      <c r="M24" s="415"/>
      <c r="N24" s="369"/>
      <c r="O24" s="369"/>
      <c r="P24" s="369"/>
      <c r="Q24" s="10" t="s">
        <v>10</v>
      </c>
      <c r="R24" s="11"/>
      <c r="S24" s="10" t="s">
        <v>11</v>
      </c>
      <c r="T24" s="11"/>
      <c r="U24" s="10" t="s">
        <v>12</v>
      </c>
      <c r="V24" s="26"/>
      <c r="W24" s="21" t="s">
        <v>12</v>
      </c>
      <c r="X24" s="25" t="s">
        <v>62</v>
      </c>
      <c r="Y24" s="22"/>
      <c r="Z24" s="24" t="s">
        <v>12</v>
      </c>
      <c r="AA24" s="212"/>
      <c r="AB24" s="212"/>
      <c r="AC24" s="21" t="s">
        <v>62</v>
      </c>
      <c r="AD24" s="212"/>
      <c r="AE24" s="206"/>
      <c r="AF24" s="431"/>
      <c r="AG24" s="432"/>
      <c r="AH24" s="432"/>
      <c r="AI24" s="432"/>
      <c r="AJ24" s="12" t="s">
        <v>13</v>
      </c>
      <c r="AK24" s="433"/>
      <c r="AL24" s="434"/>
      <c r="AM24" s="431"/>
      <c r="AN24" s="432"/>
      <c r="AO24" s="432"/>
      <c r="AP24" s="432"/>
      <c r="AQ24" s="13" t="s">
        <v>13</v>
      </c>
      <c r="AR24" s="433"/>
      <c r="AS24" s="438"/>
      <c r="AT24" s="13" t="s">
        <v>14</v>
      </c>
      <c r="AU24" s="366">
        <f t="shared" si="0"/>
        <v>0</v>
      </c>
      <c r="AV24" s="367"/>
      <c r="AW24" s="367"/>
      <c r="AX24" s="367"/>
      <c r="AY24" s="9" t="s">
        <v>13</v>
      </c>
      <c r="AZ24" s="366">
        <f t="shared" si="1"/>
        <v>0</v>
      </c>
      <c r="BA24" s="367"/>
      <c r="BB24" s="367"/>
      <c r="BC24" s="367"/>
      <c r="BD24" s="9" t="s">
        <v>13</v>
      </c>
      <c r="BE24" s="433"/>
      <c r="BF24" s="434"/>
      <c r="BG24" s="348"/>
      <c r="BH24" s="349"/>
      <c r="BI24" s="350"/>
      <c r="BJ24" s="364"/>
      <c r="BK24" s="365"/>
      <c r="BL24" s="15" t="s">
        <v>12</v>
      </c>
      <c r="BM24" s="59"/>
      <c r="BN24" s="14" t="s">
        <v>12</v>
      </c>
      <c r="BO24" s="366">
        <f t="shared" si="2"/>
        <v>0</v>
      </c>
      <c r="BP24" s="367"/>
      <c r="BQ24" s="367"/>
      <c r="BR24" s="367"/>
      <c r="BS24" s="8" t="s">
        <v>13</v>
      </c>
      <c r="BT24" s="366">
        <f t="shared" si="3"/>
        <v>0</v>
      </c>
      <c r="BU24" s="367"/>
      <c r="BV24" s="367"/>
      <c r="BW24" s="367"/>
      <c r="BX24" s="367"/>
      <c r="BY24" s="9" t="s">
        <v>13</v>
      </c>
      <c r="BZ24" s="506"/>
      <c r="CA24" s="507"/>
      <c r="CB24" s="507"/>
      <c r="CC24" s="507"/>
      <c r="CD24" s="507"/>
      <c r="CE24" s="36" t="s">
        <v>13</v>
      </c>
      <c r="CF24" s="366">
        <f t="shared" si="4"/>
        <v>0</v>
      </c>
      <c r="CG24" s="367"/>
      <c r="CH24" s="367"/>
      <c r="CI24" s="367"/>
      <c r="CJ24" s="367"/>
      <c r="CK24" s="9" t="s">
        <v>13</v>
      </c>
      <c r="CL24" s="4">
        <v>15</v>
      </c>
    </row>
    <row r="25" spans="1:91" ht="21" customHeight="1">
      <c r="A25" s="17">
        <v>16</v>
      </c>
      <c r="B25" s="414"/>
      <c r="C25" s="414"/>
      <c r="D25" s="58"/>
      <c r="E25" s="368"/>
      <c r="F25" s="369"/>
      <c r="G25" s="369"/>
      <c r="H25" s="368"/>
      <c r="I25" s="369"/>
      <c r="J25" s="369"/>
      <c r="K25" s="369"/>
      <c r="L25" s="369"/>
      <c r="M25" s="415"/>
      <c r="N25" s="369"/>
      <c r="O25" s="369"/>
      <c r="P25" s="369"/>
      <c r="Q25" s="10" t="s">
        <v>10</v>
      </c>
      <c r="R25" s="11"/>
      <c r="S25" s="10" t="s">
        <v>11</v>
      </c>
      <c r="T25" s="11"/>
      <c r="U25" s="10" t="s">
        <v>12</v>
      </c>
      <c r="V25" s="26"/>
      <c r="W25" s="21" t="s">
        <v>12</v>
      </c>
      <c r="X25" s="25" t="s">
        <v>62</v>
      </c>
      <c r="Y25" s="22"/>
      <c r="Z25" s="24" t="s">
        <v>12</v>
      </c>
      <c r="AA25" s="212"/>
      <c r="AB25" s="212"/>
      <c r="AC25" s="21" t="s">
        <v>62</v>
      </c>
      <c r="AD25" s="212"/>
      <c r="AE25" s="206"/>
      <c r="AF25" s="431"/>
      <c r="AG25" s="432"/>
      <c r="AH25" s="432"/>
      <c r="AI25" s="432"/>
      <c r="AJ25" s="12" t="s">
        <v>13</v>
      </c>
      <c r="AK25" s="433"/>
      <c r="AL25" s="434"/>
      <c r="AM25" s="431"/>
      <c r="AN25" s="432"/>
      <c r="AO25" s="432"/>
      <c r="AP25" s="432"/>
      <c r="AQ25" s="13" t="s">
        <v>13</v>
      </c>
      <c r="AR25" s="433"/>
      <c r="AS25" s="438"/>
      <c r="AT25" s="13" t="s">
        <v>14</v>
      </c>
      <c r="AU25" s="366">
        <f t="shared" si="0"/>
        <v>0</v>
      </c>
      <c r="AV25" s="367"/>
      <c r="AW25" s="367"/>
      <c r="AX25" s="367"/>
      <c r="AY25" s="9" t="s">
        <v>13</v>
      </c>
      <c r="AZ25" s="366">
        <f t="shared" si="1"/>
        <v>0</v>
      </c>
      <c r="BA25" s="367"/>
      <c r="BB25" s="367"/>
      <c r="BC25" s="367"/>
      <c r="BD25" s="9" t="s">
        <v>13</v>
      </c>
      <c r="BE25" s="433"/>
      <c r="BF25" s="434"/>
      <c r="BG25" s="348"/>
      <c r="BH25" s="349"/>
      <c r="BI25" s="350"/>
      <c r="BJ25" s="364"/>
      <c r="BK25" s="365"/>
      <c r="BL25" s="15" t="s">
        <v>12</v>
      </c>
      <c r="BM25" s="59"/>
      <c r="BN25" s="14" t="s">
        <v>12</v>
      </c>
      <c r="BO25" s="366">
        <f t="shared" si="2"/>
        <v>0</v>
      </c>
      <c r="BP25" s="367"/>
      <c r="BQ25" s="367"/>
      <c r="BR25" s="367"/>
      <c r="BS25" s="8" t="s">
        <v>13</v>
      </c>
      <c r="BT25" s="366">
        <f t="shared" si="3"/>
        <v>0</v>
      </c>
      <c r="BU25" s="367"/>
      <c r="BV25" s="367"/>
      <c r="BW25" s="367"/>
      <c r="BX25" s="367"/>
      <c r="BY25" s="9" t="s">
        <v>13</v>
      </c>
      <c r="BZ25" s="506"/>
      <c r="CA25" s="507"/>
      <c r="CB25" s="507"/>
      <c r="CC25" s="507"/>
      <c r="CD25" s="507"/>
      <c r="CE25" s="36" t="s">
        <v>13</v>
      </c>
      <c r="CF25" s="366">
        <f t="shared" si="4"/>
        <v>0</v>
      </c>
      <c r="CG25" s="367"/>
      <c r="CH25" s="367"/>
      <c r="CI25" s="367"/>
      <c r="CJ25" s="367"/>
      <c r="CK25" s="9" t="s">
        <v>13</v>
      </c>
      <c r="CL25" s="4">
        <v>16</v>
      </c>
    </row>
    <row r="26" spans="1:91" ht="21" customHeight="1">
      <c r="A26" s="16">
        <v>17</v>
      </c>
      <c r="B26" s="414"/>
      <c r="C26" s="414"/>
      <c r="D26" s="58"/>
      <c r="E26" s="368"/>
      <c r="F26" s="369"/>
      <c r="G26" s="369"/>
      <c r="H26" s="368"/>
      <c r="I26" s="369"/>
      <c r="J26" s="369"/>
      <c r="K26" s="369"/>
      <c r="L26" s="369"/>
      <c r="M26" s="415"/>
      <c r="N26" s="369"/>
      <c r="O26" s="369"/>
      <c r="P26" s="369"/>
      <c r="Q26" s="10" t="s">
        <v>10</v>
      </c>
      <c r="R26" s="11"/>
      <c r="S26" s="10" t="s">
        <v>11</v>
      </c>
      <c r="T26" s="11"/>
      <c r="U26" s="10" t="s">
        <v>12</v>
      </c>
      <c r="V26" s="26"/>
      <c r="W26" s="21" t="s">
        <v>12</v>
      </c>
      <c r="X26" s="25" t="s">
        <v>62</v>
      </c>
      <c r="Y26" s="22"/>
      <c r="Z26" s="24" t="s">
        <v>12</v>
      </c>
      <c r="AA26" s="212"/>
      <c r="AB26" s="212"/>
      <c r="AC26" s="21" t="s">
        <v>62</v>
      </c>
      <c r="AD26" s="212"/>
      <c r="AE26" s="206"/>
      <c r="AF26" s="431"/>
      <c r="AG26" s="432"/>
      <c r="AH26" s="432"/>
      <c r="AI26" s="432"/>
      <c r="AJ26" s="12" t="s">
        <v>13</v>
      </c>
      <c r="AK26" s="433"/>
      <c r="AL26" s="434"/>
      <c r="AM26" s="431"/>
      <c r="AN26" s="432"/>
      <c r="AO26" s="432"/>
      <c r="AP26" s="432"/>
      <c r="AQ26" s="13" t="s">
        <v>13</v>
      </c>
      <c r="AR26" s="433"/>
      <c r="AS26" s="438"/>
      <c r="AT26" s="13" t="s">
        <v>14</v>
      </c>
      <c r="AU26" s="366">
        <f t="shared" si="0"/>
        <v>0</v>
      </c>
      <c r="AV26" s="367"/>
      <c r="AW26" s="367"/>
      <c r="AX26" s="367"/>
      <c r="AY26" s="9" t="s">
        <v>13</v>
      </c>
      <c r="AZ26" s="366">
        <f t="shared" si="1"/>
        <v>0</v>
      </c>
      <c r="BA26" s="367"/>
      <c r="BB26" s="367"/>
      <c r="BC26" s="367"/>
      <c r="BD26" s="9" t="s">
        <v>13</v>
      </c>
      <c r="BE26" s="433"/>
      <c r="BF26" s="434"/>
      <c r="BG26" s="348"/>
      <c r="BH26" s="349"/>
      <c r="BI26" s="350"/>
      <c r="BJ26" s="364"/>
      <c r="BK26" s="365"/>
      <c r="BL26" s="15" t="s">
        <v>12</v>
      </c>
      <c r="BM26" s="59"/>
      <c r="BN26" s="14" t="s">
        <v>12</v>
      </c>
      <c r="BO26" s="366">
        <f t="shared" si="2"/>
        <v>0</v>
      </c>
      <c r="BP26" s="367"/>
      <c r="BQ26" s="367"/>
      <c r="BR26" s="367"/>
      <c r="BS26" s="8" t="s">
        <v>13</v>
      </c>
      <c r="BT26" s="366">
        <f t="shared" si="3"/>
        <v>0</v>
      </c>
      <c r="BU26" s="367"/>
      <c r="BV26" s="367"/>
      <c r="BW26" s="367"/>
      <c r="BX26" s="367"/>
      <c r="BY26" s="9" t="s">
        <v>13</v>
      </c>
      <c r="BZ26" s="506"/>
      <c r="CA26" s="507"/>
      <c r="CB26" s="507"/>
      <c r="CC26" s="507"/>
      <c r="CD26" s="507"/>
      <c r="CE26" s="36" t="s">
        <v>13</v>
      </c>
      <c r="CF26" s="366">
        <f t="shared" si="4"/>
        <v>0</v>
      </c>
      <c r="CG26" s="367"/>
      <c r="CH26" s="367"/>
      <c r="CI26" s="367"/>
      <c r="CJ26" s="367"/>
      <c r="CK26" s="9" t="s">
        <v>13</v>
      </c>
      <c r="CL26" s="4">
        <v>17</v>
      </c>
    </row>
    <row r="27" spans="1:91" ht="21" customHeight="1">
      <c r="A27" s="17">
        <v>18</v>
      </c>
      <c r="B27" s="414"/>
      <c r="C27" s="414"/>
      <c r="D27" s="58"/>
      <c r="E27" s="368"/>
      <c r="F27" s="369"/>
      <c r="G27" s="369"/>
      <c r="H27" s="368"/>
      <c r="I27" s="369"/>
      <c r="J27" s="369"/>
      <c r="K27" s="369"/>
      <c r="L27" s="369"/>
      <c r="M27" s="415"/>
      <c r="N27" s="369"/>
      <c r="O27" s="369"/>
      <c r="P27" s="369"/>
      <c r="Q27" s="10" t="s">
        <v>10</v>
      </c>
      <c r="R27" s="11"/>
      <c r="S27" s="10" t="s">
        <v>11</v>
      </c>
      <c r="T27" s="11"/>
      <c r="U27" s="10" t="s">
        <v>12</v>
      </c>
      <c r="V27" s="26"/>
      <c r="W27" s="21" t="s">
        <v>12</v>
      </c>
      <c r="X27" s="25" t="s">
        <v>62</v>
      </c>
      <c r="Y27" s="22"/>
      <c r="Z27" s="24" t="s">
        <v>12</v>
      </c>
      <c r="AA27" s="212"/>
      <c r="AB27" s="212"/>
      <c r="AC27" s="21" t="s">
        <v>62</v>
      </c>
      <c r="AD27" s="212"/>
      <c r="AE27" s="206"/>
      <c r="AF27" s="431"/>
      <c r="AG27" s="432"/>
      <c r="AH27" s="432"/>
      <c r="AI27" s="432"/>
      <c r="AJ27" s="12" t="s">
        <v>13</v>
      </c>
      <c r="AK27" s="433"/>
      <c r="AL27" s="434"/>
      <c r="AM27" s="431"/>
      <c r="AN27" s="432"/>
      <c r="AO27" s="432"/>
      <c r="AP27" s="432"/>
      <c r="AQ27" s="13" t="s">
        <v>13</v>
      </c>
      <c r="AR27" s="433"/>
      <c r="AS27" s="438"/>
      <c r="AT27" s="13" t="s">
        <v>14</v>
      </c>
      <c r="AU27" s="366">
        <f t="shared" si="0"/>
        <v>0</v>
      </c>
      <c r="AV27" s="367"/>
      <c r="AW27" s="367"/>
      <c r="AX27" s="367"/>
      <c r="AY27" s="9" t="s">
        <v>13</v>
      </c>
      <c r="AZ27" s="366">
        <f t="shared" si="1"/>
        <v>0</v>
      </c>
      <c r="BA27" s="367"/>
      <c r="BB27" s="367"/>
      <c r="BC27" s="367"/>
      <c r="BD27" s="9" t="s">
        <v>13</v>
      </c>
      <c r="BE27" s="433"/>
      <c r="BF27" s="434"/>
      <c r="BG27" s="348"/>
      <c r="BH27" s="349"/>
      <c r="BI27" s="350"/>
      <c r="BJ27" s="364"/>
      <c r="BK27" s="365"/>
      <c r="BL27" s="15" t="s">
        <v>12</v>
      </c>
      <c r="BM27" s="59"/>
      <c r="BN27" s="14" t="s">
        <v>12</v>
      </c>
      <c r="BO27" s="366">
        <f t="shared" si="2"/>
        <v>0</v>
      </c>
      <c r="BP27" s="367"/>
      <c r="BQ27" s="367"/>
      <c r="BR27" s="367"/>
      <c r="BS27" s="8" t="s">
        <v>13</v>
      </c>
      <c r="BT27" s="366">
        <f t="shared" si="3"/>
        <v>0</v>
      </c>
      <c r="BU27" s="367"/>
      <c r="BV27" s="367"/>
      <c r="BW27" s="367"/>
      <c r="BX27" s="367"/>
      <c r="BY27" s="9" t="s">
        <v>13</v>
      </c>
      <c r="BZ27" s="506"/>
      <c r="CA27" s="507"/>
      <c r="CB27" s="507"/>
      <c r="CC27" s="507"/>
      <c r="CD27" s="507"/>
      <c r="CE27" s="36" t="s">
        <v>13</v>
      </c>
      <c r="CF27" s="366">
        <f t="shared" si="4"/>
        <v>0</v>
      </c>
      <c r="CG27" s="367"/>
      <c r="CH27" s="367"/>
      <c r="CI27" s="367"/>
      <c r="CJ27" s="367"/>
      <c r="CK27" s="9" t="s">
        <v>13</v>
      </c>
      <c r="CL27" s="4">
        <v>18</v>
      </c>
    </row>
    <row r="28" spans="1:91" ht="21" customHeight="1">
      <c r="A28" s="17">
        <v>19</v>
      </c>
      <c r="B28" s="414"/>
      <c r="C28" s="414"/>
      <c r="D28" s="58"/>
      <c r="E28" s="368"/>
      <c r="F28" s="369"/>
      <c r="G28" s="369"/>
      <c r="H28" s="368"/>
      <c r="I28" s="369"/>
      <c r="J28" s="369"/>
      <c r="K28" s="369"/>
      <c r="L28" s="369"/>
      <c r="M28" s="415"/>
      <c r="N28" s="369"/>
      <c r="O28" s="369"/>
      <c r="P28" s="369"/>
      <c r="Q28" s="10" t="s">
        <v>10</v>
      </c>
      <c r="R28" s="11"/>
      <c r="S28" s="10" t="s">
        <v>11</v>
      </c>
      <c r="T28" s="11"/>
      <c r="U28" s="10" t="s">
        <v>12</v>
      </c>
      <c r="V28" s="26"/>
      <c r="W28" s="21" t="s">
        <v>12</v>
      </c>
      <c r="X28" s="25" t="s">
        <v>62</v>
      </c>
      <c r="Y28" s="22"/>
      <c r="Z28" s="24" t="s">
        <v>12</v>
      </c>
      <c r="AA28" s="212"/>
      <c r="AB28" s="212"/>
      <c r="AC28" s="21" t="s">
        <v>62</v>
      </c>
      <c r="AD28" s="212"/>
      <c r="AE28" s="206"/>
      <c r="AF28" s="431"/>
      <c r="AG28" s="432"/>
      <c r="AH28" s="432"/>
      <c r="AI28" s="432"/>
      <c r="AJ28" s="12" t="s">
        <v>13</v>
      </c>
      <c r="AK28" s="433"/>
      <c r="AL28" s="434"/>
      <c r="AM28" s="431"/>
      <c r="AN28" s="432"/>
      <c r="AO28" s="432"/>
      <c r="AP28" s="432"/>
      <c r="AQ28" s="13" t="s">
        <v>13</v>
      </c>
      <c r="AR28" s="433"/>
      <c r="AS28" s="438"/>
      <c r="AT28" s="13" t="s">
        <v>14</v>
      </c>
      <c r="AU28" s="366">
        <f t="shared" si="0"/>
        <v>0</v>
      </c>
      <c r="AV28" s="367"/>
      <c r="AW28" s="367"/>
      <c r="AX28" s="367"/>
      <c r="AY28" s="9" t="s">
        <v>13</v>
      </c>
      <c r="AZ28" s="366">
        <f t="shared" si="1"/>
        <v>0</v>
      </c>
      <c r="BA28" s="367"/>
      <c r="BB28" s="367"/>
      <c r="BC28" s="367"/>
      <c r="BD28" s="9" t="s">
        <v>13</v>
      </c>
      <c r="BE28" s="433"/>
      <c r="BF28" s="434"/>
      <c r="BG28" s="348"/>
      <c r="BH28" s="349"/>
      <c r="BI28" s="350"/>
      <c r="BJ28" s="364"/>
      <c r="BK28" s="365"/>
      <c r="BL28" s="15" t="s">
        <v>12</v>
      </c>
      <c r="BM28" s="59"/>
      <c r="BN28" s="14" t="s">
        <v>12</v>
      </c>
      <c r="BO28" s="366">
        <f t="shared" si="2"/>
        <v>0</v>
      </c>
      <c r="BP28" s="367"/>
      <c r="BQ28" s="367"/>
      <c r="BR28" s="367"/>
      <c r="BS28" s="8" t="s">
        <v>13</v>
      </c>
      <c r="BT28" s="366">
        <f t="shared" si="3"/>
        <v>0</v>
      </c>
      <c r="BU28" s="367"/>
      <c r="BV28" s="367"/>
      <c r="BW28" s="367"/>
      <c r="BX28" s="367"/>
      <c r="BY28" s="9" t="s">
        <v>13</v>
      </c>
      <c r="BZ28" s="506"/>
      <c r="CA28" s="507"/>
      <c r="CB28" s="507"/>
      <c r="CC28" s="507"/>
      <c r="CD28" s="507"/>
      <c r="CE28" s="36" t="s">
        <v>13</v>
      </c>
      <c r="CF28" s="366">
        <f t="shared" si="4"/>
        <v>0</v>
      </c>
      <c r="CG28" s="367"/>
      <c r="CH28" s="367"/>
      <c r="CI28" s="367"/>
      <c r="CJ28" s="367"/>
      <c r="CK28" s="9" t="s">
        <v>13</v>
      </c>
      <c r="CL28" s="4">
        <v>19</v>
      </c>
    </row>
    <row r="29" spans="1:91" ht="21" customHeight="1" thickBot="1">
      <c r="A29" s="17">
        <v>20</v>
      </c>
      <c r="B29" s="414"/>
      <c r="C29" s="414"/>
      <c r="D29" s="131"/>
      <c r="E29" s="368"/>
      <c r="F29" s="369"/>
      <c r="G29" s="369"/>
      <c r="H29" s="368"/>
      <c r="I29" s="369"/>
      <c r="J29" s="369"/>
      <c r="K29" s="369"/>
      <c r="L29" s="369"/>
      <c r="M29" s="415"/>
      <c r="N29" s="369"/>
      <c r="O29" s="369"/>
      <c r="P29" s="369"/>
      <c r="Q29" s="10" t="s">
        <v>10</v>
      </c>
      <c r="R29" s="11"/>
      <c r="S29" s="10" t="s">
        <v>11</v>
      </c>
      <c r="T29" s="11"/>
      <c r="U29" s="10" t="s">
        <v>12</v>
      </c>
      <c r="V29" s="26"/>
      <c r="W29" s="21" t="s">
        <v>12</v>
      </c>
      <c r="X29" s="25" t="s">
        <v>62</v>
      </c>
      <c r="Y29" s="22"/>
      <c r="Z29" s="24" t="s">
        <v>12</v>
      </c>
      <c r="AA29" s="212"/>
      <c r="AB29" s="212"/>
      <c r="AC29" s="21" t="s">
        <v>62</v>
      </c>
      <c r="AD29" s="212"/>
      <c r="AE29" s="206"/>
      <c r="AF29" s="431"/>
      <c r="AG29" s="432"/>
      <c r="AH29" s="432"/>
      <c r="AI29" s="432"/>
      <c r="AJ29" s="12" t="s">
        <v>13</v>
      </c>
      <c r="AK29" s="433"/>
      <c r="AL29" s="434"/>
      <c r="AM29" s="431"/>
      <c r="AN29" s="432"/>
      <c r="AO29" s="432"/>
      <c r="AP29" s="432"/>
      <c r="AQ29" s="13" t="s">
        <v>13</v>
      </c>
      <c r="AR29" s="433"/>
      <c r="AS29" s="438"/>
      <c r="AT29" s="13" t="s">
        <v>14</v>
      </c>
      <c r="AU29" s="366">
        <f t="shared" si="0"/>
        <v>0</v>
      </c>
      <c r="AV29" s="367"/>
      <c r="AW29" s="367"/>
      <c r="AX29" s="367"/>
      <c r="AY29" s="9" t="s">
        <v>13</v>
      </c>
      <c r="AZ29" s="366">
        <f t="shared" si="1"/>
        <v>0</v>
      </c>
      <c r="BA29" s="367"/>
      <c r="BB29" s="367"/>
      <c r="BC29" s="367"/>
      <c r="BD29" s="9" t="s">
        <v>13</v>
      </c>
      <c r="BE29" s="433"/>
      <c r="BF29" s="434"/>
      <c r="BG29" s="348"/>
      <c r="BH29" s="349"/>
      <c r="BI29" s="350"/>
      <c r="BJ29" s="364"/>
      <c r="BK29" s="365"/>
      <c r="BL29" s="15" t="s">
        <v>12</v>
      </c>
      <c r="BM29" s="59"/>
      <c r="BN29" s="14" t="s">
        <v>12</v>
      </c>
      <c r="BO29" s="366">
        <f t="shared" si="2"/>
        <v>0</v>
      </c>
      <c r="BP29" s="367"/>
      <c r="BQ29" s="367"/>
      <c r="BR29" s="367"/>
      <c r="BS29" s="8" t="s">
        <v>13</v>
      </c>
      <c r="BT29" s="366">
        <f t="shared" si="3"/>
        <v>0</v>
      </c>
      <c r="BU29" s="367"/>
      <c r="BV29" s="367"/>
      <c r="BW29" s="367"/>
      <c r="BX29" s="367"/>
      <c r="BY29" s="9" t="s">
        <v>13</v>
      </c>
      <c r="BZ29" s="509"/>
      <c r="CA29" s="510"/>
      <c r="CB29" s="510"/>
      <c r="CC29" s="510"/>
      <c r="CD29" s="510"/>
      <c r="CE29" s="37" t="s">
        <v>13</v>
      </c>
      <c r="CF29" s="366">
        <f t="shared" si="4"/>
        <v>0</v>
      </c>
      <c r="CG29" s="367"/>
      <c r="CH29" s="367"/>
      <c r="CI29" s="367"/>
      <c r="CJ29" s="367"/>
      <c r="CK29" s="9" t="s">
        <v>13</v>
      </c>
      <c r="CL29" s="4">
        <v>20</v>
      </c>
    </row>
    <row r="30" spans="1:91" ht="21" customHeight="1" thickBot="1">
      <c r="A30" s="17"/>
      <c r="B30" s="92" t="s">
        <v>155</v>
      </c>
      <c r="C30" s="89"/>
      <c r="D30" s="88"/>
      <c r="E30" s="89"/>
      <c r="F30" s="72"/>
      <c r="G30" s="72"/>
      <c r="H30" s="89"/>
      <c r="I30" s="72"/>
      <c r="J30" s="72"/>
      <c r="K30" s="72"/>
      <c r="L30" s="72"/>
      <c r="M30" s="72"/>
      <c r="N30" s="89"/>
      <c r="O30" s="72"/>
      <c r="P30" s="72"/>
      <c r="Q30" s="73"/>
      <c r="R30" s="73"/>
      <c r="S30" s="73"/>
      <c r="T30" s="73"/>
      <c r="U30" s="73"/>
      <c r="V30" s="90"/>
      <c r="W30" s="74"/>
      <c r="X30" s="75"/>
      <c r="Y30" s="74"/>
      <c r="Z30" s="74"/>
      <c r="AA30" s="76"/>
      <c r="AB30" s="76"/>
      <c r="AC30" s="77"/>
      <c r="AD30" s="76"/>
      <c r="AE30" s="76"/>
      <c r="AF30" s="91"/>
      <c r="AG30" s="78"/>
      <c r="AH30" s="78"/>
      <c r="AI30" s="78"/>
      <c r="AJ30" s="79"/>
      <c r="AK30" s="93" t="s">
        <v>150</v>
      </c>
      <c r="AL30" s="80"/>
      <c r="AM30" s="80"/>
      <c r="AN30" s="78"/>
      <c r="AO30" s="78"/>
      <c r="AP30" s="78"/>
      <c r="AQ30" s="81"/>
      <c r="AR30" s="80"/>
      <c r="AS30" s="80"/>
      <c r="AT30" s="81"/>
      <c r="AU30" s="71"/>
      <c r="AV30" s="71"/>
      <c r="AW30" s="71"/>
      <c r="AX30" s="71"/>
      <c r="AY30" s="82"/>
      <c r="AZ30" s="71"/>
      <c r="BA30" s="71"/>
      <c r="BB30" s="71"/>
      <c r="BC30" s="71"/>
      <c r="BD30" s="82"/>
      <c r="BE30" s="80"/>
      <c r="BF30" s="80"/>
      <c r="BG30" s="83"/>
      <c r="BH30" s="83"/>
      <c r="BI30" s="83"/>
      <c r="BJ30" s="84"/>
      <c r="BK30" s="84"/>
      <c r="BL30" s="85"/>
      <c r="BM30" s="80"/>
      <c r="BN30" s="84"/>
      <c r="BO30" s="71"/>
      <c r="BP30" s="71"/>
      <c r="BQ30" s="71"/>
      <c r="BR30" s="71"/>
      <c r="BS30" s="82"/>
      <c r="BT30" s="71"/>
      <c r="BU30" s="71"/>
      <c r="BV30" s="71"/>
      <c r="BW30" s="71"/>
      <c r="BX30" s="71"/>
      <c r="BY30" s="82"/>
      <c r="BZ30" s="370" t="s">
        <v>122</v>
      </c>
      <c r="CA30" s="371"/>
      <c r="CB30" s="371"/>
      <c r="CC30" s="371"/>
      <c r="CD30" s="371"/>
      <c r="CE30" s="372"/>
      <c r="CF30" s="324">
        <f>SUM(CF10:CJ29)</f>
        <v>-21445</v>
      </c>
      <c r="CG30" s="325"/>
      <c r="CH30" s="325"/>
      <c r="CI30" s="325"/>
      <c r="CJ30" s="325"/>
      <c r="CK30" s="133" t="s">
        <v>13</v>
      </c>
      <c r="CL30" s="86"/>
      <c r="CM30" s="87"/>
    </row>
    <row r="31" spans="1:91" ht="18.600000000000001" customHeight="1" thickBot="1">
      <c r="B31" s="292" t="s">
        <v>120</v>
      </c>
      <c r="C31" s="303" t="s">
        <v>111</v>
      </c>
      <c r="D31" s="303"/>
      <c r="E31" s="303"/>
      <c r="F31" s="303"/>
      <c r="G31" s="303"/>
      <c r="H31" s="303"/>
      <c r="I31" s="303" t="s">
        <v>112</v>
      </c>
      <c r="J31" s="303"/>
      <c r="K31" s="303"/>
      <c r="L31" s="303"/>
      <c r="M31" s="303"/>
      <c r="N31" s="303"/>
      <c r="O31" s="303" t="s">
        <v>113</v>
      </c>
      <c r="P31" s="303"/>
      <c r="Q31" s="303"/>
      <c r="R31" s="303"/>
      <c r="S31" s="303"/>
      <c r="T31" s="303"/>
      <c r="U31" s="303" t="s">
        <v>114</v>
      </c>
      <c r="V31" s="303"/>
      <c r="W31" s="303"/>
      <c r="X31" s="303"/>
      <c r="Y31" s="303"/>
      <c r="Z31" s="305"/>
      <c r="AA31" s="297" t="s">
        <v>122</v>
      </c>
      <c r="AB31" s="298"/>
      <c r="AC31" s="298"/>
      <c r="AD31" s="298"/>
      <c r="AE31" s="298"/>
      <c r="AF31" s="298"/>
      <c r="AG31" s="299"/>
      <c r="AK31" s="525" t="s">
        <v>134</v>
      </c>
      <c r="AL31" s="526"/>
      <c r="AM31" s="526"/>
      <c r="AN31" s="526"/>
      <c r="AO31" s="526"/>
      <c r="AP31" s="526"/>
      <c r="AQ31" s="527" t="s">
        <v>133</v>
      </c>
      <c r="AR31" s="527"/>
      <c r="AS31" s="527"/>
      <c r="AT31" s="527"/>
      <c r="AU31" s="527"/>
      <c r="AV31" s="527"/>
      <c r="AW31" s="527"/>
      <c r="AX31" s="527"/>
      <c r="AY31" s="527"/>
      <c r="AZ31" s="527"/>
      <c r="BA31" s="527"/>
      <c r="BB31" s="527"/>
      <c r="BC31" s="527"/>
      <c r="BD31" s="527"/>
      <c r="BE31" s="527"/>
      <c r="BF31" s="527"/>
      <c r="BG31" s="527"/>
      <c r="BH31" s="527"/>
      <c r="BI31" s="527"/>
      <c r="BJ31" s="527"/>
      <c r="BK31" s="527"/>
      <c r="BL31" s="527"/>
      <c r="BM31" s="527"/>
      <c r="BN31" s="527"/>
      <c r="BO31" s="527"/>
      <c r="BP31" s="528"/>
      <c r="BQ31" s="68"/>
      <c r="BR31" s="68"/>
      <c r="BS31" s="68"/>
      <c r="BT31" s="68"/>
      <c r="BU31" s="68"/>
      <c r="BV31" s="68"/>
      <c r="BW31" s="68"/>
      <c r="BX31" s="68"/>
      <c r="BY31" s="68"/>
      <c r="CL31" s="5"/>
    </row>
    <row r="32" spans="1:91" ht="18.600000000000001" thickBot="1">
      <c r="B32" s="293"/>
      <c r="C32" s="515" t="s">
        <v>117</v>
      </c>
      <c r="D32" s="516"/>
      <c r="E32" s="517"/>
      <c r="F32" s="304" t="s">
        <v>118</v>
      </c>
      <c r="G32" s="511"/>
      <c r="H32" s="512"/>
      <c r="I32" s="515" t="s">
        <v>117</v>
      </c>
      <c r="J32" s="516"/>
      <c r="K32" s="517"/>
      <c r="L32" s="304" t="s">
        <v>118</v>
      </c>
      <c r="M32" s="511"/>
      <c r="N32" s="512"/>
      <c r="O32" s="515" t="s">
        <v>117</v>
      </c>
      <c r="P32" s="516"/>
      <c r="Q32" s="517"/>
      <c r="R32" s="304" t="s">
        <v>118</v>
      </c>
      <c r="S32" s="511"/>
      <c r="T32" s="512"/>
      <c r="U32" s="515" t="s">
        <v>117</v>
      </c>
      <c r="V32" s="516"/>
      <c r="W32" s="517"/>
      <c r="X32" s="304" t="s">
        <v>118</v>
      </c>
      <c r="Y32" s="511"/>
      <c r="Z32" s="513"/>
      <c r="AA32" s="518" t="s">
        <v>117</v>
      </c>
      <c r="AB32" s="519"/>
      <c r="AC32" s="519"/>
      <c r="AD32" s="520"/>
      <c r="AE32" s="312" t="s">
        <v>118</v>
      </c>
      <c r="AF32" s="532"/>
      <c r="AG32" s="533"/>
      <c r="AK32" s="529">
        <v>4</v>
      </c>
      <c r="AL32" s="530"/>
      <c r="AM32" s="530"/>
      <c r="AN32" s="530"/>
      <c r="AO32" s="530"/>
      <c r="AP32" s="530"/>
      <c r="AQ32" s="530" t="s">
        <v>136</v>
      </c>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1"/>
    </row>
    <row r="33" spans="2:68">
      <c r="B33" s="55" t="s">
        <v>115</v>
      </c>
      <c r="C33" s="521">
        <f>SUMIFS($CF$10:$CF$29,$D$10:$D$29,"1号",$B$10:$B$29,"5歳児")</f>
        <v>-28435</v>
      </c>
      <c r="D33" s="522"/>
      <c r="E33" s="523"/>
      <c r="F33" s="524">
        <f>COUNTIFS($D$10:$D$29,"1号",$B$10:$B$29,"5歳児")</f>
        <v>2</v>
      </c>
      <c r="G33" s="522"/>
      <c r="H33" s="523"/>
      <c r="I33" s="524">
        <f>SUMIFS($CF$10:$CF$29,$D$10:$D$29,"1号",$B$10:$B$29,"4歳児")</f>
        <v>0</v>
      </c>
      <c r="J33" s="522"/>
      <c r="K33" s="523"/>
      <c r="L33" s="524">
        <f>COUNTIFS($D$10:$D$29,"1号",$B$10:$B$29,"4歳児")</f>
        <v>0</v>
      </c>
      <c r="M33" s="522"/>
      <c r="N33" s="523"/>
      <c r="O33" s="524">
        <f>SUMIFS($CF$10:$CF$29,$D$10:$D$29,"1号",$B$10:$B$29,"3歳児")</f>
        <v>17990</v>
      </c>
      <c r="P33" s="522"/>
      <c r="Q33" s="523"/>
      <c r="R33" s="524">
        <f>COUNTIFS($D$10:$D$29,"1号",$B$10:$B$29,"3歳児")</f>
        <v>1</v>
      </c>
      <c r="S33" s="522"/>
      <c r="T33" s="523"/>
      <c r="U33" s="524">
        <f>SUMIFS($CF$10:$CF$29,$D$10:$D$29,"1号",$B$10:$B$29,"満3歳児")</f>
        <v>0</v>
      </c>
      <c r="V33" s="522"/>
      <c r="W33" s="523"/>
      <c r="X33" s="524">
        <f>COUNTIFS($D$10:$D$29,"1号",$B$10:$B$29,"満3歳児")</f>
        <v>0</v>
      </c>
      <c r="Y33" s="522"/>
      <c r="Z33" s="546"/>
      <c r="AA33" s="521">
        <f>C33+I33+O33+U33</f>
        <v>-10445</v>
      </c>
      <c r="AB33" s="522"/>
      <c r="AC33" s="522"/>
      <c r="AD33" s="523"/>
      <c r="AE33" s="524">
        <f>F33+L33+R33+X33</f>
        <v>3</v>
      </c>
      <c r="AF33" s="522"/>
      <c r="AG33" s="546"/>
      <c r="AK33" s="534"/>
      <c r="AL33" s="535"/>
      <c r="AM33" s="535"/>
      <c r="AN33" s="535"/>
      <c r="AO33" s="535"/>
      <c r="AP33" s="535"/>
      <c r="AQ33" s="535"/>
      <c r="AR33" s="535"/>
      <c r="AS33" s="535"/>
      <c r="AT33" s="535"/>
      <c r="AU33" s="535"/>
      <c r="AV33" s="535"/>
      <c r="AW33" s="535"/>
      <c r="AX33" s="535"/>
      <c r="AY33" s="535"/>
      <c r="AZ33" s="535"/>
      <c r="BA33" s="535"/>
      <c r="BB33" s="535"/>
      <c r="BC33" s="535"/>
      <c r="BD33" s="535"/>
      <c r="BE33" s="535"/>
      <c r="BF33" s="535"/>
      <c r="BG33" s="535"/>
      <c r="BH33" s="535"/>
      <c r="BI33" s="535"/>
      <c r="BJ33" s="535"/>
      <c r="BK33" s="535"/>
      <c r="BL33" s="535"/>
      <c r="BM33" s="535"/>
      <c r="BN33" s="535"/>
      <c r="BO33" s="535"/>
      <c r="BP33" s="536"/>
    </row>
    <row r="34" spans="2:68" ht="18.600000000000001" thickBot="1">
      <c r="B34" s="52" t="s">
        <v>116</v>
      </c>
      <c r="C34" s="514">
        <f>SUMIFS($CF$10:$CF$29,$D$10:$D$29,"2号",$B$10:$B$29,"5歳児")</f>
        <v>0</v>
      </c>
      <c r="D34" s="511"/>
      <c r="E34" s="512"/>
      <c r="F34" s="304">
        <f>COUNTIFS($D$10:$D$29,"2号",$B$10:$B$29,"5歳児")</f>
        <v>0</v>
      </c>
      <c r="G34" s="511"/>
      <c r="H34" s="512"/>
      <c r="I34" s="304">
        <f>SUMIFS($CF$10:$CF$29,$D$10:$D$29,"2号",$B$10:$B$29,"4歳児")</f>
        <v>-11000</v>
      </c>
      <c r="J34" s="511"/>
      <c r="K34" s="512"/>
      <c r="L34" s="304">
        <f>COUNTIFS($D$10:$D$29,"2号",$B$10:$B$29,"4歳児")</f>
        <v>1</v>
      </c>
      <c r="M34" s="511"/>
      <c r="N34" s="512"/>
      <c r="O34" s="304">
        <f>SUMIFS($CF$10:$CF$29,$D$10:$D$29,"2号",$B$10:$B$29,"3歳児")</f>
        <v>0</v>
      </c>
      <c r="P34" s="511"/>
      <c r="Q34" s="512"/>
      <c r="R34" s="304">
        <f>COUNTIFS($D$10:$D$29,"2号",$B$10:$B$29,"3歳児")</f>
        <v>0</v>
      </c>
      <c r="S34" s="511"/>
      <c r="T34" s="512"/>
      <c r="U34" s="304">
        <f>SUMIFS($CF$10:$CF$29,$D$10:$D$29,"2号",$B$10:$B$29,"満3歳児")</f>
        <v>0</v>
      </c>
      <c r="V34" s="511"/>
      <c r="W34" s="512"/>
      <c r="X34" s="304">
        <f>COUNTIFS($D$10:$D$29,"2号",$B$10:$B$29,"満3歳児")</f>
        <v>0</v>
      </c>
      <c r="Y34" s="511"/>
      <c r="Z34" s="513"/>
      <c r="AA34" s="514">
        <f>C34+I34+O34+U34</f>
        <v>-11000</v>
      </c>
      <c r="AB34" s="511"/>
      <c r="AC34" s="511"/>
      <c r="AD34" s="512"/>
      <c r="AE34" s="304">
        <f>F34+L34+R34+X34</f>
        <v>1</v>
      </c>
      <c r="AF34" s="511"/>
      <c r="AG34" s="513"/>
      <c r="AK34" s="534"/>
      <c r="AL34" s="535"/>
      <c r="AM34" s="535"/>
      <c r="AN34" s="535"/>
      <c r="AO34" s="535"/>
      <c r="AP34" s="535"/>
      <c r="AQ34" s="535"/>
      <c r="AR34" s="535"/>
      <c r="AS34" s="535"/>
      <c r="AT34" s="535"/>
      <c r="AU34" s="535"/>
      <c r="AV34" s="535"/>
      <c r="AW34" s="535"/>
      <c r="AX34" s="535"/>
      <c r="AY34" s="535"/>
      <c r="AZ34" s="535"/>
      <c r="BA34" s="535"/>
      <c r="BB34" s="535"/>
      <c r="BC34" s="535"/>
      <c r="BD34" s="535"/>
      <c r="BE34" s="535"/>
      <c r="BF34" s="535"/>
      <c r="BG34" s="535"/>
      <c r="BH34" s="535"/>
      <c r="BI34" s="535"/>
      <c r="BJ34" s="535"/>
      <c r="BK34" s="535"/>
      <c r="BL34" s="535"/>
      <c r="BM34" s="535"/>
      <c r="BN34" s="535"/>
      <c r="BO34" s="535"/>
      <c r="BP34" s="536"/>
    </row>
    <row r="35" spans="2:68" ht="18.600000000000001" thickBot="1">
      <c r="B35" s="53" t="s">
        <v>122</v>
      </c>
      <c r="C35" s="537">
        <f>SUM(C33:E34)</f>
        <v>-28435</v>
      </c>
      <c r="D35" s="532"/>
      <c r="E35" s="294"/>
      <c r="F35" s="312">
        <f>SUM(F33:H34)</f>
        <v>2</v>
      </c>
      <c r="G35" s="532"/>
      <c r="H35" s="294"/>
      <c r="I35" s="312">
        <f>SUM(I33:K34)</f>
        <v>-11000</v>
      </c>
      <c r="J35" s="532"/>
      <c r="K35" s="294"/>
      <c r="L35" s="312">
        <f>SUM(L33:N34)</f>
        <v>1</v>
      </c>
      <c r="M35" s="532"/>
      <c r="N35" s="294"/>
      <c r="O35" s="312">
        <f>SUM(O33:Q34)</f>
        <v>17990</v>
      </c>
      <c r="P35" s="532"/>
      <c r="Q35" s="294"/>
      <c r="R35" s="312">
        <f>SUM(R33:T34)</f>
        <v>1</v>
      </c>
      <c r="S35" s="532"/>
      <c r="T35" s="294"/>
      <c r="U35" s="312">
        <f>SUM(U33:W34)</f>
        <v>0</v>
      </c>
      <c r="V35" s="532"/>
      <c r="W35" s="294"/>
      <c r="X35" s="312">
        <f>SUM(X33:Z34)</f>
        <v>0</v>
      </c>
      <c r="Y35" s="532"/>
      <c r="Z35" s="533"/>
      <c r="AA35" s="538">
        <f>SUM(AA33:AA34)</f>
        <v>-21445</v>
      </c>
      <c r="AB35" s="539"/>
      <c r="AC35" s="539"/>
      <c r="AD35" s="540"/>
      <c r="AE35" s="541">
        <f>SUM(AE33:AE34)</f>
        <v>4</v>
      </c>
      <c r="AF35" s="539"/>
      <c r="AG35" s="542"/>
      <c r="AK35" s="543"/>
      <c r="AL35" s="544"/>
      <c r="AM35" s="544"/>
      <c r="AN35" s="544"/>
      <c r="AO35" s="544"/>
      <c r="AP35" s="544"/>
      <c r="AQ35" s="544"/>
      <c r="AR35" s="544"/>
      <c r="AS35" s="544"/>
      <c r="AT35" s="544"/>
      <c r="AU35" s="544"/>
      <c r="AV35" s="544"/>
      <c r="AW35" s="544"/>
      <c r="AX35" s="544"/>
      <c r="AY35" s="544"/>
      <c r="AZ35" s="544"/>
      <c r="BA35" s="544"/>
      <c r="BB35" s="544"/>
      <c r="BC35" s="544"/>
      <c r="BD35" s="544"/>
      <c r="BE35" s="544"/>
      <c r="BF35" s="544"/>
      <c r="BG35" s="544"/>
      <c r="BH35" s="544"/>
      <c r="BI35" s="544"/>
      <c r="BJ35" s="544"/>
      <c r="BK35" s="544"/>
      <c r="BL35" s="544"/>
      <c r="BM35" s="544"/>
      <c r="BN35" s="544"/>
      <c r="BO35" s="544"/>
      <c r="BP35" s="545"/>
    </row>
  </sheetData>
  <mergeCells count="487">
    <mergeCell ref="AK33:AP33"/>
    <mergeCell ref="AQ33:BP33"/>
    <mergeCell ref="AK34:AP34"/>
    <mergeCell ref="AQ34:BP34"/>
    <mergeCell ref="C35:E35"/>
    <mergeCell ref="F35:H35"/>
    <mergeCell ref="I35:K35"/>
    <mergeCell ref="L35:N35"/>
    <mergeCell ref="O35:Q35"/>
    <mergeCell ref="R35:T35"/>
    <mergeCell ref="U35:W35"/>
    <mergeCell ref="X35:Z35"/>
    <mergeCell ref="AA35:AD35"/>
    <mergeCell ref="AE35:AG35"/>
    <mergeCell ref="AK35:AP35"/>
    <mergeCell ref="AQ35:BP35"/>
    <mergeCell ref="AE34:AG34"/>
    <mergeCell ref="U33:W33"/>
    <mergeCell ref="X33:Z33"/>
    <mergeCell ref="AA33:AD33"/>
    <mergeCell ref="AE33:AG33"/>
    <mergeCell ref="C34:E34"/>
    <mergeCell ref="F34:H34"/>
    <mergeCell ref="I34:K34"/>
    <mergeCell ref="B31:B32"/>
    <mergeCell ref="C31:H31"/>
    <mergeCell ref="I31:N31"/>
    <mergeCell ref="O31:T31"/>
    <mergeCell ref="U31:Z31"/>
    <mergeCell ref="AA31:AG31"/>
    <mergeCell ref="AK31:AP31"/>
    <mergeCell ref="AQ31:BP31"/>
    <mergeCell ref="AK32:AP32"/>
    <mergeCell ref="AQ32:BP32"/>
    <mergeCell ref="AE32:AG32"/>
    <mergeCell ref="U34:W34"/>
    <mergeCell ref="X34:Z34"/>
    <mergeCell ref="AA34:AD34"/>
    <mergeCell ref="C32:E32"/>
    <mergeCell ref="F32:H32"/>
    <mergeCell ref="I32:K32"/>
    <mergeCell ref="L32:N32"/>
    <mergeCell ref="O32:Q32"/>
    <mergeCell ref="R32:T32"/>
    <mergeCell ref="U32:W32"/>
    <mergeCell ref="X32:Z32"/>
    <mergeCell ref="AA32:AD32"/>
    <mergeCell ref="L34:N34"/>
    <mergeCell ref="O34:Q34"/>
    <mergeCell ref="R34:T34"/>
    <mergeCell ref="C33:E33"/>
    <mergeCell ref="F33:H33"/>
    <mergeCell ref="I33:K33"/>
    <mergeCell ref="L33:N33"/>
    <mergeCell ref="O33:Q33"/>
    <mergeCell ref="R33:T33"/>
    <mergeCell ref="BZ30:CE30"/>
    <mergeCell ref="CF30:CJ30"/>
    <mergeCell ref="B29:C29"/>
    <mergeCell ref="E29:G29"/>
    <mergeCell ref="H29:M29"/>
    <mergeCell ref="N29:P29"/>
    <mergeCell ref="AA29:AB29"/>
    <mergeCell ref="AD29:AE29"/>
    <mergeCell ref="AF29:AI29"/>
    <mergeCell ref="AK29:AL29"/>
    <mergeCell ref="BJ29:BK29"/>
    <mergeCell ref="BO29:BR29"/>
    <mergeCell ref="BT29:BX29"/>
    <mergeCell ref="BZ29:CD29"/>
    <mergeCell ref="CF29:CJ29"/>
    <mergeCell ref="AM29:AP29"/>
    <mergeCell ref="AR29:AS29"/>
    <mergeCell ref="AU29:AX29"/>
    <mergeCell ref="AZ29:BC29"/>
    <mergeCell ref="BE29:BF29"/>
    <mergeCell ref="BG29:BI29"/>
    <mergeCell ref="AZ28:BC28"/>
    <mergeCell ref="AD28:AE28"/>
    <mergeCell ref="AF28:AI28"/>
    <mergeCell ref="AK28:AL28"/>
    <mergeCell ref="AM28:AP28"/>
    <mergeCell ref="AR28:AS28"/>
    <mergeCell ref="AU28:AX28"/>
    <mergeCell ref="BJ27:BK27"/>
    <mergeCell ref="BO27:BR27"/>
    <mergeCell ref="BT27:BX27"/>
    <mergeCell ref="BZ27:CD27"/>
    <mergeCell ref="CF27:CJ27"/>
    <mergeCell ref="B28:C28"/>
    <mergeCell ref="E28:G28"/>
    <mergeCell ref="H28:M28"/>
    <mergeCell ref="N28:P28"/>
    <mergeCell ref="AA28:AB28"/>
    <mergeCell ref="AM27:AP27"/>
    <mergeCell ref="AR27:AS27"/>
    <mergeCell ref="AU27:AX27"/>
    <mergeCell ref="AZ27:BC27"/>
    <mergeCell ref="BE27:BF27"/>
    <mergeCell ref="BG27:BI27"/>
    <mergeCell ref="BZ28:CD28"/>
    <mergeCell ref="CF28:CJ28"/>
    <mergeCell ref="BE28:BF28"/>
    <mergeCell ref="BG28:BI28"/>
    <mergeCell ref="BJ28:BK28"/>
    <mergeCell ref="BO28:BR28"/>
    <mergeCell ref="BT28:BX28"/>
    <mergeCell ref="B27:C27"/>
    <mergeCell ref="E27:G27"/>
    <mergeCell ref="H27:M27"/>
    <mergeCell ref="N27:P27"/>
    <mergeCell ref="AA27:AB27"/>
    <mergeCell ref="AD27:AE27"/>
    <mergeCell ref="AF27:AI27"/>
    <mergeCell ref="AK27:AL27"/>
    <mergeCell ref="AZ26:BC26"/>
    <mergeCell ref="AD26:AE26"/>
    <mergeCell ref="AF26:AI26"/>
    <mergeCell ref="AK26:AL26"/>
    <mergeCell ref="AM26:AP26"/>
    <mergeCell ref="AR26:AS26"/>
    <mergeCell ref="AU26:AX26"/>
    <mergeCell ref="BJ25:BK25"/>
    <mergeCell ref="BO25:BR25"/>
    <mergeCell ref="BT25:BX25"/>
    <mergeCell ref="BZ25:CD25"/>
    <mergeCell ref="CF25:CJ25"/>
    <mergeCell ref="B26:C26"/>
    <mergeCell ref="E26:G26"/>
    <mergeCell ref="H26:M26"/>
    <mergeCell ref="N26:P26"/>
    <mergeCell ref="AA26:AB26"/>
    <mergeCell ref="AM25:AP25"/>
    <mergeCell ref="AR25:AS25"/>
    <mergeCell ref="AU25:AX25"/>
    <mergeCell ref="AZ25:BC25"/>
    <mergeCell ref="BE25:BF25"/>
    <mergeCell ref="BG25:BI25"/>
    <mergeCell ref="BZ26:CD26"/>
    <mergeCell ref="CF26:CJ26"/>
    <mergeCell ref="BE26:BF26"/>
    <mergeCell ref="BG26:BI26"/>
    <mergeCell ref="BJ26:BK26"/>
    <mergeCell ref="BO26:BR26"/>
    <mergeCell ref="BT26:BX26"/>
    <mergeCell ref="B25:C25"/>
    <mergeCell ref="E25:G25"/>
    <mergeCell ref="H25:M25"/>
    <mergeCell ref="N25:P25"/>
    <mergeCell ref="AA25:AB25"/>
    <mergeCell ref="AD25:AE25"/>
    <mergeCell ref="AF25:AI25"/>
    <mergeCell ref="AK25:AL25"/>
    <mergeCell ref="AZ24:BC24"/>
    <mergeCell ref="AD24:AE24"/>
    <mergeCell ref="AF24:AI24"/>
    <mergeCell ref="AK24:AL24"/>
    <mergeCell ref="AM24:AP24"/>
    <mergeCell ref="AR24:AS24"/>
    <mergeCell ref="AU24:AX24"/>
    <mergeCell ref="BJ23:BK23"/>
    <mergeCell ref="BO23:BR23"/>
    <mergeCell ref="BT23:BX23"/>
    <mergeCell ref="BZ23:CD23"/>
    <mergeCell ref="CF23:CJ23"/>
    <mergeCell ref="B24:C24"/>
    <mergeCell ref="E24:G24"/>
    <mergeCell ref="H24:M24"/>
    <mergeCell ref="N24:P24"/>
    <mergeCell ref="AA24:AB24"/>
    <mergeCell ref="AM23:AP23"/>
    <mergeCell ref="AR23:AS23"/>
    <mergeCell ref="AU23:AX23"/>
    <mergeCell ref="AZ23:BC23"/>
    <mergeCell ref="BE23:BF23"/>
    <mergeCell ref="BG23:BI23"/>
    <mergeCell ref="BZ24:CD24"/>
    <mergeCell ref="CF24:CJ24"/>
    <mergeCell ref="BE24:BF24"/>
    <mergeCell ref="BG24:BI24"/>
    <mergeCell ref="BJ24:BK24"/>
    <mergeCell ref="BO24:BR24"/>
    <mergeCell ref="BT24:BX24"/>
    <mergeCell ref="B23:C23"/>
    <mergeCell ref="E23:G23"/>
    <mergeCell ref="H23:M23"/>
    <mergeCell ref="N23:P23"/>
    <mergeCell ref="AA23:AB23"/>
    <mergeCell ref="AD23:AE23"/>
    <mergeCell ref="AF23:AI23"/>
    <mergeCell ref="AK23:AL23"/>
    <mergeCell ref="AZ22:BC22"/>
    <mergeCell ref="AD22:AE22"/>
    <mergeCell ref="AF22:AI22"/>
    <mergeCell ref="AK22:AL22"/>
    <mergeCell ref="AM22:AP22"/>
    <mergeCell ref="AR22:AS22"/>
    <mergeCell ref="AU22:AX22"/>
    <mergeCell ref="BJ21:BK21"/>
    <mergeCell ref="BO21:BR21"/>
    <mergeCell ref="BT21:BX21"/>
    <mergeCell ref="BZ21:CD21"/>
    <mergeCell ref="CF21:CJ21"/>
    <mergeCell ref="B22:C22"/>
    <mergeCell ref="E22:G22"/>
    <mergeCell ref="H22:M22"/>
    <mergeCell ref="N22:P22"/>
    <mergeCell ref="AA22:AB22"/>
    <mergeCell ref="AM21:AP21"/>
    <mergeCell ref="AR21:AS21"/>
    <mergeCell ref="AU21:AX21"/>
    <mergeCell ref="AZ21:BC21"/>
    <mergeCell ref="BE21:BF21"/>
    <mergeCell ref="BG21:BI21"/>
    <mergeCell ref="BZ22:CD22"/>
    <mergeCell ref="CF22:CJ22"/>
    <mergeCell ref="BE22:BF22"/>
    <mergeCell ref="BG22:BI22"/>
    <mergeCell ref="BJ22:BK22"/>
    <mergeCell ref="BO22:BR22"/>
    <mergeCell ref="BT22:BX22"/>
    <mergeCell ref="B21:C21"/>
    <mergeCell ref="E21:G21"/>
    <mergeCell ref="H21:M21"/>
    <mergeCell ref="N21:P21"/>
    <mergeCell ref="AA21:AB21"/>
    <mergeCell ref="AD21:AE21"/>
    <mergeCell ref="AF21:AI21"/>
    <mergeCell ref="AK21:AL21"/>
    <mergeCell ref="AZ20:BC20"/>
    <mergeCell ref="AD20:AE20"/>
    <mergeCell ref="AF20:AI20"/>
    <mergeCell ref="AK20:AL20"/>
    <mergeCell ref="AM20:AP20"/>
    <mergeCell ref="AR20:AS20"/>
    <mergeCell ref="AU20:AX20"/>
    <mergeCell ref="BJ19:BK19"/>
    <mergeCell ref="BO19:BR19"/>
    <mergeCell ref="BT19:BX19"/>
    <mergeCell ref="BZ19:CD19"/>
    <mergeCell ref="CF19:CJ19"/>
    <mergeCell ref="B20:C20"/>
    <mergeCell ref="E20:G20"/>
    <mergeCell ref="H20:M20"/>
    <mergeCell ref="N20:P20"/>
    <mergeCell ref="AA20:AB20"/>
    <mergeCell ref="AM19:AP19"/>
    <mergeCell ref="AR19:AS19"/>
    <mergeCell ref="AU19:AX19"/>
    <mergeCell ref="AZ19:BC19"/>
    <mergeCell ref="BE19:BF19"/>
    <mergeCell ref="BG19:BI19"/>
    <mergeCell ref="BZ20:CD20"/>
    <mergeCell ref="CF20:CJ20"/>
    <mergeCell ref="BE20:BF20"/>
    <mergeCell ref="BG20:BI20"/>
    <mergeCell ref="BJ20:BK20"/>
    <mergeCell ref="BO20:BR20"/>
    <mergeCell ref="BT20:BX20"/>
    <mergeCell ref="B19:C19"/>
    <mergeCell ref="E19:G19"/>
    <mergeCell ref="H19:M19"/>
    <mergeCell ref="N19:P19"/>
    <mergeCell ref="AA19:AB19"/>
    <mergeCell ref="AD19:AE19"/>
    <mergeCell ref="AF19:AI19"/>
    <mergeCell ref="AK19:AL19"/>
    <mergeCell ref="AZ18:BC18"/>
    <mergeCell ref="AD18:AE18"/>
    <mergeCell ref="AF18:AI18"/>
    <mergeCell ref="AK18:AL18"/>
    <mergeCell ref="AM18:AP18"/>
    <mergeCell ref="AR18:AS18"/>
    <mergeCell ref="AU18:AX18"/>
    <mergeCell ref="BJ17:BK17"/>
    <mergeCell ref="BO17:BR17"/>
    <mergeCell ref="BT17:BX17"/>
    <mergeCell ref="BZ17:CD17"/>
    <mergeCell ref="CF17:CJ17"/>
    <mergeCell ref="B18:C18"/>
    <mergeCell ref="E18:G18"/>
    <mergeCell ref="H18:M18"/>
    <mergeCell ref="N18:P18"/>
    <mergeCell ref="AA18:AB18"/>
    <mergeCell ref="AM17:AP17"/>
    <mergeCell ref="AR17:AS17"/>
    <mergeCell ref="AU17:AX17"/>
    <mergeCell ref="AZ17:BC17"/>
    <mergeCell ref="BE17:BF17"/>
    <mergeCell ref="BG17:BI17"/>
    <mergeCell ref="BZ18:CD18"/>
    <mergeCell ref="CF18:CJ18"/>
    <mergeCell ref="BE18:BF18"/>
    <mergeCell ref="BG18:BI18"/>
    <mergeCell ref="BJ18:BK18"/>
    <mergeCell ref="BO18:BR18"/>
    <mergeCell ref="BT18:BX18"/>
    <mergeCell ref="B17:C17"/>
    <mergeCell ref="E17:G17"/>
    <mergeCell ref="H17:M17"/>
    <mergeCell ref="N17:P17"/>
    <mergeCell ref="AA17:AB17"/>
    <mergeCell ref="AD17:AE17"/>
    <mergeCell ref="AF17:AI17"/>
    <mergeCell ref="AK17:AL17"/>
    <mergeCell ref="AZ16:BC16"/>
    <mergeCell ref="AD16:AE16"/>
    <mergeCell ref="AF16:AI16"/>
    <mergeCell ref="AK16:AL16"/>
    <mergeCell ref="AM16:AP16"/>
    <mergeCell ref="AR16:AS16"/>
    <mergeCell ref="AU16:AX16"/>
    <mergeCell ref="BJ15:BK15"/>
    <mergeCell ref="BO15:BR15"/>
    <mergeCell ref="BT15:BX15"/>
    <mergeCell ref="BZ15:CD15"/>
    <mergeCell ref="CF15:CJ15"/>
    <mergeCell ref="B16:C16"/>
    <mergeCell ref="E16:G16"/>
    <mergeCell ref="H16:M16"/>
    <mergeCell ref="N16:P16"/>
    <mergeCell ref="AA16:AB16"/>
    <mergeCell ref="AM15:AP15"/>
    <mergeCell ref="AR15:AS15"/>
    <mergeCell ref="AU15:AX15"/>
    <mergeCell ref="AZ15:BC15"/>
    <mergeCell ref="BE15:BF15"/>
    <mergeCell ref="BG15:BI15"/>
    <mergeCell ref="BZ16:CD16"/>
    <mergeCell ref="CF16:CJ16"/>
    <mergeCell ref="BE16:BF16"/>
    <mergeCell ref="BG16:BI16"/>
    <mergeCell ref="BJ16:BK16"/>
    <mergeCell ref="BO16:BR16"/>
    <mergeCell ref="BT16:BX16"/>
    <mergeCell ref="B15:C15"/>
    <mergeCell ref="E15:G15"/>
    <mergeCell ref="H15:M15"/>
    <mergeCell ref="N15:P15"/>
    <mergeCell ref="AA15:AB15"/>
    <mergeCell ref="AD15:AE15"/>
    <mergeCell ref="AF15:AI15"/>
    <mergeCell ref="AK15:AL15"/>
    <mergeCell ref="AZ14:BC14"/>
    <mergeCell ref="AD14:AE14"/>
    <mergeCell ref="AF14:AI14"/>
    <mergeCell ref="AK14:AL14"/>
    <mergeCell ref="AM14:AP14"/>
    <mergeCell ref="AR14:AS14"/>
    <mergeCell ref="AU14:AX14"/>
    <mergeCell ref="BJ13:BK13"/>
    <mergeCell ref="BO13:BR13"/>
    <mergeCell ref="BT13:BX13"/>
    <mergeCell ref="BZ13:CD13"/>
    <mergeCell ref="CF13:CJ13"/>
    <mergeCell ref="B14:C14"/>
    <mergeCell ref="E14:G14"/>
    <mergeCell ref="H14:M14"/>
    <mergeCell ref="N14:P14"/>
    <mergeCell ref="AA14:AB14"/>
    <mergeCell ref="AM13:AP13"/>
    <mergeCell ref="AR13:AS13"/>
    <mergeCell ref="AU13:AX13"/>
    <mergeCell ref="AZ13:BC13"/>
    <mergeCell ref="BE13:BF13"/>
    <mergeCell ref="BG13:BI13"/>
    <mergeCell ref="BZ14:CD14"/>
    <mergeCell ref="CF14:CJ14"/>
    <mergeCell ref="BE14:BF14"/>
    <mergeCell ref="BG14:BI14"/>
    <mergeCell ref="BJ14:BK14"/>
    <mergeCell ref="BO14:BR14"/>
    <mergeCell ref="BT14:BX14"/>
    <mergeCell ref="B13:C13"/>
    <mergeCell ref="E13:G13"/>
    <mergeCell ref="H13:M13"/>
    <mergeCell ref="N13:P13"/>
    <mergeCell ref="AA13:AB13"/>
    <mergeCell ref="AD13:AE13"/>
    <mergeCell ref="AF13:AI13"/>
    <mergeCell ref="AK13:AL13"/>
    <mergeCell ref="AZ12:BC12"/>
    <mergeCell ref="AD12:AE12"/>
    <mergeCell ref="AF12:AI12"/>
    <mergeCell ref="AK12:AL12"/>
    <mergeCell ref="AM12:AP12"/>
    <mergeCell ref="AR12:AS12"/>
    <mergeCell ref="AU12:AX12"/>
    <mergeCell ref="BT11:BX11"/>
    <mergeCell ref="BZ11:CD11"/>
    <mergeCell ref="CF11:CJ11"/>
    <mergeCell ref="B12:C12"/>
    <mergeCell ref="E12:G12"/>
    <mergeCell ref="H12:M12"/>
    <mergeCell ref="N12:P12"/>
    <mergeCell ref="AA12:AB12"/>
    <mergeCell ref="AM11:AP11"/>
    <mergeCell ref="AR11:AS11"/>
    <mergeCell ref="AU11:AX11"/>
    <mergeCell ref="AZ11:BC11"/>
    <mergeCell ref="BE11:BF11"/>
    <mergeCell ref="BG11:BI11"/>
    <mergeCell ref="BZ12:CD12"/>
    <mergeCell ref="CF12:CJ12"/>
    <mergeCell ref="BE12:BF12"/>
    <mergeCell ref="BG12:BI12"/>
    <mergeCell ref="BJ12:BK12"/>
    <mergeCell ref="BO12:BR12"/>
    <mergeCell ref="BT12:BX12"/>
    <mergeCell ref="B11:C11"/>
    <mergeCell ref="BO9:BS9"/>
    <mergeCell ref="E11:G11"/>
    <mergeCell ref="H11:M11"/>
    <mergeCell ref="N11:P11"/>
    <mergeCell ref="AA11:AB11"/>
    <mergeCell ref="AD11:AE11"/>
    <mergeCell ref="AF11:AI11"/>
    <mergeCell ref="AK11:AL11"/>
    <mergeCell ref="AZ10:BC10"/>
    <mergeCell ref="AD10:AE10"/>
    <mergeCell ref="AF10:AI10"/>
    <mergeCell ref="AK10:AL10"/>
    <mergeCell ref="AM10:AP10"/>
    <mergeCell ref="AR10:AS10"/>
    <mergeCell ref="AU10:AX10"/>
    <mergeCell ref="BJ11:BK11"/>
    <mergeCell ref="BO11:BR11"/>
    <mergeCell ref="AF9:AJ9"/>
    <mergeCell ref="BT9:BY9"/>
    <mergeCell ref="BZ9:CE9"/>
    <mergeCell ref="CF9:CK9"/>
    <mergeCell ref="B10:C10"/>
    <mergeCell ref="E10:G10"/>
    <mergeCell ref="H10:M10"/>
    <mergeCell ref="N10:P10"/>
    <mergeCell ref="AA10:AB10"/>
    <mergeCell ref="AR9:AT9"/>
    <mergeCell ref="AU9:AY9"/>
    <mergeCell ref="AZ9:BD9"/>
    <mergeCell ref="BE9:BF9"/>
    <mergeCell ref="BG9:BI9"/>
    <mergeCell ref="BJ9:BL9"/>
    <mergeCell ref="BZ10:CD10"/>
    <mergeCell ref="CF10:CJ10"/>
    <mergeCell ref="BE10:BF10"/>
    <mergeCell ref="BG10:BI10"/>
    <mergeCell ref="BJ10:BK10"/>
    <mergeCell ref="BO10:BR10"/>
    <mergeCell ref="BT10:BX10"/>
    <mergeCell ref="AK9:AL9"/>
    <mergeCell ref="AM9:AQ9"/>
    <mergeCell ref="BM9:BN9"/>
    <mergeCell ref="BG3:BI8"/>
    <mergeCell ref="BJ3:BL8"/>
    <mergeCell ref="BM3:BN8"/>
    <mergeCell ref="BO3:BS8"/>
    <mergeCell ref="BT3:BY8"/>
    <mergeCell ref="AA3:AE4"/>
    <mergeCell ref="AF3:AJ8"/>
    <mergeCell ref="AK3:AQ5"/>
    <mergeCell ref="AR3:AT8"/>
    <mergeCell ref="AU3:AY8"/>
    <mergeCell ref="AZ3:BD8"/>
    <mergeCell ref="CH1:CI1"/>
    <mergeCell ref="CJ1:CK1"/>
    <mergeCell ref="BL2:BV2"/>
    <mergeCell ref="CA2:CK2"/>
    <mergeCell ref="B3:C8"/>
    <mergeCell ref="D3:D8"/>
    <mergeCell ref="E3:G8"/>
    <mergeCell ref="H3:M9"/>
    <mergeCell ref="N3:U9"/>
    <mergeCell ref="V3:Z9"/>
    <mergeCell ref="BM1:BN1"/>
    <mergeCell ref="BO1:BP1"/>
    <mergeCell ref="BS1:BT1"/>
    <mergeCell ref="BU1:BV1"/>
    <mergeCell ref="CB1:CC1"/>
    <mergeCell ref="CD1:CE1"/>
    <mergeCell ref="BZ3:CE8"/>
    <mergeCell ref="CF3:CK8"/>
    <mergeCell ref="AA5:AE9"/>
    <mergeCell ref="AK6:AL8"/>
    <mergeCell ref="AM6:AQ8"/>
    <mergeCell ref="B9:C9"/>
    <mergeCell ref="E9:G9"/>
    <mergeCell ref="BE3:BF8"/>
  </mergeCells>
  <phoneticPr fontId="1"/>
  <dataValidations count="5">
    <dataValidation type="list" allowBlank="1" showInputMessage="1" showErrorMessage="1" sqref="D10:D29">
      <formula1>"1号,2号"</formula1>
    </dataValidation>
    <dataValidation type="list" allowBlank="1" showInputMessage="1" showErrorMessage="1" sqref="BE10:BF30">
      <formula1>"入園,退園,転入,転出,その他"</formula1>
    </dataValidation>
    <dataValidation allowBlank="1" showInputMessage="1" sqref="F30:G30 E10:G29"/>
    <dataValidation type="list" allowBlank="1" showInputMessage="1" sqref="B10:B29">
      <formula1>"満3歳児,3歳児,4歳児,5歳児"</formula1>
    </dataValidation>
    <dataValidation type="list" allowBlank="1" showInputMessage="1" showErrorMessage="1" sqref="AK10:AL29 AM30">
      <formula1>"有,無"</formula1>
    </dataValidation>
  </dataValidations>
  <pageMargins left="0.23622047244094491" right="0.23622047244094491" top="0.74803149606299213" bottom="0.74803149606299213" header="0.31496062992125984" footer="0.31496062992125984"/>
  <pageSetup paperSize="9" scale="68" orientation="landscape" r:id="rId1"/>
  <headerFooter>
    <oddHeader>&amp;R&amp;12様式４</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【様式1】請求書(保育料)</vt:lpstr>
      <vt:lpstr>【様式1(記入例)】請求書(保育料)</vt:lpstr>
      <vt:lpstr>【様式3】全月在籍児</vt:lpstr>
      <vt:lpstr>【様式3(記入例)】全月在籍児</vt:lpstr>
      <vt:lpstr>【様式4】月途中入退所・転出入児等 </vt:lpstr>
      <vt:lpstr>【様式4(記入例)】月途中入退所・転出入児等</vt:lpstr>
      <vt:lpstr>'【様式1(記入例)】請求書(保育料)'!Print_Area</vt:lpstr>
      <vt:lpstr>'【様式3(記入例)】全月在籍児'!Print_Area</vt:lpstr>
      <vt:lpstr>【様式3】全月在籍児!Print_Area</vt:lpstr>
      <vt:lpstr>'【様式4(記入例)】月途中入退所・転出入児等'!Print_Area</vt:lpstr>
      <vt:lpstr>'【様式4】月途中入退所・転出入児等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2021-03-03T06:45:57Z</dcterms:created>
  <dcterms:modified xsi:type="dcterms:W3CDTF">2024-01-17T01:29:16Z</dcterms:modified>
</cp:coreProperties>
</file>