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showInkAnnotation="0" codeName="ThisWorkbook"/>
  <xr:revisionPtr revIDLastSave="85" documentId="13_ncr:1_{6D276A71-4F5C-42FE-9B69-A220823A5C8D}" xr6:coauthVersionLast="47" xr6:coauthVersionMax="47" xr10:uidLastSave="{8F0193D2-AE11-40B7-A605-15DABE0E3730}"/>
  <bookViews>
    <workbookView xWindow="-110" yWindow="-110" windowWidth="25180" windowHeight="16140" activeTab="5" xr2:uid="{00000000-000D-0000-FFFF-FFFF00000000}"/>
  </bookViews>
  <sheets>
    <sheet name="【入力不要】集計表" sheetId="51" r:id="rId1"/>
    <sheet name="【入力不要】補助額" sheetId="52" r:id="rId2"/>
    <sheet name="1－１.一時(幼)" sheetId="4" r:id="rId3"/>
    <sheet name="1－２.一時(幼)" sheetId="30" r:id="rId4"/>
    <sheet name="【入力不要】按分表" sheetId="50" r:id="rId5"/>
    <sheet name="①給与" sheetId="27" r:id="rId6"/>
    <sheet name="②水道光熱費入力シート" sheetId="44" r:id="rId7"/>
    <sheet name="③その他経費入力シート" sheetId="45" r:id="rId8"/>
    <sheet name="④利用者名簿（平日）" sheetId="46" r:id="rId9"/>
    <sheet name="⑤利用者名簿（休日）" sheetId="47" r:id="rId10"/>
    <sheet name="⑥利用者名簿（長期休業日）" sheetId="48" r:id="rId11"/>
  </sheets>
  <definedNames>
    <definedName name="_xlnm._FilterDatabase" localSheetId="6" hidden="1">②水道光熱費入力シート!#REF!</definedName>
    <definedName name="_xlnm._FilterDatabase" localSheetId="7" hidden="1">③その他経費入力シート!$A$9:$D$9</definedName>
    <definedName name="_xlnm.Print_Area" localSheetId="4">【入力不要】按分表!$A$1:$P$53</definedName>
    <definedName name="_xlnm.Print_Area" localSheetId="2">'1－１.一時(幼)'!$A$1:$L$64</definedName>
    <definedName name="_xlnm.Print_Area" localSheetId="3">'1－２.一時(幼)'!$A$1:$S$54</definedName>
    <definedName name="_xlnm.Print_Area" localSheetId="5">①給与!$A$1:$AF$37</definedName>
    <definedName name="_xlnm.Print_Area" localSheetId="6">②水道光熱費入力シート!$A$1:$J$20</definedName>
    <definedName name="_xlnm.Print_Area" localSheetId="7">③その他経費入力シート!$A$1:$K$325</definedName>
    <definedName name="_xlnm.Print_Area" localSheetId="8">'④利用者名簿（平日）'!$B$1:$L$111</definedName>
    <definedName name="_xlnm.Print_Area" localSheetId="9">'⑤利用者名簿（休日）'!$B$1:$L$110</definedName>
    <definedName name="_xlnm.Print_Area" localSheetId="10">'⑥利用者名簿（長期休業日）'!$B$1:$P$110</definedName>
    <definedName name="_xlnm.Print_Titles" localSheetId="5">①給与!$6:$7</definedName>
    <definedName name="_xlnm.Print_Titles" localSheetId="8">'④利用者名簿（平日）'!$1:$8</definedName>
    <definedName name="_xlnm.Print_Titles" localSheetId="9">'⑤利用者名簿（休日）'!$1:$7</definedName>
    <definedName name="_xlnm.Print_Titles" localSheetId="10">'⑥利用者名簿（長期休業日）'!$1:$7</definedName>
    <definedName name="リスト01" localSheetId="6">#REF!</definedName>
    <definedName name="リスト01" localSheetId="7">#REF!</definedName>
    <definedName name="リスト01">#REF!</definedName>
    <definedName name="リスト02" localSheetId="6">#REF!</definedName>
    <definedName name="リスト02" localSheetId="7">#REF!</definedName>
    <definedName name="リスト02">#REF!</definedName>
    <definedName name="施設名" localSheetId="6">#REF!</definedName>
    <definedName name="施設名" localSheetId="7">#REF!</definedName>
    <definedName name="施設名">#REF!</definedName>
    <definedName name="資格" localSheetId="6">#REF!</definedName>
    <definedName name="資格" localSheetId="7">#REF!</definedName>
    <definedName name="資格">#REF!</definedName>
    <definedName name="資格２" localSheetId="6">#REF!</definedName>
    <definedName name="資格２" localSheetId="7">#REF!</definedName>
    <definedName name="資格２">#REF!</definedName>
    <definedName name="常勤" localSheetId="4">#REF!</definedName>
    <definedName name="常勤" localSheetId="6">#REF!</definedName>
    <definedName name="常勤" localSheetId="7">#REF!</definedName>
    <definedName name="常勤">#REF!</definedName>
    <definedName name="専任" localSheetId="4">#REF!</definedName>
    <definedName name="専任" localSheetId="6">#REF!</definedName>
    <definedName name="専任" localSheetId="7">#REF!</definedName>
    <definedName name="専任">#REF!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47" l="1"/>
  <c r="AB11" i="51"/>
  <c r="AF11" i="51"/>
  <c r="AD11" i="51"/>
  <c r="J58" i="4"/>
  <c r="AE8" i="27"/>
  <c r="AF8" i="27" s="1"/>
  <c r="D6" i="52"/>
  <c r="D5" i="52"/>
  <c r="D4" i="52"/>
  <c r="G14" i="45" l="1"/>
  <c r="G13" i="45"/>
  <c r="G12" i="45"/>
  <c r="G11" i="45"/>
  <c r="G10" i="45"/>
  <c r="E12" i="46" l="1"/>
  <c r="H5" i="46"/>
  <c r="G5" i="46"/>
  <c r="R8" i="30" l="1"/>
  <c r="G6" i="50" l="1"/>
  <c r="G7" i="50"/>
  <c r="G5" i="50"/>
  <c r="I2" i="44"/>
  <c r="B19" i="44"/>
  <c r="B45" i="50" s="1"/>
  <c r="C19" i="44"/>
  <c r="D19" i="44"/>
  <c r="G4" i="50"/>
  <c r="E45" i="50" s="1"/>
  <c r="W8" i="27"/>
  <c r="G12" i="50"/>
  <c r="G13" i="50"/>
  <c r="G14" i="50"/>
  <c r="G15" i="50"/>
  <c r="G16" i="50"/>
  <c r="G17" i="50"/>
  <c r="G18" i="50"/>
  <c r="G19" i="50"/>
  <c r="G20" i="50"/>
  <c r="G21" i="50"/>
  <c r="G22" i="50"/>
  <c r="G23" i="50"/>
  <c r="G24" i="50"/>
  <c r="G25" i="50"/>
  <c r="G26" i="50"/>
  <c r="G27" i="50"/>
  <c r="G28" i="50"/>
  <c r="G29" i="50"/>
  <c r="G30" i="50"/>
  <c r="G31" i="50"/>
  <c r="G32" i="50"/>
  <c r="G33" i="50"/>
  <c r="G34" i="50"/>
  <c r="G35" i="50"/>
  <c r="G36" i="50"/>
  <c r="G37" i="50"/>
  <c r="G38" i="50"/>
  <c r="G39" i="50"/>
  <c r="G40" i="50"/>
  <c r="G11" i="50"/>
  <c r="F12" i="50"/>
  <c r="F13" i="50"/>
  <c r="F14" i="50"/>
  <c r="F15" i="50"/>
  <c r="F16" i="50"/>
  <c r="F17" i="50"/>
  <c r="F18" i="50"/>
  <c r="F19" i="50"/>
  <c r="F20" i="50"/>
  <c r="F21" i="50"/>
  <c r="F22" i="50"/>
  <c r="F23" i="50"/>
  <c r="F24" i="50"/>
  <c r="F25" i="50"/>
  <c r="F26" i="50"/>
  <c r="F27" i="50"/>
  <c r="F28" i="50"/>
  <c r="F29" i="50"/>
  <c r="F30" i="50"/>
  <c r="F31" i="50"/>
  <c r="F32" i="50"/>
  <c r="F33" i="50"/>
  <c r="F34" i="50"/>
  <c r="F35" i="50"/>
  <c r="F36" i="50"/>
  <c r="F37" i="50"/>
  <c r="F38" i="50"/>
  <c r="F39" i="50"/>
  <c r="F40" i="50"/>
  <c r="F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11" i="50"/>
  <c r="E47" i="50" l="1"/>
  <c r="E46" i="50"/>
  <c r="F45" i="50"/>
  <c r="G5" i="47"/>
  <c r="H5" i="47"/>
  <c r="F27" i="30"/>
  <c r="F47" i="50" l="1"/>
  <c r="F46" i="50"/>
  <c r="E11" i="51"/>
  <c r="C11" i="51"/>
  <c r="A11" i="51"/>
  <c r="S27" i="30"/>
  <c r="D27" i="30"/>
  <c r="B27" i="30" l="1"/>
  <c r="I4" i="45"/>
  <c r="G5" i="48"/>
  <c r="B48" i="50"/>
  <c r="J3" i="27" l="1"/>
  <c r="T3" i="27"/>
  <c r="R1" i="30"/>
  <c r="B51" i="50" l="1"/>
  <c r="B40" i="50"/>
  <c r="B39" i="50"/>
  <c r="B38" i="50"/>
  <c r="B37" i="50"/>
  <c r="B36" i="50"/>
  <c r="B35" i="50"/>
  <c r="B34" i="50"/>
  <c r="B33" i="50"/>
  <c r="B32" i="50"/>
  <c r="B31" i="50"/>
  <c r="B30" i="50"/>
  <c r="B29" i="50"/>
  <c r="B28" i="50"/>
  <c r="B27" i="50"/>
  <c r="B26" i="50"/>
  <c r="B25" i="50"/>
  <c r="B24" i="50"/>
  <c r="W37" i="27"/>
  <c r="AE37" i="27" s="1"/>
  <c r="W36" i="27"/>
  <c r="AE36" i="27" s="1"/>
  <c r="W35" i="27"/>
  <c r="AE35" i="27" s="1"/>
  <c r="W34" i="27"/>
  <c r="AE34" i="27" s="1"/>
  <c r="W33" i="27"/>
  <c r="AE33" i="27" s="1"/>
  <c r="W32" i="27"/>
  <c r="AE32" i="27" s="1"/>
  <c r="W31" i="27"/>
  <c r="AE31" i="27" s="1"/>
  <c r="W30" i="27"/>
  <c r="AE30" i="27" s="1"/>
  <c r="W29" i="27"/>
  <c r="AE29" i="27" s="1"/>
  <c r="W28" i="27"/>
  <c r="AE28" i="27" s="1"/>
  <c r="AF30" i="27" l="1"/>
  <c r="D33" i="50" s="1"/>
  <c r="AF34" i="27"/>
  <c r="D37" i="50" s="1"/>
  <c r="AF31" i="27"/>
  <c r="D34" i="50" s="1"/>
  <c r="AF35" i="27"/>
  <c r="D38" i="50" s="1"/>
  <c r="AF28" i="27"/>
  <c r="D31" i="50" s="1"/>
  <c r="AF32" i="27"/>
  <c r="D35" i="50" s="1"/>
  <c r="AF36" i="27"/>
  <c r="D39" i="50" s="1"/>
  <c r="AF29" i="27"/>
  <c r="D32" i="50" s="1"/>
  <c r="AF33" i="27"/>
  <c r="D36" i="50" s="1"/>
  <c r="AF37" i="27"/>
  <c r="D40" i="50" s="1"/>
  <c r="B23" i="50"/>
  <c r="B22" i="50"/>
  <c r="B21" i="50"/>
  <c r="B20" i="50"/>
  <c r="B19" i="50"/>
  <c r="B18" i="50"/>
  <c r="B17" i="50"/>
  <c r="B16" i="50"/>
  <c r="B15" i="50"/>
  <c r="B14" i="50"/>
  <c r="B13" i="50"/>
  <c r="B12" i="50"/>
  <c r="B11" i="50"/>
  <c r="N2" i="50"/>
  <c r="P3" i="48"/>
  <c r="L3" i="47"/>
  <c r="L3" i="46"/>
  <c r="E110" i="48"/>
  <c r="E109" i="48"/>
  <c r="E108" i="48"/>
  <c r="E107" i="48"/>
  <c r="E106" i="48"/>
  <c r="E105" i="48"/>
  <c r="E104" i="48"/>
  <c r="E103" i="48"/>
  <c r="E102" i="48"/>
  <c r="E101" i="48"/>
  <c r="E100" i="48"/>
  <c r="E99" i="48"/>
  <c r="E98" i="48"/>
  <c r="E97" i="48"/>
  <c r="E96" i="48"/>
  <c r="E95" i="48"/>
  <c r="E94" i="48"/>
  <c r="E93" i="48"/>
  <c r="E92" i="48"/>
  <c r="E91" i="48"/>
  <c r="E90" i="48"/>
  <c r="E89" i="48"/>
  <c r="E88" i="48"/>
  <c r="E87" i="48"/>
  <c r="E86" i="48"/>
  <c r="E85" i="48"/>
  <c r="E84" i="48"/>
  <c r="E83" i="48"/>
  <c r="E82" i="48"/>
  <c r="E81" i="48"/>
  <c r="E80" i="48"/>
  <c r="E79" i="48"/>
  <c r="E78" i="48"/>
  <c r="E77" i="48"/>
  <c r="E76" i="48"/>
  <c r="E75" i="48"/>
  <c r="E74" i="48"/>
  <c r="E73" i="48"/>
  <c r="E72" i="48"/>
  <c r="E71" i="48"/>
  <c r="E70" i="48"/>
  <c r="E69" i="48"/>
  <c r="E68" i="48"/>
  <c r="E67" i="48"/>
  <c r="E66" i="48"/>
  <c r="E65" i="48"/>
  <c r="E64" i="48"/>
  <c r="E63" i="48"/>
  <c r="E62" i="48"/>
  <c r="E61" i="48"/>
  <c r="E60" i="48"/>
  <c r="E59" i="48"/>
  <c r="E58" i="48"/>
  <c r="E57" i="48"/>
  <c r="E56" i="48"/>
  <c r="E55" i="48"/>
  <c r="E54" i="48"/>
  <c r="E53" i="48"/>
  <c r="E52" i="48"/>
  <c r="E51" i="48"/>
  <c r="E50" i="48"/>
  <c r="E49" i="48"/>
  <c r="E48" i="48"/>
  <c r="E47" i="48"/>
  <c r="E46" i="48"/>
  <c r="E45" i="48"/>
  <c r="E44" i="48"/>
  <c r="E43" i="48"/>
  <c r="E42" i="48"/>
  <c r="E41" i="48"/>
  <c r="E40" i="48"/>
  <c r="E39" i="48"/>
  <c r="E38" i="48"/>
  <c r="E37" i="48"/>
  <c r="E36" i="48"/>
  <c r="E35" i="48"/>
  <c r="E34" i="48"/>
  <c r="E33" i="48"/>
  <c r="E32" i="48"/>
  <c r="E31" i="48"/>
  <c r="E30" i="48"/>
  <c r="E29" i="48"/>
  <c r="E28" i="48"/>
  <c r="E27" i="48"/>
  <c r="E26" i="48"/>
  <c r="E25" i="48"/>
  <c r="E24" i="48"/>
  <c r="E23" i="48"/>
  <c r="E22" i="48"/>
  <c r="E21" i="48"/>
  <c r="E20" i="48"/>
  <c r="E19" i="48"/>
  <c r="E18" i="48"/>
  <c r="E17" i="48"/>
  <c r="E16" i="48"/>
  <c r="E15" i="48"/>
  <c r="E14" i="48"/>
  <c r="E13" i="48"/>
  <c r="E12" i="48"/>
  <c r="E11" i="48"/>
  <c r="N5" i="48"/>
  <c r="M5" i="48"/>
  <c r="L5" i="48"/>
  <c r="K5" i="48"/>
  <c r="K4" i="48" s="1"/>
  <c r="J5" i="48"/>
  <c r="I5" i="48"/>
  <c r="H5" i="48"/>
  <c r="G4" i="48" s="1"/>
  <c r="D2" i="48"/>
  <c r="R1" i="48"/>
  <c r="E9" i="48" s="1"/>
  <c r="E110" i="47"/>
  <c r="E109" i="47"/>
  <c r="E108" i="47"/>
  <c r="E107" i="47"/>
  <c r="E106" i="47"/>
  <c r="E105" i="47"/>
  <c r="E104" i="47"/>
  <c r="E103" i="47"/>
  <c r="E102" i="47"/>
  <c r="E101" i="47"/>
  <c r="E100" i="47"/>
  <c r="E99" i="47"/>
  <c r="E98" i="47"/>
  <c r="E97" i="47"/>
  <c r="E96" i="47"/>
  <c r="E95" i="47"/>
  <c r="E94" i="47"/>
  <c r="E93" i="47"/>
  <c r="E92" i="47"/>
  <c r="E91" i="47"/>
  <c r="E90" i="47"/>
  <c r="E89" i="47"/>
  <c r="E88" i="47"/>
  <c r="E87" i="47"/>
  <c r="E86" i="47"/>
  <c r="E85" i="47"/>
  <c r="E84" i="47"/>
  <c r="E83" i="47"/>
  <c r="E82" i="47"/>
  <c r="E81" i="47"/>
  <c r="E80" i="47"/>
  <c r="E79" i="47"/>
  <c r="E78" i="47"/>
  <c r="E77" i="47"/>
  <c r="E76" i="47"/>
  <c r="E75" i="47"/>
  <c r="E74" i="47"/>
  <c r="E73" i="47"/>
  <c r="E72" i="47"/>
  <c r="E71" i="47"/>
  <c r="E70" i="47"/>
  <c r="E69" i="47"/>
  <c r="E68" i="47"/>
  <c r="E67" i="47"/>
  <c r="E66" i="47"/>
  <c r="E65" i="47"/>
  <c r="E64" i="47"/>
  <c r="E63" i="47"/>
  <c r="E62" i="47"/>
  <c r="E61" i="47"/>
  <c r="E60" i="47"/>
  <c r="E59" i="47"/>
  <c r="E58" i="47"/>
  <c r="E57" i="47"/>
  <c r="E56" i="47"/>
  <c r="E55" i="47"/>
  <c r="E54" i="47"/>
  <c r="E53" i="47"/>
  <c r="E52" i="47"/>
  <c r="E51" i="47"/>
  <c r="E50" i="47"/>
  <c r="E49" i="47"/>
  <c r="E48" i="47"/>
  <c r="E47" i="47"/>
  <c r="E46" i="47"/>
  <c r="E45" i="47"/>
  <c r="E44" i="47"/>
  <c r="E43" i="47"/>
  <c r="E42" i="47"/>
  <c r="E41" i="47"/>
  <c r="E40" i="47"/>
  <c r="E39" i="47"/>
  <c r="E38" i="47"/>
  <c r="E37" i="47"/>
  <c r="E36" i="47"/>
  <c r="E35" i="47"/>
  <c r="E34" i="47"/>
  <c r="E33" i="47"/>
  <c r="E32" i="47"/>
  <c r="E31" i="47"/>
  <c r="E30" i="47"/>
  <c r="E29" i="47"/>
  <c r="E28" i="47"/>
  <c r="E27" i="47"/>
  <c r="E26" i="47"/>
  <c r="E25" i="47"/>
  <c r="E24" i="47"/>
  <c r="E23" i="47"/>
  <c r="E22" i="47"/>
  <c r="E21" i="47"/>
  <c r="E20" i="47"/>
  <c r="E19" i="47"/>
  <c r="E18" i="47"/>
  <c r="E17" i="47"/>
  <c r="E16" i="47"/>
  <c r="E15" i="47"/>
  <c r="E14" i="47"/>
  <c r="E13" i="47"/>
  <c r="E12" i="47"/>
  <c r="E11" i="47"/>
  <c r="J5" i="47"/>
  <c r="I5" i="47"/>
  <c r="F5" i="47" s="1"/>
  <c r="N1" i="47"/>
  <c r="E9" i="47" s="1"/>
  <c r="E111" i="46"/>
  <c r="E110" i="46"/>
  <c r="E109" i="46"/>
  <c r="E108" i="46"/>
  <c r="E107" i="46"/>
  <c r="E106" i="46"/>
  <c r="E105" i="46"/>
  <c r="E104" i="46"/>
  <c r="E103" i="46"/>
  <c r="E102" i="46"/>
  <c r="E101" i="46"/>
  <c r="E100" i="46"/>
  <c r="E99" i="46"/>
  <c r="E98" i="46"/>
  <c r="E97" i="46"/>
  <c r="E96" i="46"/>
  <c r="E95" i="46"/>
  <c r="E94" i="46"/>
  <c r="E93" i="46"/>
  <c r="E92" i="46"/>
  <c r="E91" i="46"/>
  <c r="E90" i="46"/>
  <c r="E89" i="46"/>
  <c r="E88" i="46"/>
  <c r="E87" i="46"/>
  <c r="E86" i="46"/>
  <c r="E85" i="46"/>
  <c r="E84" i="46"/>
  <c r="E83" i="46"/>
  <c r="E82" i="46"/>
  <c r="E81" i="46"/>
  <c r="E80" i="46"/>
  <c r="E79" i="46"/>
  <c r="E78" i="46"/>
  <c r="E77" i="46"/>
  <c r="E76" i="46"/>
  <c r="E75" i="46"/>
  <c r="E74" i="46"/>
  <c r="E73" i="46"/>
  <c r="E72" i="46"/>
  <c r="E71" i="46"/>
  <c r="E70" i="46"/>
  <c r="E69" i="46"/>
  <c r="E68" i="46"/>
  <c r="E67" i="46"/>
  <c r="E66" i="46"/>
  <c r="E65" i="46"/>
  <c r="E64" i="46"/>
  <c r="E63" i="46"/>
  <c r="E62" i="46"/>
  <c r="E61" i="46"/>
  <c r="E60" i="46"/>
  <c r="E59" i="46"/>
  <c r="E58" i="46"/>
  <c r="E57" i="46"/>
  <c r="E56" i="46"/>
  <c r="E55" i="46"/>
  <c r="E54" i="46"/>
  <c r="E53" i="46"/>
  <c r="E52" i="46"/>
  <c r="E51" i="46"/>
  <c r="E50" i="46"/>
  <c r="E49" i="46"/>
  <c r="E48" i="46"/>
  <c r="E47" i="46"/>
  <c r="E46" i="46"/>
  <c r="E45" i="46"/>
  <c r="E44" i="46"/>
  <c r="E43" i="46"/>
  <c r="E42" i="46"/>
  <c r="E41" i="46"/>
  <c r="E40" i="46"/>
  <c r="E39" i="46"/>
  <c r="E38" i="46"/>
  <c r="E37" i="46"/>
  <c r="E36" i="46"/>
  <c r="E35" i="46"/>
  <c r="E34" i="46"/>
  <c r="E33" i="46"/>
  <c r="E32" i="46"/>
  <c r="E31" i="46"/>
  <c r="E30" i="46"/>
  <c r="E29" i="46"/>
  <c r="E28" i="46"/>
  <c r="E27" i="46"/>
  <c r="E26" i="46"/>
  <c r="E25" i="46"/>
  <c r="E24" i="46"/>
  <c r="E23" i="46"/>
  <c r="E22" i="46"/>
  <c r="E21" i="46"/>
  <c r="E20" i="46"/>
  <c r="E19" i="46"/>
  <c r="E18" i="46"/>
  <c r="E17" i="46"/>
  <c r="E16" i="46"/>
  <c r="E15" i="46"/>
  <c r="E14" i="46"/>
  <c r="E13" i="46"/>
  <c r="E11" i="46"/>
  <c r="E10" i="46"/>
  <c r="E9" i="46"/>
  <c r="J5" i="46"/>
  <c r="I5" i="46"/>
  <c r="B50" i="50"/>
  <c r="B49" i="50"/>
  <c r="B47" i="50"/>
  <c r="F5" i="46" l="1"/>
  <c r="B46" i="50"/>
  <c r="E10" i="47"/>
  <c r="E8" i="48"/>
  <c r="E10" i="48"/>
  <c r="E8" i="47"/>
  <c r="D38" i="30" l="1"/>
  <c r="F30" i="30"/>
  <c r="F28" i="30"/>
  <c r="D32" i="30" l="1"/>
  <c r="F37" i="30" l="1"/>
  <c r="X5" i="27" l="1"/>
  <c r="D36" i="30" l="1"/>
  <c r="E39" i="30" l="1"/>
  <c r="F29" i="30" l="1"/>
  <c r="F31" i="30"/>
  <c r="F32" i="30"/>
  <c r="B32" i="30" s="1"/>
  <c r="F33" i="30"/>
  <c r="F34" i="30"/>
  <c r="F35" i="30"/>
  <c r="F36" i="30"/>
  <c r="B36" i="30" s="1"/>
  <c r="F38" i="30"/>
  <c r="B38" i="30" s="1"/>
  <c r="D28" i="30"/>
  <c r="B28" i="30" s="1"/>
  <c r="D29" i="30"/>
  <c r="B29" i="30" s="1"/>
  <c r="D30" i="30"/>
  <c r="B30" i="30" s="1"/>
  <c r="D31" i="30"/>
  <c r="D33" i="30"/>
  <c r="D34" i="30"/>
  <c r="D35" i="30"/>
  <c r="D37" i="30"/>
  <c r="B37" i="30" s="1"/>
  <c r="G39" i="30"/>
  <c r="B33" i="30" l="1"/>
  <c r="B35" i="30"/>
  <c r="B34" i="30"/>
  <c r="B31" i="30"/>
  <c r="B39" i="30" s="1"/>
  <c r="D39" i="30"/>
  <c r="F41" i="30" s="1"/>
  <c r="L15" i="44" l="1" a="1"/>
  <c r="L16" i="44" s="1"/>
  <c r="E23" i="4"/>
  <c r="J22" i="4" s="1"/>
  <c r="AB5" i="27" l="1"/>
  <c r="Y5" i="27"/>
  <c r="Z5" i="27"/>
  <c r="AA5" i="27"/>
  <c r="AC5" i="27"/>
  <c r="AD5" i="27"/>
  <c r="R9" i="30" l="1"/>
  <c r="R10" i="30"/>
  <c r="R11" i="30"/>
  <c r="R12" i="30"/>
  <c r="R13" i="30"/>
  <c r="R14" i="30"/>
  <c r="R15" i="30"/>
  <c r="R16" i="30"/>
  <c r="R17" i="30"/>
  <c r="R18" i="30"/>
  <c r="R19" i="30"/>
  <c r="S9" i="30" l="1"/>
  <c r="S10" i="30"/>
  <c r="S11" i="30"/>
  <c r="S12" i="30"/>
  <c r="S13" i="30"/>
  <c r="S14" i="30"/>
  <c r="S15" i="30"/>
  <c r="S16" i="30"/>
  <c r="S17" i="30"/>
  <c r="S18" i="30"/>
  <c r="S19" i="30"/>
  <c r="H14" i="4" l="1"/>
  <c r="C6" i="4" s="1"/>
  <c r="S28" i="30" l="1"/>
  <c r="S29" i="30"/>
  <c r="S30" i="30"/>
  <c r="S31" i="30"/>
  <c r="S32" i="30"/>
  <c r="S33" i="30"/>
  <c r="S34" i="30"/>
  <c r="S35" i="30"/>
  <c r="S36" i="30"/>
  <c r="S37" i="30"/>
  <c r="S38" i="30"/>
  <c r="J39" i="30" l="1"/>
  <c r="G3" i="50" s="1"/>
  <c r="E54" i="4" l="1"/>
  <c r="R11" i="51" s="1"/>
  <c r="J59" i="4" l="1"/>
  <c r="W27" i="27" l="1"/>
  <c r="AE27" i="27" s="1"/>
  <c r="W26" i="27"/>
  <c r="AE26" i="27" s="1"/>
  <c r="W25" i="27"/>
  <c r="AE25" i="27" s="1"/>
  <c r="W24" i="27"/>
  <c r="AE24" i="27" s="1"/>
  <c r="W23" i="27"/>
  <c r="AE23" i="27" s="1"/>
  <c r="W22" i="27"/>
  <c r="AE22" i="27" s="1"/>
  <c r="W21" i="27"/>
  <c r="AE21" i="27" s="1"/>
  <c r="W20" i="27"/>
  <c r="AE20" i="27" s="1"/>
  <c r="W19" i="27"/>
  <c r="AE19" i="27" s="1"/>
  <c r="W18" i="27"/>
  <c r="AE18" i="27" s="1"/>
  <c r="W17" i="27"/>
  <c r="AE17" i="27" s="1"/>
  <c r="W16" i="27"/>
  <c r="AE16" i="27" s="1"/>
  <c r="W15" i="27"/>
  <c r="AE15" i="27" s="1"/>
  <c r="W14" i="27"/>
  <c r="AE14" i="27" s="1"/>
  <c r="W13" i="27"/>
  <c r="AE13" i="27" s="1"/>
  <c r="W12" i="27"/>
  <c r="AE12" i="27" s="1"/>
  <c r="W11" i="27"/>
  <c r="AE11" i="27" s="1"/>
  <c r="W10" i="27"/>
  <c r="AE10" i="27" s="1"/>
  <c r="W9" i="27"/>
  <c r="AE9" i="27" s="1"/>
  <c r="AF24" i="27" l="1"/>
  <c r="D27" i="50" s="1"/>
  <c r="AF25" i="27"/>
  <c r="D28" i="50" s="1"/>
  <c r="AF26" i="27"/>
  <c r="D29" i="50" s="1"/>
  <c r="AF27" i="27"/>
  <c r="D30" i="50" s="1"/>
  <c r="AF23" i="27"/>
  <c r="D26" i="50" s="1"/>
  <c r="AF20" i="27"/>
  <c r="D23" i="50" s="1"/>
  <c r="AF17" i="27"/>
  <c r="D20" i="50" s="1"/>
  <c r="AF21" i="27"/>
  <c r="D24" i="50" s="1"/>
  <c r="AF22" i="27"/>
  <c r="D25" i="50" s="1"/>
  <c r="AF16" i="27"/>
  <c r="D19" i="50" s="1"/>
  <c r="AF18" i="27"/>
  <c r="D21" i="50" s="1"/>
  <c r="AF19" i="27"/>
  <c r="D22" i="50" s="1"/>
  <c r="AF15" i="27"/>
  <c r="D18" i="50" s="1"/>
  <c r="AF11" i="27"/>
  <c r="D14" i="50" s="1"/>
  <c r="AF12" i="27"/>
  <c r="D15" i="50" s="1"/>
  <c r="AF9" i="27"/>
  <c r="D12" i="50" s="1"/>
  <c r="AF13" i="27"/>
  <c r="D16" i="50" s="1"/>
  <c r="AF10" i="27"/>
  <c r="D13" i="50" s="1"/>
  <c r="AF14" i="27"/>
  <c r="D17" i="50" s="1"/>
  <c r="W5" i="27"/>
  <c r="W4" i="27" s="1"/>
  <c r="D11" i="50" l="1"/>
  <c r="AE5" i="27"/>
  <c r="AF5" i="27" l="1"/>
  <c r="M39" i="30" l="1"/>
  <c r="L39" i="30"/>
  <c r="K39" i="30"/>
  <c r="F39" i="30"/>
  <c r="Q20" i="30"/>
  <c r="P20" i="30"/>
  <c r="O20" i="30"/>
  <c r="N20" i="30"/>
  <c r="M20" i="30"/>
  <c r="M21" i="30" s="1"/>
  <c r="L20" i="30"/>
  <c r="L21" i="30" s="1"/>
  <c r="K20" i="30"/>
  <c r="K21" i="30" s="1"/>
  <c r="J20" i="30"/>
  <c r="I20" i="30"/>
  <c r="I21" i="30" s="1"/>
  <c r="H20" i="30"/>
  <c r="H21" i="30" s="1"/>
  <c r="G20" i="30"/>
  <c r="G21" i="30" s="1"/>
  <c r="F20" i="30"/>
  <c r="F21" i="30" s="1"/>
  <c r="E20" i="30"/>
  <c r="D20" i="30"/>
  <c r="C20" i="30"/>
  <c r="B20" i="30"/>
  <c r="B21" i="30" s="1"/>
  <c r="N21" i="30" l="1"/>
  <c r="E47" i="4"/>
  <c r="J50" i="4" s="1"/>
  <c r="F42" i="30"/>
  <c r="E31" i="4" s="1"/>
  <c r="G2" i="50"/>
  <c r="E11" i="50" s="1"/>
  <c r="E38" i="4"/>
  <c r="K13" i="51" s="1"/>
  <c r="J21" i="30"/>
  <c r="E55" i="4"/>
  <c r="T11" i="51" s="1"/>
  <c r="E33" i="4"/>
  <c r="E24" i="4"/>
  <c r="J27" i="4" s="1"/>
  <c r="E40" i="4"/>
  <c r="N13" i="51" s="1"/>
  <c r="E41" i="4"/>
  <c r="E39" i="4"/>
  <c r="L13" i="51" s="1"/>
  <c r="E48" i="4"/>
  <c r="O21" i="30"/>
  <c r="Q21" i="30"/>
  <c r="E49" i="4"/>
  <c r="N14" i="51" s="1"/>
  <c r="P21" i="30"/>
  <c r="E36" i="4"/>
  <c r="P12" i="51" s="1"/>
  <c r="E34" i="4"/>
  <c r="L12" i="51" s="1"/>
  <c r="E27" i="4"/>
  <c r="P11" i="51" s="1"/>
  <c r="E21" i="30"/>
  <c r="D21" i="30"/>
  <c r="C21" i="30"/>
  <c r="E57" i="4"/>
  <c r="X11" i="51" s="1"/>
  <c r="E26" i="4"/>
  <c r="N11" i="51" s="1"/>
  <c r="E35" i="4"/>
  <c r="N12" i="51" s="1"/>
  <c r="E50" i="4"/>
  <c r="P14" i="51" s="1"/>
  <c r="E56" i="4"/>
  <c r="V11" i="51" s="1"/>
  <c r="E25" i="4"/>
  <c r="K14" i="51" l="1"/>
  <c r="J51" i="4"/>
  <c r="J38" i="4"/>
  <c r="J30" i="4"/>
  <c r="D51" i="50"/>
  <c r="G51" i="50" s="1"/>
  <c r="D46" i="50"/>
  <c r="G46" i="50" s="1"/>
  <c r="D48" i="50"/>
  <c r="G48" i="50" s="1"/>
  <c r="D49" i="50"/>
  <c r="G49" i="50" s="1"/>
  <c r="E15" i="4" s="1"/>
  <c r="D50" i="50"/>
  <c r="G50" i="50" s="1"/>
  <c r="D45" i="50"/>
  <c r="G45" i="50" s="1"/>
  <c r="E12" i="50"/>
  <c r="H12" i="50" s="1"/>
  <c r="D47" i="50"/>
  <c r="G47" i="50" s="1"/>
  <c r="E13" i="4" s="1"/>
  <c r="H11" i="50"/>
  <c r="J28" i="4"/>
  <c r="P13" i="51"/>
  <c r="K11" i="51"/>
  <c r="L14" i="51"/>
  <c r="J52" i="4"/>
  <c r="K12" i="51"/>
  <c r="L11" i="51"/>
  <c r="J36" i="4"/>
  <c r="J26" i="4"/>
  <c r="E43" i="4"/>
  <c r="E42" i="4"/>
  <c r="E28" i="4"/>
  <c r="E58" i="4"/>
  <c r="J60" i="4"/>
  <c r="J35" i="4" l="1"/>
  <c r="J42" i="4"/>
  <c r="E17" i="4"/>
  <c r="E12" i="4"/>
  <c r="E14" i="4"/>
  <c r="E16" i="4"/>
  <c r="J44" i="4"/>
  <c r="J34" i="4"/>
  <c r="E21" i="50"/>
  <c r="H21" i="50" s="1"/>
  <c r="E27" i="50"/>
  <c r="H27" i="50" s="1"/>
  <c r="E32" i="50"/>
  <c r="H32" i="50" s="1"/>
  <c r="E28" i="50"/>
  <c r="H28" i="50" s="1"/>
  <c r="E36" i="50"/>
  <c r="H36" i="50" s="1"/>
  <c r="E39" i="50"/>
  <c r="H39" i="50" s="1"/>
  <c r="E33" i="50"/>
  <c r="H33" i="50" s="1"/>
  <c r="E13" i="50"/>
  <c r="H13" i="50" s="1"/>
  <c r="E18" i="50"/>
  <c r="H18" i="50" s="1"/>
  <c r="E38" i="50"/>
  <c r="H38" i="50" s="1"/>
  <c r="E24" i="50"/>
  <c r="H24" i="50" s="1"/>
  <c r="E19" i="50"/>
  <c r="H19" i="50" s="1"/>
  <c r="E35" i="50"/>
  <c r="H35" i="50" s="1"/>
  <c r="E17" i="50"/>
  <c r="H17" i="50" s="1"/>
  <c r="E15" i="50"/>
  <c r="H15" i="50" s="1"/>
  <c r="E26" i="50"/>
  <c r="H26" i="50" s="1"/>
  <c r="E40" i="50"/>
  <c r="H40" i="50" s="1"/>
  <c r="E23" i="50"/>
  <c r="H23" i="50" s="1"/>
  <c r="E30" i="50"/>
  <c r="H30" i="50" s="1"/>
  <c r="E14" i="50"/>
  <c r="H14" i="50" s="1"/>
  <c r="E34" i="50"/>
  <c r="H34" i="50" s="1"/>
  <c r="E16" i="50"/>
  <c r="H16" i="50" s="1"/>
  <c r="E37" i="50"/>
  <c r="H37" i="50" s="1"/>
  <c r="E29" i="50"/>
  <c r="H29" i="50" s="1"/>
  <c r="E31" i="50"/>
  <c r="H31" i="50" s="1"/>
  <c r="E22" i="50"/>
  <c r="H22" i="50" s="1"/>
  <c r="E25" i="50"/>
  <c r="H25" i="50" s="1"/>
  <c r="E20" i="50"/>
  <c r="H20" i="50" s="1"/>
  <c r="G52" i="50"/>
  <c r="J62" i="4" l="1"/>
  <c r="E6" i="4" s="1"/>
  <c r="J63" i="4"/>
  <c r="F6" i="4" s="1"/>
  <c r="H41" i="50"/>
  <c r="B11" i="4" s="1"/>
  <c r="G15" i="4" s="1"/>
  <c r="E11" i="4"/>
  <c r="E18" i="4" s="1"/>
  <c r="B5" i="4" s="1"/>
  <c r="G6" i="4" l="1"/>
  <c r="B4" i="4"/>
  <c r="B6" i="4" s="1"/>
  <c r="D6" i="4" s="1"/>
  <c r="H6" i="4" l="1"/>
  <c r="C8" i="52" s="1"/>
  <c r="AR11" i="51"/>
  <c r="AP11"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1" authorId="0" shapeId="0" xr:uid="{00000000-0006-0000-0200-000001000000}">
      <text>
        <r>
          <rPr>
            <b/>
            <sz val="9"/>
            <color indexed="81"/>
            <rFont val="ＭＳ Ｐゴシック"/>
            <family val="3"/>
            <charset val="128"/>
          </rPr>
          <t>本事業に係る支出（おやつ代等）を入力してください。
通常の教育・保育時間に係る支出を含まないよう、必ず本事業に係る経費のみを算出して計上してください。（豊中市児童に係る費用を按分表シートを使用して算出してください）</t>
        </r>
      </text>
    </comment>
    <comment ref="H11" authorId="0" shapeId="0" xr:uid="{00000000-0006-0000-0200-000002000000}">
      <text>
        <r>
          <rPr>
            <b/>
            <sz val="9"/>
            <color indexed="81"/>
            <rFont val="ＭＳ Ｐゴシック"/>
            <family val="3"/>
            <charset val="128"/>
          </rPr>
          <t>本事業に係る収入を入力してください。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8" authorId="0" shapeId="0" xr:uid="{00000000-0006-0000-0300-000001000000}">
      <text>
        <r>
          <rPr>
            <b/>
            <sz val="9"/>
            <color indexed="81"/>
            <rFont val="MS P ゴシック"/>
            <family val="3"/>
            <charset val="128"/>
          </rPr>
          <t>（ア）～（ウ）の①～③には、利用人数のうち、長時間加算人数の対象となる利用延べ人数を①～③の区分ごとに入力してください。</t>
        </r>
      </text>
    </comment>
    <comment ref="N8" authorId="0" shapeId="0" xr:uid="{00000000-0006-0000-0300-000002000000}">
      <text>
        <r>
          <rPr>
            <b/>
            <sz val="9"/>
            <color indexed="81"/>
            <rFont val="MS P ゴシック"/>
            <family val="3"/>
            <charset val="128"/>
          </rPr>
          <t>（ア）～（ウ）の利用人数には、
各月の延べ利用人数を入力してください。</t>
        </r>
      </text>
    </comment>
    <comment ref="E27" authorId="0" shapeId="0" xr:uid="{00000000-0006-0000-0300-000003000000}">
      <text>
        <r>
          <rPr>
            <b/>
            <sz val="9"/>
            <color indexed="81"/>
            <rFont val="MS P ゴシック"/>
            <family val="3"/>
            <charset val="128"/>
          </rPr>
          <t>豊中市以外児童の各月の「平日」「長期休業日」の利用人数を入力してください。長期休業日には利用時間が8時間未満の児童・8時間以上の児童それぞれの年間延べ利用人数を合計した人数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6" authorId="0" shapeId="0" xr:uid="{00000000-0006-0000-0500-000001000000}">
      <text>
        <r>
          <rPr>
            <b/>
            <sz val="14"/>
            <color indexed="81"/>
            <rFont val="MS P ゴシック"/>
            <family val="3"/>
            <charset val="128"/>
          </rPr>
          <t>プルダウンで選択してください</t>
        </r>
      </text>
    </comment>
    <comment ref="D6" authorId="0" shapeId="0" xr:uid="{00000000-0006-0000-0500-000002000000}">
      <text>
        <r>
          <rPr>
            <b/>
            <sz val="14"/>
            <color indexed="81"/>
            <rFont val="MS P ゴシック"/>
            <family val="3"/>
            <charset val="128"/>
          </rPr>
          <t>プルダウンで選択してください</t>
        </r>
      </text>
    </comment>
    <comment ref="G6" authorId="0" shapeId="0" xr:uid="{00000000-0006-0000-0500-000003000000}">
      <text>
        <r>
          <rPr>
            <b/>
            <sz val="16"/>
            <color indexed="81"/>
            <rFont val="MS P ゴシック"/>
            <family val="3"/>
            <charset val="128"/>
          </rPr>
          <t>各月の総支給額および賞与・一時金総支給額を入力してください。</t>
        </r>
      </text>
    </comment>
    <comment ref="S7" authorId="0" shapeId="0" xr:uid="{00000000-0006-0000-0500-000004000000}">
      <text>
        <r>
          <rPr>
            <b/>
            <sz val="14"/>
            <color indexed="81"/>
            <rFont val="MS P ゴシック"/>
            <family val="3"/>
            <charset val="128"/>
          </rPr>
          <t>賞与・一時金を支給した月を入力してください。</t>
        </r>
      </text>
    </comment>
    <comment ref="Y7" authorId="0" shapeId="0" xr:uid="{00000000-0006-0000-0500-000005000000}">
      <text>
        <r>
          <rPr>
            <b/>
            <sz val="14"/>
            <color indexed="81"/>
            <rFont val="MS P ゴシック"/>
            <family val="3"/>
            <charset val="128"/>
          </rPr>
          <t>③について、国・府・他市の補助金・交付金等で人件費補助を受けた額（受ける額）を記入してください。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<sst xmlns="http://schemas.openxmlformats.org/spreadsheetml/2006/main" count="522" uniqueCount="320">
  <si>
    <t>施設名：</t>
    <rPh sb="0" eb="2">
      <t>シセツ</t>
    </rPh>
    <rPh sb="2" eb="3">
      <t>メイ</t>
    </rPh>
    <phoneticPr fontId="4"/>
  </si>
  <si>
    <t>施設類型：</t>
    <rPh sb="0" eb="2">
      <t>シセツ</t>
    </rPh>
    <rPh sb="2" eb="4">
      <t>ルイケイ</t>
    </rPh>
    <phoneticPr fontId="4"/>
  </si>
  <si>
    <t>4月</t>
    <rPh sb="1" eb="2">
      <t>ガツ</t>
    </rPh>
    <phoneticPr fontId="10"/>
  </si>
  <si>
    <t>10月</t>
    <rPh sb="2" eb="3">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</si>
  <si>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</si>
  <si>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</si>
  <si>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</si>
  <si>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</si>
  <si>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</si>
  <si>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11月</t>
    <rPh sb="2" eb="3">
      <t>ガツ</t>
    </rPh>
    <phoneticPr fontId="10"/>
  </si>
  <si>
    <t>12月</t>
    <rPh sb="2" eb="3">
      <t>ガツ</t>
    </rPh>
    <phoneticPr fontId="10"/>
  </si>
  <si>
    <t>1月</t>
    <rPh sb="1" eb="2">
      <t>ガツ</t>
    </rPh>
    <phoneticPr fontId="10"/>
  </si>
  <si>
    <t>2月</t>
    <rPh sb="1" eb="2">
      <t>ガツ</t>
    </rPh>
    <phoneticPr fontId="10"/>
  </si>
  <si>
    <t>3月</t>
    <rPh sb="1" eb="2">
      <t>ガツ</t>
    </rPh>
    <phoneticPr fontId="10"/>
  </si>
  <si>
    <t>合計</t>
    <rPh sb="0" eb="2">
      <t>ゴウケイ</t>
    </rPh>
    <phoneticPr fontId="10"/>
  </si>
  <si>
    <t>計</t>
    <rPh sb="0" eb="1">
      <t>ケイ</t>
    </rPh>
    <phoneticPr fontId="4"/>
  </si>
  <si>
    <t>名前</t>
    <rPh sb="0" eb="2">
      <t>ナマエ</t>
    </rPh>
    <phoneticPr fontId="10"/>
  </si>
  <si>
    <t>担当業務</t>
    <rPh sb="0" eb="2">
      <t>タントウ</t>
    </rPh>
    <rPh sb="2" eb="4">
      <t>ギョウム</t>
    </rPh>
    <phoneticPr fontId="10"/>
  </si>
  <si>
    <t>金額</t>
    <rPh sb="0" eb="2">
      <t>キンガク</t>
    </rPh>
    <phoneticPr fontId="10"/>
  </si>
  <si>
    <t>No.</t>
    <phoneticPr fontId="10"/>
  </si>
  <si>
    <t>区分</t>
    <rPh sb="0" eb="2">
      <t>クブン</t>
    </rPh>
    <phoneticPr fontId="4"/>
  </si>
  <si>
    <t>（２）その他支出</t>
    <rPh sb="5" eb="6">
      <t>タ</t>
    </rPh>
    <rPh sb="6" eb="8">
      <t>シシュツ</t>
    </rPh>
    <phoneticPr fontId="4"/>
  </si>
  <si>
    <t>（ア）基本分（平日分）</t>
    <rPh sb="3" eb="5">
      <t>キホン</t>
    </rPh>
    <rPh sb="5" eb="6">
      <t>ブン</t>
    </rPh>
    <rPh sb="7" eb="9">
      <t>ヘイジツ</t>
    </rPh>
    <rPh sb="9" eb="10">
      <t>ブン</t>
    </rPh>
    <phoneticPr fontId="10"/>
  </si>
  <si>
    <t>（イ）基本分（長期休業日分）</t>
    <rPh sb="3" eb="5">
      <t>キホン</t>
    </rPh>
    <rPh sb="5" eb="6">
      <t>ブン</t>
    </rPh>
    <rPh sb="7" eb="9">
      <t>チョウキ</t>
    </rPh>
    <rPh sb="9" eb="12">
      <t>キュウギョウビ</t>
    </rPh>
    <rPh sb="12" eb="13">
      <t>ブン</t>
    </rPh>
    <phoneticPr fontId="10"/>
  </si>
  <si>
    <t>（ウ）休日分</t>
    <rPh sb="3" eb="5">
      <t>キュウジツ</t>
    </rPh>
    <rPh sb="5" eb="6">
      <t>ブン</t>
    </rPh>
    <phoneticPr fontId="10"/>
  </si>
  <si>
    <t>利用時間8時間未満</t>
    <rPh sb="0" eb="2">
      <t>リヨウ</t>
    </rPh>
    <rPh sb="2" eb="4">
      <t>ジカン</t>
    </rPh>
    <rPh sb="5" eb="7">
      <t>ジカン</t>
    </rPh>
    <rPh sb="7" eb="9">
      <t>ミマン</t>
    </rPh>
    <phoneticPr fontId="10"/>
  </si>
  <si>
    <t>利用時間8時間以上</t>
    <rPh sb="0" eb="2">
      <t>リヨウ</t>
    </rPh>
    <rPh sb="2" eb="4">
      <t>ジカン</t>
    </rPh>
    <rPh sb="5" eb="7">
      <t>ジカン</t>
    </rPh>
    <rPh sb="7" eb="9">
      <t>イジョウ</t>
    </rPh>
    <phoneticPr fontId="10"/>
  </si>
  <si>
    <t>うち長時間加算人数</t>
    <rPh sb="2" eb="5">
      <t>チョウジカン</t>
    </rPh>
    <rPh sb="5" eb="7">
      <t>カサン</t>
    </rPh>
    <rPh sb="7" eb="9">
      <t>ニンズウ</t>
    </rPh>
    <phoneticPr fontId="10"/>
  </si>
  <si>
    <t>①</t>
    <phoneticPr fontId="10"/>
  </si>
  <si>
    <t>②</t>
    <phoneticPr fontId="10"/>
  </si>
  <si>
    <t>③</t>
    <phoneticPr fontId="10"/>
  </si>
  <si>
    <t>平日 + 長期休業日</t>
    <rPh sb="0" eb="2">
      <t>ヘイジツ</t>
    </rPh>
    <rPh sb="5" eb="7">
      <t>チョウキ</t>
    </rPh>
    <rPh sb="7" eb="10">
      <t>キュウギョウビ</t>
    </rPh>
    <phoneticPr fontId="10"/>
  </si>
  <si>
    <t>平日 + 長期休業日 + 休日</t>
    <rPh sb="0" eb="2">
      <t>ヘイジツ</t>
    </rPh>
    <phoneticPr fontId="10"/>
  </si>
  <si>
    <t>平日</t>
    <rPh sb="0" eb="2">
      <t>ヘイジツ</t>
    </rPh>
    <phoneticPr fontId="10"/>
  </si>
  <si>
    <t>◆長時間加算人数は、基本の利用時間（下記表を参照）を超えた利用時間に応じて①～③に区分</t>
    <rPh sb="1" eb="4">
      <t>チョウジカン</t>
    </rPh>
    <rPh sb="4" eb="6">
      <t>カサン</t>
    </rPh>
    <rPh sb="6" eb="8">
      <t>ニンズウ</t>
    </rPh>
    <rPh sb="10" eb="12">
      <t>キホン</t>
    </rPh>
    <rPh sb="13" eb="15">
      <t>リヨウ</t>
    </rPh>
    <rPh sb="15" eb="17">
      <t>ジカン</t>
    </rPh>
    <rPh sb="18" eb="20">
      <t>カキ</t>
    </rPh>
    <rPh sb="20" eb="21">
      <t>ヒョウ</t>
    </rPh>
    <rPh sb="22" eb="24">
      <t>サンショウ</t>
    </rPh>
    <rPh sb="26" eb="27">
      <t>コ</t>
    </rPh>
    <rPh sb="29" eb="31">
      <t>リヨウ</t>
    </rPh>
    <rPh sb="31" eb="33">
      <t>ジカン</t>
    </rPh>
    <rPh sb="34" eb="35">
      <t>オウ</t>
    </rPh>
    <rPh sb="41" eb="43">
      <t>クブン</t>
    </rPh>
    <phoneticPr fontId="10"/>
  </si>
  <si>
    <t>①…超えた利用時間が2時間未満</t>
    <rPh sb="2" eb="3">
      <t>コ</t>
    </rPh>
    <rPh sb="5" eb="7">
      <t>リヨウ</t>
    </rPh>
    <rPh sb="7" eb="9">
      <t>ジカン</t>
    </rPh>
    <rPh sb="11" eb="13">
      <t>ジカン</t>
    </rPh>
    <rPh sb="13" eb="15">
      <t>ミマン</t>
    </rPh>
    <phoneticPr fontId="10"/>
  </si>
  <si>
    <t>②…超えた利用時間が2時間以上3時間未満</t>
    <rPh sb="2" eb="3">
      <t>コ</t>
    </rPh>
    <rPh sb="5" eb="7">
      <t>リヨウ</t>
    </rPh>
    <rPh sb="7" eb="9">
      <t>ジカン</t>
    </rPh>
    <rPh sb="11" eb="13">
      <t>ジカン</t>
    </rPh>
    <rPh sb="13" eb="15">
      <t>イジョウ</t>
    </rPh>
    <rPh sb="16" eb="18">
      <t>ジカン</t>
    </rPh>
    <rPh sb="18" eb="20">
      <t>ミマン</t>
    </rPh>
    <phoneticPr fontId="10"/>
  </si>
  <si>
    <t>③…超えた利用時間が3時間以上</t>
    <rPh sb="2" eb="3">
      <t>コ</t>
    </rPh>
    <rPh sb="5" eb="7">
      <t>リヨウ</t>
    </rPh>
    <rPh sb="7" eb="9">
      <t>ジカン</t>
    </rPh>
    <rPh sb="11" eb="13">
      <t>ジカン</t>
    </rPh>
    <rPh sb="13" eb="15">
      <t>イジョウ</t>
    </rPh>
    <phoneticPr fontId="10"/>
  </si>
  <si>
    <t>◇基本の利用時間</t>
    <rPh sb="1" eb="3">
      <t>キホン</t>
    </rPh>
    <rPh sb="4" eb="6">
      <t>リヨウ</t>
    </rPh>
    <rPh sb="6" eb="8">
      <t>ジカン</t>
    </rPh>
    <phoneticPr fontId="10"/>
  </si>
  <si>
    <t>在園児</t>
    <rPh sb="0" eb="1">
      <t>ザイ</t>
    </rPh>
    <rPh sb="1" eb="2">
      <t>エン</t>
    </rPh>
    <rPh sb="2" eb="3">
      <t>ジ</t>
    </rPh>
    <phoneticPr fontId="10"/>
  </si>
  <si>
    <t>在園児以外</t>
    <rPh sb="0" eb="1">
      <t>ザイ</t>
    </rPh>
    <rPh sb="1" eb="2">
      <t>エン</t>
    </rPh>
    <rPh sb="2" eb="3">
      <t>ジ</t>
    </rPh>
    <rPh sb="3" eb="5">
      <t>イガイ</t>
    </rPh>
    <phoneticPr fontId="10"/>
  </si>
  <si>
    <t>8時間</t>
    <rPh sb="1" eb="3">
      <t>ジカン</t>
    </rPh>
    <phoneticPr fontId="10"/>
  </si>
  <si>
    <t>長期休業日
（利用時間が8時間未満）</t>
    <rPh sb="0" eb="2">
      <t>チョウキ</t>
    </rPh>
    <rPh sb="2" eb="4">
      <t>キュウギョウ</t>
    </rPh>
    <rPh sb="4" eb="5">
      <t>ビ</t>
    </rPh>
    <phoneticPr fontId="10"/>
  </si>
  <si>
    <t>長期休業日
（利用時間が8時間以上）</t>
    <phoneticPr fontId="10"/>
  </si>
  <si>
    <t>休日</t>
    <phoneticPr fontId="10"/>
  </si>
  <si>
    <t>補助単価</t>
    <rPh sb="0" eb="2">
      <t>ホジョ</t>
    </rPh>
    <rPh sb="2" eb="4">
      <t>タンカ</t>
    </rPh>
    <phoneticPr fontId="10"/>
  </si>
  <si>
    <t>年間延利用児童数（他市含む）</t>
    <rPh sb="0" eb="2">
      <t>ネンカン</t>
    </rPh>
    <rPh sb="2" eb="3">
      <t>ノ</t>
    </rPh>
    <rPh sb="3" eb="5">
      <t>リヨウ</t>
    </rPh>
    <rPh sb="5" eb="7">
      <t>ジドウ</t>
    </rPh>
    <rPh sb="7" eb="8">
      <t>スウ</t>
    </rPh>
    <rPh sb="9" eb="11">
      <t>タシ</t>
    </rPh>
    <rPh sb="11" eb="12">
      <t>フク</t>
    </rPh>
    <phoneticPr fontId="10"/>
  </si>
  <si>
    <t>長時間加算単価①</t>
    <rPh sb="0" eb="3">
      <t>チョウジカン</t>
    </rPh>
    <rPh sb="3" eb="5">
      <t>カサン</t>
    </rPh>
    <rPh sb="5" eb="7">
      <t>タンカ</t>
    </rPh>
    <phoneticPr fontId="10"/>
  </si>
  <si>
    <t>長時間加算単価②</t>
    <rPh sb="0" eb="3">
      <t>チョウジカン</t>
    </rPh>
    <rPh sb="3" eb="5">
      <t>カサン</t>
    </rPh>
    <rPh sb="5" eb="7">
      <t>タンカ</t>
    </rPh>
    <phoneticPr fontId="10"/>
  </si>
  <si>
    <t>長時間加算単価③</t>
    <rPh sb="0" eb="3">
      <t>チョウジカン</t>
    </rPh>
    <rPh sb="3" eb="5">
      <t>カサン</t>
    </rPh>
    <rPh sb="5" eb="7">
      <t>タンカ</t>
    </rPh>
    <phoneticPr fontId="10"/>
  </si>
  <si>
    <t>○８時間未満分</t>
    <rPh sb="2" eb="4">
      <t>ジカン</t>
    </rPh>
    <rPh sb="4" eb="6">
      <t>ミマン</t>
    </rPh>
    <rPh sb="6" eb="7">
      <t>ブン</t>
    </rPh>
    <phoneticPr fontId="10"/>
  </si>
  <si>
    <t>○利用時間が８時間未満の児童</t>
    <rPh sb="1" eb="3">
      <t>リヨウ</t>
    </rPh>
    <rPh sb="3" eb="5">
      <t>ジカン</t>
    </rPh>
    <rPh sb="7" eb="9">
      <t>ジカン</t>
    </rPh>
    <rPh sb="9" eb="11">
      <t>ミマン</t>
    </rPh>
    <rPh sb="12" eb="14">
      <t>ジドウ</t>
    </rPh>
    <phoneticPr fontId="10"/>
  </si>
  <si>
    <t>●８時間以上分</t>
    <rPh sb="2" eb="4">
      <t>ジカン</t>
    </rPh>
    <rPh sb="4" eb="6">
      <t>イジョウ</t>
    </rPh>
    <rPh sb="6" eb="7">
      <t>ブン</t>
    </rPh>
    <phoneticPr fontId="10"/>
  </si>
  <si>
    <t>●利用時間が８時間以上の児童</t>
    <rPh sb="1" eb="3">
      <t>リヨウ</t>
    </rPh>
    <rPh sb="3" eb="5">
      <t>ジカン</t>
    </rPh>
    <rPh sb="5" eb="7">
      <t>ジツジカン</t>
    </rPh>
    <rPh sb="7" eb="9">
      <t>ジカン</t>
    </rPh>
    <rPh sb="9" eb="11">
      <t>イジョウ</t>
    </rPh>
    <rPh sb="12" eb="14">
      <t>ジドウ</t>
    </rPh>
    <phoneticPr fontId="10"/>
  </si>
  <si>
    <t>（１）人件費</t>
    <rPh sb="3" eb="6">
      <t>ジンケンヒ</t>
    </rPh>
    <phoneticPr fontId="4"/>
  </si>
  <si>
    <t>保育士</t>
    <rPh sb="0" eb="2">
      <t>ホイク</t>
    </rPh>
    <rPh sb="2" eb="3">
      <t>シ</t>
    </rPh>
    <phoneticPr fontId="10"/>
  </si>
  <si>
    <t>【施設名】</t>
    <rPh sb="1" eb="3">
      <t>シセツ</t>
    </rPh>
    <rPh sb="3" eb="4">
      <t>メイ</t>
    </rPh>
    <phoneticPr fontId="10"/>
  </si>
  <si>
    <t>４月</t>
    <rPh sb="1" eb="2">
      <t>ガツ</t>
    </rPh>
    <phoneticPr fontId="10"/>
  </si>
  <si>
    <t>５月</t>
  </si>
  <si>
    <t>６月</t>
  </si>
  <si>
    <t>７月</t>
  </si>
  <si>
    <t>８月</t>
  </si>
  <si>
    <t>９月</t>
  </si>
  <si>
    <t>１０月</t>
  </si>
  <si>
    <t>１１月</t>
  </si>
  <si>
    <t>１２月</t>
  </si>
  <si>
    <t>１月</t>
  </si>
  <si>
    <t>２月</t>
  </si>
  <si>
    <t>３月</t>
  </si>
  <si>
    <t>資格</t>
    <rPh sb="0" eb="2">
      <t>シカク</t>
    </rPh>
    <phoneticPr fontId="10"/>
  </si>
  <si>
    <t>幼稚園教諭</t>
    <rPh sb="0" eb="3">
      <t>ヨウチエン</t>
    </rPh>
    <rPh sb="3" eb="5">
      <t>キョウユ</t>
    </rPh>
    <phoneticPr fontId="10"/>
  </si>
  <si>
    <t>保・幼</t>
    <rPh sb="0" eb="1">
      <t>ホ</t>
    </rPh>
    <rPh sb="2" eb="3">
      <t>ヨウ</t>
    </rPh>
    <phoneticPr fontId="10"/>
  </si>
  <si>
    <t>子育て支援員</t>
    <rPh sb="0" eb="2">
      <t>コソダ</t>
    </rPh>
    <rPh sb="3" eb="5">
      <t>シエン</t>
    </rPh>
    <rPh sb="5" eb="6">
      <t>イン</t>
    </rPh>
    <phoneticPr fontId="10"/>
  </si>
  <si>
    <t>就労支援</t>
    <rPh sb="0" eb="2">
      <t>シュウロウ</t>
    </rPh>
    <rPh sb="2" eb="4">
      <t>シエン</t>
    </rPh>
    <phoneticPr fontId="10"/>
  </si>
  <si>
    <t>一時（幼）</t>
    <rPh sb="0" eb="2">
      <t>イチジ</t>
    </rPh>
    <rPh sb="3" eb="4">
      <t>ヨウ</t>
    </rPh>
    <phoneticPr fontId="10"/>
  </si>
  <si>
    <t>職員氏名</t>
    <rPh sb="0" eb="2">
      <t>ショクイン</t>
    </rPh>
    <rPh sb="2" eb="4">
      <t>シメイ</t>
    </rPh>
    <phoneticPr fontId="10"/>
  </si>
  <si>
    <t>賞与・
一時金</t>
    <rPh sb="0" eb="2">
      <t>ショウヨ</t>
    </rPh>
    <rPh sb="4" eb="7">
      <t>イチジキン</t>
    </rPh>
    <phoneticPr fontId="10"/>
  </si>
  <si>
    <t>事業主
負担額
②</t>
    <phoneticPr fontId="10"/>
  </si>
  <si>
    <t>②のうち処遇改善等にかかる事業主負担額</t>
    <rPh sb="4" eb="6">
      <t>ショグウ</t>
    </rPh>
    <rPh sb="6" eb="8">
      <t>カイゼン</t>
    </rPh>
    <rPh sb="8" eb="9">
      <t>トウ</t>
    </rPh>
    <rPh sb="13" eb="16">
      <t>ジギョウヌシ</t>
    </rPh>
    <rPh sb="16" eb="18">
      <t>フタン</t>
    </rPh>
    <rPh sb="18" eb="19">
      <t>ガク</t>
    </rPh>
    <phoneticPr fontId="10"/>
  </si>
  <si>
    <t>１－１．一時預かり事業（幼稚園型）</t>
    <rPh sb="4" eb="6">
      <t>イチジ</t>
    </rPh>
    <rPh sb="6" eb="7">
      <t>アズ</t>
    </rPh>
    <rPh sb="9" eb="11">
      <t>ジギョウ</t>
    </rPh>
    <rPh sb="12" eb="15">
      <t>ヨウチエン</t>
    </rPh>
    <rPh sb="15" eb="16">
      <t>ガタ</t>
    </rPh>
    <phoneticPr fontId="4"/>
  </si>
  <si>
    <t>１－２．一時預かり事業（幼稚園型）</t>
    <rPh sb="4" eb="6">
      <t>イチジ</t>
    </rPh>
    <rPh sb="6" eb="7">
      <t>アズ</t>
    </rPh>
    <rPh sb="9" eb="11">
      <t>ジギョウ</t>
    </rPh>
    <rPh sb="12" eb="15">
      <t>ヨウチエン</t>
    </rPh>
    <rPh sb="15" eb="16">
      <t>ガタ</t>
    </rPh>
    <phoneticPr fontId="4"/>
  </si>
  <si>
    <t>＜収入＞</t>
    <rPh sb="1" eb="3">
      <t>シュウニュウ</t>
    </rPh>
    <phoneticPr fontId="4"/>
  </si>
  <si>
    <t>区分</t>
    <rPh sb="0" eb="2">
      <t>クブン</t>
    </rPh>
    <phoneticPr fontId="10"/>
  </si>
  <si>
    <t>（ア）補助基準額</t>
    <rPh sb="3" eb="5">
      <t>ホジョ</t>
    </rPh>
    <rPh sb="5" eb="7">
      <t>キジュン</t>
    </rPh>
    <rPh sb="7" eb="8">
      <t>ガク</t>
    </rPh>
    <phoneticPr fontId="10"/>
  </si>
  <si>
    <t>（イ）８時間未満分　補助基準額</t>
    <rPh sb="4" eb="6">
      <t>ジカン</t>
    </rPh>
    <rPh sb="6" eb="8">
      <t>ミマン</t>
    </rPh>
    <rPh sb="8" eb="9">
      <t>ブン</t>
    </rPh>
    <rPh sb="10" eb="12">
      <t>ホジョ</t>
    </rPh>
    <rPh sb="12" eb="14">
      <t>キジュン</t>
    </rPh>
    <rPh sb="14" eb="15">
      <t>ガク</t>
    </rPh>
    <phoneticPr fontId="10"/>
  </si>
  <si>
    <t>（イ）８時間以上分　補助基準額</t>
    <rPh sb="6" eb="8">
      <t>イジョウ</t>
    </rPh>
    <rPh sb="8" eb="9">
      <t>ブン</t>
    </rPh>
    <rPh sb="10" eb="12">
      <t>ホジョ</t>
    </rPh>
    <rPh sb="12" eb="14">
      <t>キジュン</t>
    </rPh>
    <rPh sb="14" eb="15">
      <t>ガク</t>
    </rPh>
    <phoneticPr fontId="10"/>
  </si>
  <si>
    <t>（ウ）補助基準額</t>
    <rPh sb="3" eb="5">
      <t>ホジョ</t>
    </rPh>
    <rPh sb="5" eb="7">
      <t>キジュン</t>
    </rPh>
    <rPh sb="7" eb="8">
      <t>ガク</t>
    </rPh>
    <phoneticPr fontId="10"/>
  </si>
  <si>
    <t>（エ）補助基準額</t>
    <rPh sb="3" eb="5">
      <t>ホジョ</t>
    </rPh>
    <rPh sb="5" eb="7">
      <t>キジュン</t>
    </rPh>
    <rPh sb="7" eb="8">
      <t>ガク</t>
    </rPh>
    <phoneticPr fontId="10"/>
  </si>
  <si>
    <t>4時間</t>
    <rPh sb="1" eb="3">
      <t>ジカン</t>
    </rPh>
    <phoneticPr fontId="10"/>
  </si>
  <si>
    <t>※（例）教育時間が9時から14時の5時間の場合、教育時間との合計が8時間となるのは17時である⇒17時が長時間加算の起算点となる。</t>
    <rPh sb="2" eb="3">
      <t>タト</t>
    </rPh>
    <rPh sb="50" eb="51">
      <t>ジ</t>
    </rPh>
    <rPh sb="52" eb="55">
      <t>チョウジカン</t>
    </rPh>
    <rPh sb="55" eb="57">
      <t>カサン</t>
    </rPh>
    <rPh sb="58" eb="60">
      <t>キサン</t>
    </rPh>
    <rPh sb="60" eb="61">
      <t>テン</t>
    </rPh>
    <phoneticPr fontId="10"/>
  </si>
  <si>
    <t>区分</t>
    <rPh sb="0" eb="2">
      <t>クブン</t>
    </rPh>
    <phoneticPr fontId="4"/>
  </si>
  <si>
    <r>
      <t>4時間</t>
    </r>
    <r>
      <rPr>
        <sz val="11"/>
        <color indexed="8"/>
        <rFont val="游ゴシック"/>
        <family val="3"/>
        <charset val="128"/>
        <scheme val="minor"/>
      </rPr>
      <t>（※又は教育時間との合計が8時間）</t>
    </r>
    <rPh sb="1" eb="3">
      <t>ジカン</t>
    </rPh>
    <rPh sb="5" eb="6">
      <t>マタ</t>
    </rPh>
    <rPh sb="7" eb="9">
      <t>キョウイク</t>
    </rPh>
    <rPh sb="9" eb="11">
      <t>ジカン</t>
    </rPh>
    <rPh sb="13" eb="14">
      <t>ゴウ</t>
    </rPh>
    <rPh sb="14" eb="15">
      <t>ケイ</t>
    </rPh>
    <rPh sb="17" eb="19">
      <t>ジカン</t>
    </rPh>
    <phoneticPr fontId="10"/>
  </si>
  <si>
    <t>延べ利用
人数</t>
    <rPh sb="0" eb="1">
      <t>ノ</t>
    </rPh>
    <rPh sb="2" eb="4">
      <t>リヨウ</t>
    </rPh>
    <rPh sb="5" eb="7">
      <t>ニンズウ</t>
    </rPh>
    <phoneticPr fontId="10"/>
  </si>
  <si>
    <t>延べ利用人数</t>
    <rPh sb="0" eb="1">
      <t>ノ</t>
    </rPh>
    <rPh sb="2" eb="4">
      <t>リヨウ</t>
    </rPh>
    <rPh sb="4" eb="6">
      <t>ニンズウ</t>
    </rPh>
    <phoneticPr fontId="10"/>
  </si>
  <si>
    <t>③差引額
（①－②）</t>
    <rPh sb="1" eb="3">
      <t>サシヒキ</t>
    </rPh>
    <rPh sb="3" eb="4">
      <t>ガク</t>
    </rPh>
    <phoneticPr fontId="4"/>
  </si>
  <si>
    <t>＜補助基準額＞</t>
    <rPh sb="1" eb="3">
      <t>ホジョ</t>
    </rPh>
    <rPh sb="3" eb="5">
      <t>キジュン</t>
    </rPh>
    <rPh sb="5" eb="6">
      <t>ガク</t>
    </rPh>
    <phoneticPr fontId="4"/>
  </si>
  <si>
    <t>(　月分）</t>
    <rPh sb="2" eb="3">
      <t>ツキ</t>
    </rPh>
    <rPh sb="3" eb="4">
      <t>ブン</t>
    </rPh>
    <phoneticPr fontId="10"/>
  </si>
  <si>
    <r>
      <rPr>
        <b/>
        <u val="double"/>
        <sz val="10"/>
        <color theme="1"/>
        <rFont val="游ゴシック"/>
        <family val="3"/>
        <charset val="128"/>
        <scheme val="minor"/>
      </rPr>
      <t>うち</t>
    </r>
    <r>
      <rPr>
        <sz val="10"/>
        <color theme="1"/>
        <rFont val="游ゴシック"/>
        <family val="3"/>
        <charset val="128"/>
        <scheme val="minor"/>
      </rPr>
      <t>長時間加算人数</t>
    </r>
    <rPh sb="2" eb="5">
      <t>チョウジカン</t>
    </rPh>
    <rPh sb="5" eb="7">
      <t>カサン</t>
    </rPh>
    <rPh sb="7" eb="9">
      <t>ニンズウ</t>
    </rPh>
    <phoneticPr fontId="10"/>
  </si>
  <si>
    <t>↓延べ人数＞長時間加算人数であるかのエラーチェック↓</t>
    <rPh sb="1" eb="2">
      <t>ノ</t>
    </rPh>
    <rPh sb="3" eb="5">
      <t>ニンズウ</t>
    </rPh>
    <rPh sb="6" eb="9">
      <t>チョウジカン</t>
    </rPh>
    <rPh sb="9" eb="11">
      <t>カサン</t>
    </rPh>
    <rPh sb="11" eb="13">
      <t>ニンズウ</t>
    </rPh>
    <phoneticPr fontId="4"/>
  </si>
  <si>
    <r>
      <t>利用料</t>
    </r>
    <r>
      <rPr>
        <b/>
        <sz val="8"/>
        <color rgb="FFFF0000"/>
        <rFont val="游ゴシック"/>
        <family val="3"/>
        <charset val="128"/>
        <scheme val="minor"/>
      </rPr>
      <t>※入力必須</t>
    </r>
    <rPh sb="0" eb="3">
      <t>リヨウリョウ</t>
    </rPh>
    <rPh sb="4" eb="6">
      <t>ニュウリョク</t>
    </rPh>
    <rPh sb="6" eb="8">
      <t>ヒッス</t>
    </rPh>
    <phoneticPr fontId="10"/>
  </si>
  <si>
    <t>…A</t>
    <phoneticPr fontId="4"/>
  </si>
  <si>
    <t>…a</t>
    <phoneticPr fontId="4"/>
  </si>
  <si>
    <t>…B</t>
    <phoneticPr fontId="4"/>
  </si>
  <si>
    <t>…b</t>
    <phoneticPr fontId="4"/>
  </si>
  <si>
    <t>…C</t>
    <phoneticPr fontId="4"/>
  </si>
  <si>
    <t>…c</t>
    <phoneticPr fontId="4"/>
  </si>
  <si>
    <t>…D</t>
    <phoneticPr fontId="4"/>
  </si>
  <si>
    <t>…d</t>
    <phoneticPr fontId="4"/>
  </si>
  <si>
    <t>…E</t>
    <phoneticPr fontId="4"/>
  </si>
  <si>
    <t>…e</t>
    <phoneticPr fontId="4"/>
  </si>
  <si>
    <t>うち補助基準額１</t>
  </si>
  <si>
    <t>補助基準額１　計
（上限10,223,000円）</t>
    <rPh sb="7" eb="8">
      <t>ケイ</t>
    </rPh>
    <phoneticPr fontId="10"/>
  </si>
  <si>
    <t>うち補助基準額２</t>
  </si>
  <si>
    <t>補助基準額２　計</t>
    <rPh sb="7" eb="8">
      <t>ケイ</t>
    </rPh>
    <phoneticPr fontId="10"/>
  </si>
  <si>
    <t>＜長時間加算について＞</t>
    <rPh sb="1" eb="4">
      <t>チョウジカン</t>
    </rPh>
    <rPh sb="4" eb="6">
      <t>カサン</t>
    </rPh>
    <phoneticPr fontId="4"/>
  </si>
  <si>
    <t>④基準額１</t>
    <rPh sb="1" eb="3">
      <t>キジュン</t>
    </rPh>
    <phoneticPr fontId="4"/>
  </si>
  <si>
    <t>⑤基準額２</t>
    <phoneticPr fontId="4"/>
  </si>
  <si>
    <t>※補助基準額は基準額１及び基準額２の合算とする。</t>
    <rPh sb="1" eb="6">
      <t>ホジョキジュンガク</t>
    </rPh>
    <rPh sb="7" eb="9">
      <t>キジュン</t>
    </rPh>
    <rPh sb="9" eb="10">
      <t>ガク</t>
    </rPh>
    <rPh sb="11" eb="12">
      <t>オヨ</t>
    </rPh>
    <rPh sb="13" eb="15">
      <t>キジュン</t>
    </rPh>
    <rPh sb="15" eb="16">
      <t>ガク</t>
    </rPh>
    <rPh sb="18" eb="20">
      <t>ガッサン</t>
    </rPh>
    <phoneticPr fontId="4"/>
  </si>
  <si>
    <t>補助申込額</t>
    <rPh sb="0" eb="2">
      <t>ホジョ</t>
    </rPh>
    <rPh sb="2" eb="4">
      <t>モウシコミ</t>
    </rPh>
    <rPh sb="4" eb="5">
      <t>ガク</t>
    </rPh>
    <phoneticPr fontId="4"/>
  </si>
  <si>
    <t>年間支給額
（総支給額）
①</t>
    <rPh sb="0" eb="2">
      <t>ネンカン</t>
    </rPh>
    <rPh sb="2" eb="4">
      <t>シキュウ</t>
    </rPh>
    <rPh sb="4" eb="5">
      <t>ガク</t>
    </rPh>
    <rPh sb="7" eb="8">
      <t>ソウ</t>
    </rPh>
    <rPh sb="8" eb="11">
      <t>シキュウガク</t>
    </rPh>
    <phoneticPr fontId="10"/>
  </si>
  <si>
    <t>各月の総支給額　</t>
    <rPh sb="0" eb="2">
      <t>カクツキ</t>
    </rPh>
    <rPh sb="3" eb="4">
      <t>ソウ</t>
    </rPh>
    <rPh sb="4" eb="6">
      <t>シキュウ</t>
    </rPh>
    <rPh sb="6" eb="7">
      <t>ガク</t>
    </rPh>
    <phoneticPr fontId="10"/>
  </si>
  <si>
    <t>①のうち国・府・市の他の補助金において補助を受けた額
③</t>
    <rPh sb="4" eb="5">
      <t>クニ</t>
    </rPh>
    <rPh sb="6" eb="7">
      <t>フ</t>
    </rPh>
    <rPh sb="8" eb="9">
      <t>シ</t>
    </rPh>
    <rPh sb="10" eb="11">
      <t>タ</t>
    </rPh>
    <rPh sb="12" eb="15">
      <t>ホジョキン</t>
    </rPh>
    <rPh sb="19" eb="21">
      <t>ホジョ</t>
    </rPh>
    <rPh sb="22" eb="23">
      <t>ウ</t>
    </rPh>
    <rPh sb="25" eb="26">
      <t>ガク</t>
    </rPh>
    <phoneticPr fontId="10"/>
  </si>
  <si>
    <t>②収入額</t>
    <rPh sb="1" eb="3">
      <t>シュウニュウ</t>
    </rPh>
    <rPh sb="3" eb="4">
      <t>ガク</t>
    </rPh>
    <phoneticPr fontId="4"/>
  </si>
  <si>
    <t>①支出額</t>
    <phoneticPr fontId="4"/>
  </si>
  <si>
    <t>年間実施日数</t>
    <rPh sb="0" eb="2">
      <t>ネンカン</t>
    </rPh>
    <rPh sb="5" eb="6">
      <t>スウ</t>
    </rPh>
    <phoneticPr fontId="10"/>
  </si>
  <si>
    <t>年間実施日数</t>
    <rPh sb="0" eb="2">
      <t>ネンカン</t>
    </rPh>
    <phoneticPr fontId="10"/>
  </si>
  <si>
    <t>実績報告書事業別内訳表</t>
    <rPh sb="5" eb="7">
      <t>ジギョウ</t>
    </rPh>
    <rPh sb="7" eb="8">
      <t>ベツ</t>
    </rPh>
    <rPh sb="8" eb="10">
      <t>ウチワケ</t>
    </rPh>
    <rPh sb="10" eb="11">
      <t>ヒョウ</t>
    </rPh>
    <phoneticPr fontId="4"/>
  </si>
  <si>
    <t>⑥補助基準額　合計（④+⑤）</t>
    <rPh sb="1" eb="6">
      <t>ホジョキジュンガク</t>
    </rPh>
    <rPh sb="7" eb="9">
      <t>ゴウケイ</t>
    </rPh>
    <phoneticPr fontId="4"/>
  </si>
  <si>
    <t>補助額（③と⑥を比較して低い方の額）</t>
    <rPh sb="0" eb="2">
      <t>ホジョ</t>
    </rPh>
    <rPh sb="2" eb="3">
      <t>ガク</t>
    </rPh>
    <rPh sb="8" eb="10">
      <t>ヒカク</t>
    </rPh>
    <rPh sb="12" eb="13">
      <t>ヒク</t>
    </rPh>
    <rPh sb="14" eb="15">
      <t>ホウ</t>
    </rPh>
    <rPh sb="16" eb="17">
      <t>ガク</t>
    </rPh>
    <phoneticPr fontId="4"/>
  </si>
  <si>
    <t>うち平日</t>
    <rPh sb="2" eb="4">
      <t>ヘイジツ</t>
    </rPh>
    <phoneticPr fontId="4"/>
  </si>
  <si>
    <t>うち長期休業日</t>
    <rPh sb="2" eb="4">
      <t>チョウキ</t>
    </rPh>
    <rPh sb="4" eb="6">
      <t>キュウギョウ</t>
    </rPh>
    <rPh sb="6" eb="7">
      <t>ビ</t>
    </rPh>
    <phoneticPr fontId="4"/>
  </si>
  <si>
    <t>施設名</t>
    <rPh sb="0" eb="2">
      <t>シセツ</t>
    </rPh>
    <phoneticPr fontId="10"/>
  </si>
  <si>
    <t>給食費</t>
    <rPh sb="0" eb="3">
      <t>キュウショクヒ</t>
    </rPh>
    <phoneticPr fontId="19"/>
  </si>
  <si>
    <t>おやつ代</t>
    <rPh sb="3" eb="4">
      <t>ダイ</t>
    </rPh>
    <phoneticPr fontId="19"/>
  </si>
  <si>
    <t>その他</t>
    <rPh sb="2" eb="3">
      <t>タ</t>
    </rPh>
    <phoneticPr fontId="19"/>
  </si>
  <si>
    <t>費目</t>
    <rPh sb="0" eb="2">
      <t>ヒモク</t>
    </rPh>
    <phoneticPr fontId="19"/>
  </si>
  <si>
    <t>施設全体の
費用合計</t>
    <rPh sb="0" eb="4">
      <t>シセツゼンタイ</t>
    </rPh>
    <rPh sb="6" eb="8">
      <t>ヒヨウ</t>
    </rPh>
    <rPh sb="8" eb="10">
      <t>ゴウケイ</t>
    </rPh>
    <phoneticPr fontId="19"/>
  </si>
  <si>
    <t>その他経費（按分後）計</t>
    <rPh sb="2" eb="5">
      <t>タケイヒ</t>
    </rPh>
    <rPh sb="6" eb="9">
      <t>アンブンゴ</t>
    </rPh>
    <rPh sb="10" eb="11">
      <t>ケイ</t>
    </rPh>
    <phoneticPr fontId="19"/>
  </si>
  <si>
    <t>※すべて領収書等の経費を裏付ける資料の提出が必要です</t>
    <rPh sb="4" eb="7">
      <t>リョウシュウショ</t>
    </rPh>
    <rPh sb="7" eb="8">
      <t>トウ</t>
    </rPh>
    <rPh sb="9" eb="11">
      <t>ケイヒ</t>
    </rPh>
    <rPh sb="12" eb="14">
      <t>ウラヅ</t>
    </rPh>
    <rPh sb="16" eb="18">
      <t>シリョウ</t>
    </rPh>
    <rPh sb="19" eb="21">
      <t>テイシュツ</t>
    </rPh>
    <rPh sb="22" eb="24">
      <t>ヒツヨウ</t>
    </rPh>
    <phoneticPr fontId="19"/>
  </si>
  <si>
    <t>計</t>
    <rPh sb="0" eb="1">
      <t>ケイ</t>
    </rPh>
    <phoneticPr fontId="19"/>
  </si>
  <si>
    <t>水道光熱費入力シート</t>
    <rPh sb="0" eb="5">
      <t>スイドウコウネツヒ</t>
    </rPh>
    <rPh sb="5" eb="7">
      <t>ニュウリョク</t>
    </rPh>
    <phoneticPr fontId="10"/>
  </si>
  <si>
    <t>電気代</t>
    <rPh sb="0" eb="3">
      <t>デンキダイ</t>
    </rPh>
    <phoneticPr fontId="19"/>
  </si>
  <si>
    <t>水道代</t>
    <rPh sb="0" eb="3">
      <t>スイドウダイ</t>
    </rPh>
    <phoneticPr fontId="19"/>
  </si>
  <si>
    <t>ガス代</t>
    <rPh sb="2" eb="3">
      <t>ダイ</t>
    </rPh>
    <phoneticPr fontId="19"/>
  </si>
  <si>
    <t>４月</t>
    <rPh sb="1" eb="2">
      <t>ガツ</t>
    </rPh>
    <phoneticPr fontId="19"/>
  </si>
  <si>
    <t>５月</t>
    <rPh sb="1" eb="2">
      <t>ガツ</t>
    </rPh>
    <phoneticPr fontId="19"/>
  </si>
  <si>
    <t>その他経費入力シート</t>
    <rPh sb="2" eb="3">
      <t>タ</t>
    </rPh>
    <rPh sb="3" eb="5">
      <t>ケイヒ</t>
    </rPh>
    <rPh sb="5" eb="7">
      <t>ニュウリョク</t>
    </rPh>
    <phoneticPr fontId="10"/>
  </si>
  <si>
    <t>人件費、水道光熱費以外の経費について、下の表に入力してください。実績報告の際は領収書等の資料も併せてご提出ください。</t>
    <rPh sb="0" eb="3">
      <t>ジンケンヒ</t>
    </rPh>
    <rPh sb="4" eb="9">
      <t>スイドウコウネツヒ</t>
    </rPh>
    <rPh sb="9" eb="11">
      <t>イガイ</t>
    </rPh>
    <rPh sb="12" eb="14">
      <t>ケイヒ</t>
    </rPh>
    <rPh sb="19" eb="20">
      <t>シタ</t>
    </rPh>
    <rPh sb="21" eb="22">
      <t>ヒョウ</t>
    </rPh>
    <rPh sb="23" eb="25">
      <t>ニュウリョク</t>
    </rPh>
    <phoneticPr fontId="23"/>
  </si>
  <si>
    <t>No</t>
    <phoneticPr fontId="23"/>
  </si>
  <si>
    <t>費目</t>
    <rPh sb="0" eb="2">
      <t>ヒモク</t>
    </rPh>
    <phoneticPr fontId="23"/>
  </si>
  <si>
    <t>領収書の日付</t>
    <rPh sb="0" eb="3">
      <t>リョウシュウショ</t>
    </rPh>
    <rPh sb="4" eb="6">
      <t>ヒヅケ</t>
    </rPh>
    <phoneticPr fontId="23"/>
  </si>
  <si>
    <t>金額</t>
    <rPh sb="0" eb="2">
      <t>キンガク</t>
    </rPh>
    <phoneticPr fontId="23"/>
  </si>
  <si>
    <t>例</t>
    <rPh sb="0" eb="1">
      <t>レイ</t>
    </rPh>
    <phoneticPr fontId="23"/>
  </si>
  <si>
    <t>合計</t>
    <rPh sb="0" eb="2">
      <t>ゴウケイ</t>
    </rPh>
    <phoneticPr fontId="23"/>
  </si>
  <si>
    <t>基準日</t>
    <rPh sb="0" eb="3">
      <t>キジュンビ</t>
    </rPh>
    <phoneticPr fontId="19"/>
  </si>
  <si>
    <t>施設名</t>
    <rPh sb="0" eb="2">
      <t>シセツ</t>
    </rPh>
    <rPh sb="2" eb="3">
      <t>メイ</t>
    </rPh>
    <phoneticPr fontId="19"/>
  </si>
  <si>
    <t>【平日】</t>
    <rPh sb="1" eb="3">
      <t>ヘイジツ</t>
    </rPh>
    <phoneticPr fontId="19"/>
  </si>
  <si>
    <t>集計</t>
    <rPh sb="0" eb="2">
      <t>シュウケイ</t>
    </rPh>
    <phoneticPr fontId="19"/>
  </si>
  <si>
    <t>Ｎｏ</t>
    <phoneticPr fontId="19"/>
  </si>
  <si>
    <t>生年月日</t>
    <rPh sb="0" eb="2">
      <t>セイネン</t>
    </rPh>
    <rPh sb="2" eb="4">
      <t>ガッピ</t>
    </rPh>
    <phoneticPr fontId="19"/>
  </si>
  <si>
    <t>年齢</t>
    <rPh sb="0" eb="2">
      <t>ネンレイ</t>
    </rPh>
    <phoneticPr fontId="19"/>
  </si>
  <si>
    <t>預かり時間
又は教育時間との合計時間</t>
    <rPh sb="6" eb="7">
      <t>マタ</t>
    </rPh>
    <rPh sb="8" eb="12">
      <t>キョウイクジカン</t>
    </rPh>
    <rPh sb="14" eb="18">
      <t>ゴウケイジカン</t>
    </rPh>
    <phoneticPr fontId="19"/>
  </si>
  <si>
    <t>備考</t>
    <rPh sb="0" eb="2">
      <t>ビコウ</t>
    </rPh>
    <phoneticPr fontId="19"/>
  </si>
  <si>
    <t>４時間以下</t>
    <phoneticPr fontId="19"/>
  </si>
  <si>
    <t>４時間超
６時間未満</t>
    <phoneticPr fontId="19"/>
  </si>
  <si>
    <t>６時間以上
７時間未満</t>
    <phoneticPr fontId="19"/>
  </si>
  <si>
    <t>７時間以上</t>
    <phoneticPr fontId="19"/>
  </si>
  <si>
    <t>８時間以下</t>
    <phoneticPr fontId="19"/>
  </si>
  <si>
    <t>８時間超
10時間未満</t>
    <phoneticPr fontId="19"/>
  </si>
  <si>
    <t>10時間以上
11時間未満</t>
    <phoneticPr fontId="19"/>
  </si>
  <si>
    <t>11時間以上</t>
    <phoneticPr fontId="19"/>
  </si>
  <si>
    <t>例1</t>
    <rPh sb="0" eb="1">
      <t>レイ</t>
    </rPh>
    <phoneticPr fontId="19"/>
  </si>
  <si>
    <t>例2</t>
    <rPh sb="0" eb="1">
      <t>レイ</t>
    </rPh>
    <phoneticPr fontId="19"/>
  </si>
  <si>
    <t>例3</t>
    <rPh sb="0" eb="1">
      <t>レイ</t>
    </rPh>
    <phoneticPr fontId="19"/>
  </si>
  <si>
    <t>【休日】</t>
    <rPh sb="1" eb="3">
      <t>キュウジツ</t>
    </rPh>
    <phoneticPr fontId="19"/>
  </si>
  <si>
    <t>預かり時間</t>
    <phoneticPr fontId="19"/>
  </si>
  <si>
    <t>【長期休業日】</t>
    <rPh sb="1" eb="5">
      <t>チョウキキュウギョウ</t>
    </rPh>
    <rPh sb="5" eb="6">
      <t>ビ</t>
    </rPh>
    <phoneticPr fontId="19"/>
  </si>
  <si>
    <t>７時間以上
8時間未満</t>
    <rPh sb="7" eb="9">
      <t>ジカン</t>
    </rPh>
    <rPh sb="9" eb="11">
      <t>ミマン</t>
    </rPh>
    <phoneticPr fontId="19"/>
  </si>
  <si>
    <t>８時間</t>
    <phoneticPr fontId="19"/>
  </si>
  <si>
    <t>資格・免許</t>
    <rPh sb="0" eb="2">
      <t>シカク</t>
    </rPh>
    <rPh sb="3" eb="5">
      <t>メンキョ</t>
    </rPh>
    <phoneticPr fontId="10"/>
  </si>
  <si>
    <t>按分前補助対象額　
①＋②－（①のうち処遇改善等として支給した額＋②のうち処遇改善等にかかる事業主負担額）</t>
    <rPh sb="0" eb="3">
      <t>アンブンマエ</t>
    </rPh>
    <rPh sb="3" eb="5">
      <t>ホジョ</t>
    </rPh>
    <rPh sb="5" eb="7">
      <t>タイショウ</t>
    </rPh>
    <rPh sb="7" eb="8">
      <t>ガク</t>
    </rPh>
    <rPh sb="19" eb="21">
      <t>ショグウ</t>
    </rPh>
    <rPh sb="21" eb="23">
      <t>カイゼン</t>
    </rPh>
    <rPh sb="23" eb="24">
      <t>トウ</t>
    </rPh>
    <rPh sb="27" eb="29">
      <t>シキュウ</t>
    </rPh>
    <rPh sb="31" eb="32">
      <t>ガク</t>
    </rPh>
    <rPh sb="37" eb="41">
      <t>ショグウカイゼン</t>
    </rPh>
    <rPh sb="41" eb="42">
      <t>トウ</t>
    </rPh>
    <rPh sb="46" eb="49">
      <t>ジギョウヌシ</t>
    </rPh>
    <rPh sb="49" eb="51">
      <t>フタン</t>
    </rPh>
    <rPh sb="51" eb="52">
      <t>ガク</t>
    </rPh>
    <phoneticPr fontId="4"/>
  </si>
  <si>
    <t>専任</t>
    <rPh sb="0" eb="2">
      <t>センニン</t>
    </rPh>
    <phoneticPr fontId="10"/>
  </si>
  <si>
    <t>兼務</t>
    <rPh sb="0" eb="2">
      <t>ケンム</t>
    </rPh>
    <phoneticPr fontId="10"/>
  </si>
  <si>
    <t>豊中市幼稚園型一時預かり事業利用者名簿</t>
    <rPh sb="2" eb="3">
      <t>シ</t>
    </rPh>
    <rPh sb="3" eb="6">
      <t>ヨウチエン</t>
    </rPh>
    <rPh sb="6" eb="7">
      <t>ガタ</t>
    </rPh>
    <rPh sb="7" eb="9">
      <t>イチジ</t>
    </rPh>
    <rPh sb="9" eb="10">
      <t>アズ</t>
    </rPh>
    <rPh sb="12" eb="14">
      <t>ジギョウ</t>
    </rPh>
    <rPh sb="14" eb="16">
      <t>リヨウ</t>
    </rPh>
    <rPh sb="16" eb="17">
      <t>シャ</t>
    </rPh>
    <rPh sb="17" eb="19">
      <t>メイボ</t>
    </rPh>
    <phoneticPr fontId="19"/>
  </si>
  <si>
    <t>処遇改善等（③～⑥）にかかる事業主負担額
合計
⑦</t>
    <rPh sb="0" eb="2">
      <t>ショグウ</t>
    </rPh>
    <rPh sb="2" eb="4">
      <t>カイゼン</t>
    </rPh>
    <rPh sb="4" eb="5">
      <t>トウ</t>
    </rPh>
    <rPh sb="14" eb="17">
      <t>ジギョウヌシ</t>
    </rPh>
    <rPh sb="17" eb="19">
      <t>フタン</t>
    </rPh>
    <rPh sb="19" eb="20">
      <t>ガク</t>
    </rPh>
    <rPh sb="21" eb="23">
      <t>ゴウケイ</t>
    </rPh>
    <phoneticPr fontId="10"/>
  </si>
  <si>
    <t>住所</t>
    <rPh sb="0" eb="2">
      <t>ジュウショ</t>
    </rPh>
    <phoneticPr fontId="19"/>
  </si>
  <si>
    <t>按分表</t>
    <phoneticPr fontId="4"/>
  </si>
  <si>
    <t>年間延利用児童数（豊中豊中市内のみ）</t>
    <rPh sb="0" eb="2">
      <t>ネンカン</t>
    </rPh>
    <rPh sb="2" eb="3">
      <t>ノ</t>
    </rPh>
    <rPh sb="3" eb="5">
      <t>リヨウ</t>
    </rPh>
    <rPh sb="5" eb="7">
      <t>ジドウ</t>
    </rPh>
    <rPh sb="7" eb="8">
      <t>スウ</t>
    </rPh>
    <phoneticPr fontId="10"/>
  </si>
  <si>
    <t>　　うち長時間加算対象延利用児童数①（豊中市内のみ）</t>
    <rPh sb="4" eb="7">
      <t>チョウジカン</t>
    </rPh>
    <rPh sb="7" eb="9">
      <t>カサン</t>
    </rPh>
    <rPh sb="9" eb="11">
      <t>タイショウ</t>
    </rPh>
    <rPh sb="11" eb="12">
      <t>ノベ</t>
    </rPh>
    <rPh sb="12" eb="14">
      <t>リヨウ</t>
    </rPh>
    <rPh sb="14" eb="16">
      <t>ジドウ</t>
    </rPh>
    <rPh sb="16" eb="17">
      <t>スウ</t>
    </rPh>
    <phoneticPr fontId="10"/>
  </si>
  <si>
    <t>　　うち長時間加算対象延利用児童数②（豊中市内のみ）</t>
    <rPh sb="4" eb="7">
      <t>チョウジカン</t>
    </rPh>
    <rPh sb="7" eb="9">
      <t>カサン</t>
    </rPh>
    <rPh sb="9" eb="11">
      <t>タイショウ</t>
    </rPh>
    <rPh sb="11" eb="12">
      <t>ノベ</t>
    </rPh>
    <rPh sb="12" eb="14">
      <t>リヨウ</t>
    </rPh>
    <rPh sb="14" eb="16">
      <t>ジドウ</t>
    </rPh>
    <rPh sb="16" eb="17">
      <t>スウ</t>
    </rPh>
    <phoneticPr fontId="10"/>
  </si>
  <si>
    <t>　　うち長時間加算対象延利用児童数③（豊中市内のみ）</t>
    <rPh sb="4" eb="7">
      <t>チョウジカン</t>
    </rPh>
    <rPh sb="7" eb="9">
      <t>カサン</t>
    </rPh>
    <rPh sb="9" eb="11">
      <t>タイショウ</t>
    </rPh>
    <rPh sb="11" eb="12">
      <t>ノベ</t>
    </rPh>
    <rPh sb="12" eb="14">
      <t>リヨウ</t>
    </rPh>
    <rPh sb="14" eb="16">
      <t>ジドウ</t>
    </rPh>
    <rPh sb="16" eb="17">
      <t>スウ</t>
    </rPh>
    <phoneticPr fontId="10"/>
  </si>
  <si>
    <t>　年間延利用児童数（豊中市内のみ）</t>
    <rPh sb="1" eb="3">
      <t>ネンカン</t>
    </rPh>
    <rPh sb="3" eb="4">
      <t>ノ</t>
    </rPh>
    <rPh sb="4" eb="6">
      <t>リヨウ</t>
    </rPh>
    <rPh sb="6" eb="8">
      <t>ジドウ</t>
    </rPh>
    <rPh sb="8" eb="9">
      <t>スウ</t>
    </rPh>
    <phoneticPr fontId="10"/>
  </si>
  <si>
    <t>年間延べ利用児童数（豊中市内のみ）</t>
    <rPh sb="0" eb="2">
      <t>ネンカン</t>
    </rPh>
    <rPh sb="2" eb="3">
      <t>ノベ</t>
    </rPh>
    <rPh sb="4" eb="6">
      <t>リヨウ</t>
    </rPh>
    <rPh sb="6" eb="8">
      <t>ジドウ</t>
    </rPh>
    <rPh sb="8" eb="9">
      <t>スウ</t>
    </rPh>
    <phoneticPr fontId="10"/>
  </si>
  <si>
    <t/>
  </si>
  <si>
    <t>a</t>
    <phoneticPr fontId="4"/>
  </si>
  <si>
    <t>b</t>
    <phoneticPr fontId="4"/>
  </si>
  <si>
    <t>a/b</t>
    <phoneticPr fontId="4"/>
  </si>
  <si>
    <t>人件費（按分後）計</t>
    <phoneticPr fontId="4"/>
  </si>
  <si>
    <t>該当職員の年間幼稚園型一時預かり従事時間c</t>
    <rPh sb="0" eb="2">
      <t>ガイトウ</t>
    </rPh>
    <rPh sb="2" eb="4">
      <t>ショクイン</t>
    </rPh>
    <rPh sb="7" eb="11">
      <t>ヨウチエンガタ</t>
    </rPh>
    <phoneticPr fontId="4"/>
  </si>
  <si>
    <t>該当職員の職員の年間総勤務時間数d</t>
    <rPh sb="5" eb="7">
      <t>ショクイン</t>
    </rPh>
    <rPh sb="8" eb="16">
      <t>ネンカンソウキンムジカンスウ</t>
    </rPh>
    <phoneticPr fontId="4"/>
  </si>
  <si>
    <t>総人件費</t>
    <rPh sb="0" eb="1">
      <t>ソウ</t>
    </rPh>
    <rPh sb="1" eb="4">
      <t>ジンケンヒ</t>
    </rPh>
    <phoneticPr fontId="19"/>
  </si>
  <si>
    <t>豊中市児童分のみの人件費（総人件費*a/b*c/d）</t>
    <rPh sb="13" eb="14">
      <t>ソウ</t>
    </rPh>
    <rPh sb="14" eb="17">
      <t>ジンケンヒ</t>
    </rPh>
    <phoneticPr fontId="4"/>
  </si>
  <si>
    <t>区分（専任/兼任）</t>
    <rPh sb="0" eb="2">
      <t>クブン</t>
    </rPh>
    <rPh sb="3" eb="5">
      <t>センニン</t>
    </rPh>
    <rPh sb="6" eb="8">
      <t>ケンニン</t>
    </rPh>
    <phoneticPr fontId="10"/>
  </si>
  <si>
    <t>e</t>
    <phoneticPr fontId="4"/>
  </si>
  <si>
    <t>f</t>
    <phoneticPr fontId="4"/>
  </si>
  <si>
    <t>g</t>
    <phoneticPr fontId="4"/>
  </si>
  <si>
    <t>h</t>
    <phoneticPr fontId="4"/>
  </si>
  <si>
    <t>e/f</t>
    <phoneticPr fontId="4"/>
  </si>
  <si>
    <t>g/h</t>
    <phoneticPr fontId="4"/>
  </si>
  <si>
    <t>保育材料費</t>
    <rPh sb="0" eb="5">
      <t>ホイクザイリョウヒ</t>
    </rPh>
    <phoneticPr fontId="19"/>
  </si>
  <si>
    <t>保育材料費</t>
    <phoneticPr fontId="4"/>
  </si>
  <si>
    <t>〇〇　〇〇</t>
    <phoneticPr fontId="19"/>
  </si>
  <si>
    <t>△△　△△</t>
    <phoneticPr fontId="19"/>
  </si>
  <si>
    <t>□□　□□</t>
    <phoneticPr fontId="19"/>
  </si>
  <si>
    <t>市区町村名</t>
    <phoneticPr fontId="4"/>
  </si>
  <si>
    <t>施設名</t>
    <phoneticPr fontId="4"/>
  </si>
  <si>
    <t>施設類型</t>
    <rPh sb="0" eb="2">
      <t>シセツ</t>
    </rPh>
    <rPh sb="2" eb="4">
      <t>ルイケイ</t>
    </rPh>
    <phoneticPr fontId="2"/>
  </si>
  <si>
    <t>【市町村名】</t>
    <rPh sb="1" eb="4">
      <t>シチョウソン</t>
    </rPh>
    <rPh sb="4" eb="5">
      <t>メイ</t>
    </rPh>
    <phoneticPr fontId="10"/>
  </si>
  <si>
    <t>保育材料費</t>
    <rPh sb="0" eb="5">
      <t>ホイクザイリョウヒ</t>
    </rPh>
    <phoneticPr fontId="23"/>
  </si>
  <si>
    <t>おやつ代</t>
    <rPh sb="3" eb="4">
      <t>ダイ</t>
    </rPh>
    <phoneticPr fontId="23"/>
  </si>
  <si>
    <t>給食費</t>
    <rPh sb="0" eb="3">
      <t>キュウショクヒ</t>
    </rPh>
    <phoneticPr fontId="23"/>
  </si>
  <si>
    <t>その他</t>
    <rPh sb="2" eb="3">
      <t>タ</t>
    </rPh>
    <phoneticPr fontId="23"/>
  </si>
  <si>
    <t>園児氏名
（豊中市民1号認定者のみ）</t>
    <rPh sb="0" eb="2">
      <t>エンジ</t>
    </rPh>
    <rPh sb="2" eb="4">
      <t>シメイ</t>
    </rPh>
    <rPh sb="6" eb="10">
      <t>トヨナカシミン</t>
    </rPh>
    <rPh sb="11" eb="12">
      <t>ゴウ</t>
    </rPh>
    <rPh sb="12" eb="14">
      <t>ニンテイ</t>
    </rPh>
    <rPh sb="14" eb="15">
      <t>シャ</t>
    </rPh>
    <phoneticPr fontId="19"/>
  </si>
  <si>
    <r>
      <t>利用料等</t>
    </r>
    <r>
      <rPr>
        <sz val="11"/>
        <color rgb="FFFF0000"/>
        <rFont val="游ゴシック"/>
        <family val="3"/>
        <charset val="128"/>
        <scheme val="minor"/>
      </rPr>
      <t>（別途根拠資料を提出してください）</t>
    </r>
    <rPh sb="0" eb="2">
      <t>リヨウ</t>
    </rPh>
    <rPh sb="2" eb="3">
      <t>リョウ</t>
    </rPh>
    <rPh sb="3" eb="4">
      <t>トウ</t>
    </rPh>
    <rPh sb="5" eb="7">
      <t>ベット</t>
    </rPh>
    <rPh sb="7" eb="11">
      <t>コンキョシリョウ</t>
    </rPh>
    <rPh sb="12" eb="14">
      <t>テイシュツ</t>
    </rPh>
    <phoneticPr fontId="4"/>
  </si>
  <si>
    <t>■在園児（豊中市内のみ）</t>
    <rPh sb="1" eb="2">
      <t>ザイ</t>
    </rPh>
    <rPh sb="2" eb="3">
      <t>エン</t>
    </rPh>
    <rPh sb="3" eb="4">
      <t>ジ</t>
    </rPh>
    <phoneticPr fontId="10"/>
  </si>
  <si>
    <t>…A+B+C+D+E</t>
    <phoneticPr fontId="4"/>
  </si>
  <si>
    <t>（エ）在園児以外（豊中市内のみ）</t>
    <rPh sb="3" eb="4">
      <t>ザイ</t>
    </rPh>
    <rPh sb="4" eb="5">
      <t>エン</t>
    </rPh>
    <rPh sb="5" eb="6">
      <t>ジ</t>
    </rPh>
    <rPh sb="6" eb="8">
      <t>イガイ</t>
    </rPh>
    <phoneticPr fontId="10"/>
  </si>
  <si>
    <t>■在園児（他市含む）</t>
    <rPh sb="1" eb="2">
      <t>ザイ</t>
    </rPh>
    <rPh sb="2" eb="3">
      <t>エン</t>
    </rPh>
    <rPh sb="3" eb="4">
      <t>ジ</t>
    </rPh>
    <rPh sb="5" eb="7">
      <t>タシ</t>
    </rPh>
    <rPh sb="7" eb="8">
      <t>フク</t>
    </rPh>
    <phoneticPr fontId="10"/>
  </si>
  <si>
    <t>平日（豊中市内）</t>
    <rPh sb="0" eb="2">
      <t>ヘイジツ</t>
    </rPh>
    <rPh sb="3" eb="5">
      <t>トヨナカ</t>
    </rPh>
    <rPh sb="5" eb="7">
      <t>シナイ</t>
    </rPh>
    <phoneticPr fontId="10"/>
  </si>
  <si>
    <t>平日（豊中市外）</t>
    <rPh sb="0" eb="2">
      <t>ヘイジツ</t>
    </rPh>
    <rPh sb="3" eb="5">
      <t>トヨナカ</t>
    </rPh>
    <rPh sb="5" eb="7">
      <t>シガイ</t>
    </rPh>
    <phoneticPr fontId="10"/>
  </si>
  <si>
    <t>長期
休業日（豊中市内）</t>
    <rPh sb="0" eb="2">
      <t>チョウキ</t>
    </rPh>
    <rPh sb="3" eb="6">
      <t>キュウギョウビ</t>
    </rPh>
    <rPh sb="7" eb="9">
      <t>トヨナカ</t>
    </rPh>
    <rPh sb="9" eb="11">
      <t>シナイ</t>
    </rPh>
    <phoneticPr fontId="10"/>
  </si>
  <si>
    <t>長期
休業日（豊中市外）</t>
    <rPh sb="0" eb="2">
      <t>チョウキ</t>
    </rPh>
    <rPh sb="3" eb="6">
      <t>キュウギョウビ</t>
    </rPh>
    <rPh sb="7" eb="9">
      <t>トヨナカ</t>
    </rPh>
    <rPh sb="9" eb="11">
      <t>シガイ</t>
    </rPh>
    <phoneticPr fontId="10"/>
  </si>
  <si>
    <t>1.一時預かり事業（幼稚園型）</t>
    <rPh sb="2" eb="5">
      <t>イチジアズ</t>
    </rPh>
    <rPh sb="7" eb="9">
      <t>ジギョウ</t>
    </rPh>
    <rPh sb="10" eb="13">
      <t>ヨウチエン</t>
    </rPh>
    <rPh sb="13" eb="14">
      <t>ガタ</t>
    </rPh>
    <phoneticPr fontId="4"/>
  </si>
  <si>
    <t>施設の年間実施
日数</t>
    <rPh sb="0" eb="2">
      <t>シセツ</t>
    </rPh>
    <rPh sb="3" eb="5">
      <t>ネンカン</t>
    </rPh>
    <rPh sb="5" eb="7">
      <t>ジッシ</t>
    </rPh>
    <rPh sb="8" eb="10">
      <t>ニッスウ</t>
    </rPh>
    <phoneticPr fontId="19"/>
  </si>
  <si>
    <t>幼稚園型Ⅰ</t>
    <rPh sb="0" eb="3">
      <t>ヨウチエン</t>
    </rPh>
    <rPh sb="3" eb="4">
      <t>ガタ</t>
    </rPh>
    <phoneticPr fontId="19"/>
  </si>
  <si>
    <t>開設準備経費
（改修費等）</t>
    <rPh sb="0" eb="2">
      <t>カイセツ</t>
    </rPh>
    <rPh sb="2" eb="4">
      <t>ジュンビ</t>
    </rPh>
    <rPh sb="4" eb="6">
      <t>ケイヒ</t>
    </rPh>
    <rPh sb="8" eb="11">
      <t>カイシュウヒ</t>
    </rPh>
    <rPh sb="11" eb="12">
      <t>トウ</t>
    </rPh>
    <phoneticPr fontId="19"/>
  </si>
  <si>
    <t>対象経費の実支出額</t>
    <rPh sb="0" eb="2">
      <t>タイショウ</t>
    </rPh>
    <rPh sb="2" eb="4">
      <t>ケイヒ</t>
    </rPh>
    <rPh sb="5" eb="6">
      <t>ジツ</t>
    </rPh>
    <rPh sb="6" eb="8">
      <t>シシュツ</t>
    </rPh>
    <rPh sb="8" eb="9">
      <t>ガク</t>
    </rPh>
    <phoneticPr fontId="19"/>
  </si>
  <si>
    <t>国庫補助基準額</t>
    <rPh sb="0" eb="2">
      <t>コッコ</t>
    </rPh>
    <rPh sb="2" eb="4">
      <t>ホジョ</t>
    </rPh>
    <rPh sb="4" eb="7">
      <t>キジュンガク</t>
    </rPh>
    <phoneticPr fontId="19"/>
  </si>
  <si>
    <t>保育体制充実加算</t>
    <rPh sb="0" eb="2">
      <t>ホイク</t>
    </rPh>
    <rPh sb="2" eb="4">
      <t>タイセイ</t>
    </rPh>
    <rPh sb="4" eb="6">
      <t>ジュウジツ</t>
    </rPh>
    <rPh sb="6" eb="8">
      <t>カサン</t>
    </rPh>
    <phoneticPr fontId="19"/>
  </si>
  <si>
    <t>就労支援型施設
加算</t>
    <rPh sb="0" eb="2">
      <t>シュウロウ</t>
    </rPh>
    <rPh sb="2" eb="4">
      <t>シエン</t>
    </rPh>
    <rPh sb="4" eb="5">
      <t>ガタ</t>
    </rPh>
    <rPh sb="5" eb="7">
      <t>シセツ</t>
    </rPh>
    <rPh sb="8" eb="10">
      <t>カサン</t>
    </rPh>
    <phoneticPr fontId="19"/>
  </si>
  <si>
    <t>平日</t>
  </si>
  <si>
    <t>長期
休業日</t>
    <rPh sb="0" eb="2">
      <t>チョウキ</t>
    </rPh>
    <rPh sb="3" eb="5">
      <t>キュウギョウ</t>
    </rPh>
    <rPh sb="5" eb="6">
      <t>ビ</t>
    </rPh>
    <phoneticPr fontId="19"/>
  </si>
  <si>
    <t>休日</t>
    <rPh sb="0" eb="2">
      <t>キュウジツ</t>
    </rPh>
    <phoneticPr fontId="19"/>
  </si>
  <si>
    <t>特別な
支援を
要する
園児</t>
    <rPh sb="0" eb="2">
      <t>トクベツ</t>
    </rPh>
    <rPh sb="4" eb="6">
      <t>シエン</t>
    </rPh>
    <rPh sb="8" eb="9">
      <t>ヨウ</t>
    </rPh>
    <rPh sb="12" eb="13">
      <t>エン</t>
    </rPh>
    <rPh sb="13" eb="14">
      <t>ジ</t>
    </rPh>
    <phoneticPr fontId="19"/>
  </si>
  <si>
    <t>⑧以外の園児</t>
    <rPh sb="1" eb="3">
      <t>イガイ</t>
    </rPh>
    <rPh sb="4" eb="6">
      <t>エンジ</t>
    </rPh>
    <phoneticPr fontId="19"/>
  </si>
  <si>
    <t>⑯以外の園児</t>
    <rPh sb="1" eb="3">
      <t>イガイ</t>
    </rPh>
    <rPh sb="4" eb="6">
      <t>エンジ</t>
    </rPh>
    <phoneticPr fontId="19"/>
  </si>
  <si>
    <t>幼稚園在籍園児</t>
    <rPh sb="0" eb="3">
      <t>ヨウチエン</t>
    </rPh>
    <rPh sb="3" eb="5">
      <t>ザイセキ</t>
    </rPh>
    <rPh sb="5" eb="7">
      <t>エンジ</t>
    </rPh>
    <phoneticPr fontId="19"/>
  </si>
  <si>
    <t>幼稚園在籍園児以外</t>
    <rPh sb="0" eb="3">
      <t>ヨウチエン</t>
    </rPh>
    <rPh sb="3" eb="5">
      <t>ザイセキ</t>
    </rPh>
    <rPh sb="5" eb="7">
      <t>エンジ</t>
    </rPh>
    <rPh sb="7" eb="9">
      <t>イガイ</t>
    </rPh>
    <phoneticPr fontId="19"/>
  </si>
  <si>
    <t>うち長時間</t>
    <rPh sb="2" eb="5">
      <t>チョウジカン</t>
    </rPh>
    <phoneticPr fontId="19"/>
  </si>
  <si>
    <t>平日＋長期休業日＋休日</t>
    <rPh sb="0" eb="2">
      <t>ヘイジツ</t>
    </rPh>
    <rPh sb="3" eb="5">
      <t>チョウキ</t>
    </rPh>
    <rPh sb="5" eb="7">
      <t>キュウギョウ</t>
    </rPh>
    <rPh sb="7" eb="8">
      <t>ビ</t>
    </rPh>
    <rPh sb="9" eb="11">
      <t>キュウジツ</t>
    </rPh>
    <phoneticPr fontId="19"/>
  </si>
  <si>
    <t>平日</t>
    <rPh sb="0" eb="2">
      <t>ヘイジツ</t>
    </rPh>
    <phoneticPr fontId="19"/>
  </si>
  <si>
    <t>長期休業日</t>
    <rPh sb="0" eb="2">
      <t>チョウキ</t>
    </rPh>
    <rPh sb="2" eb="5">
      <t>キュウギョウビ</t>
    </rPh>
    <phoneticPr fontId="19"/>
  </si>
  <si>
    <t>配置月数</t>
    <rPh sb="0" eb="2">
      <t>ハイチ</t>
    </rPh>
    <rPh sb="2" eb="4">
      <t>ゲッスウ</t>
    </rPh>
    <phoneticPr fontId="19"/>
  </si>
  <si>
    <t>2時間
未満</t>
    <rPh sb="1" eb="3">
      <t>ジカン</t>
    </rPh>
    <rPh sb="4" eb="6">
      <t>ミマン</t>
    </rPh>
    <phoneticPr fontId="19"/>
  </si>
  <si>
    <t>2～3
時間</t>
    <rPh sb="4" eb="6">
      <t>ジカン</t>
    </rPh>
    <phoneticPr fontId="19"/>
  </si>
  <si>
    <t>3時間
以上</t>
    <rPh sb="1" eb="3">
      <t>ジカン</t>
    </rPh>
    <rPh sb="4" eb="6">
      <t>イジョウ</t>
    </rPh>
    <phoneticPr fontId="19"/>
  </si>
  <si>
    <t>⑤</t>
  </si>
  <si>
    <t>⑥</t>
  </si>
  <si>
    <t>⑦</t>
  </si>
  <si>
    <t>⑧</t>
  </si>
  <si>
    <t>⑬</t>
  </si>
  <si>
    <t>⑭</t>
  </si>
  <si>
    <t>⑮</t>
  </si>
  <si>
    <t>⑯</t>
  </si>
  <si>
    <t>⑰</t>
  </si>
  <si>
    <t>⑱</t>
  </si>
  <si>
    <t>⑲</t>
  </si>
  <si>
    <t>⑳</t>
  </si>
  <si>
    <t>㉑</t>
  </si>
  <si>
    <t>㉒</t>
  </si>
  <si>
    <t>㉓</t>
  </si>
  <si>
    <t>㉔</t>
  </si>
  <si>
    <t>⑨</t>
  </si>
  <si>
    <t>長期休業日
（８時間未満）</t>
    <rPh sb="0" eb="2">
      <t>チョウキ</t>
    </rPh>
    <rPh sb="2" eb="5">
      <t>キュウギョウビ</t>
    </rPh>
    <rPh sb="8" eb="10">
      <t>ジカン</t>
    </rPh>
    <rPh sb="10" eb="12">
      <t>ミマン</t>
    </rPh>
    <phoneticPr fontId="19"/>
  </si>
  <si>
    <t>⑩</t>
  </si>
  <si>
    <t>長期休業日
（８時間以上）</t>
    <rPh sb="0" eb="2">
      <t>チョウキ</t>
    </rPh>
    <rPh sb="2" eb="5">
      <t>キュウギョウビ</t>
    </rPh>
    <rPh sb="8" eb="10">
      <t>ジカン</t>
    </rPh>
    <rPh sb="10" eb="12">
      <t>イジョウ</t>
    </rPh>
    <phoneticPr fontId="19"/>
  </si>
  <si>
    <t>⑪</t>
  </si>
  <si>
    <t>⑫</t>
  </si>
  <si>
    <t>施設当たり年間延べ利用者数【広域利用含む】</t>
    <rPh sb="0" eb="2">
      <t>シセツ</t>
    </rPh>
    <rPh sb="2" eb="3">
      <t>ア</t>
    </rPh>
    <rPh sb="5" eb="7">
      <t>ネンカン</t>
    </rPh>
    <rPh sb="7" eb="8">
      <t>ノ</t>
    </rPh>
    <rPh sb="9" eb="11">
      <t>リヨウ</t>
    </rPh>
    <rPh sb="11" eb="12">
      <t>シャ</t>
    </rPh>
    <rPh sb="12" eb="13">
      <t>スウ</t>
    </rPh>
    <rPh sb="14" eb="16">
      <t>コウイキ</t>
    </rPh>
    <rPh sb="16" eb="18">
      <t>リヨウ</t>
    </rPh>
    <rPh sb="18" eb="19">
      <t>フク</t>
    </rPh>
    <phoneticPr fontId="19"/>
  </si>
  <si>
    <t>年間延べ利用者数【豊中市児童分】</t>
    <rPh sb="0" eb="2">
      <t>ネンカン</t>
    </rPh>
    <rPh sb="2" eb="3">
      <t>ノ</t>
    </rPh>
    <rPh sb="4" eb="6">
      <t>リヨウ</t>
    </rPh>
    <rPh sb="6" eb="7">
      <t>シャ</t>
    </rPh>
    <rPh sb="7" eb="8">
      <t>スウ</t>
    </rPh>
    <rPh sb="9" eb="12">
      <t>トヨナカシ</t>
    </rPh>
    <rPh sb="12" eb="14">
      <t>ジドウ</t>
    </rPh>
    <rPh sb="14" eb="15">
      <t>ブン</t>
    </rPh>
    <phoneticPr fontId="19"/>
  </si>
  <si>
    <t>…a+b+c+d+e</t>
    <phoneticPr fontId="4"/>
  </si>
  <si>
    <t>人件費</t>
    <rPh sb="0" eb="3">
      <t>ジンケンヒ</t>
    </rPh>
    <phoneticPr fontId="4"/>
  </si>
  <si>
    <r>
      <t>＜支出＞</t>
    </r>
    <r>
      <rPr>
        <sz val="11"/>
        <color rgb="FFFF0000"/>
        <rFont val="游ゴシック"/>
        <family val="3"/>
        <charset val="128"/>
        <scheme val="minor"/>
      </rPr>
      <t>※豊中市児童分にかかる経費のみ</t>
    </r>
    <rPh sb="1" eb="3">
      <t>シシュツ</t>
    </rPh>
    <phoneticPr fontId="4"/>
  </si>
  <si>
    <t>（1）人件費</t>
    <rPh sb="3" eb="6">
      <t>ジンケンヒ</t>
    </rPh>
    <phoneticPr fontId="4"/>
  </si>
  <si>
    <t>幼稚園型一時預かり年間延利用児童数（豊中市児童分のみ）</t>
    <rPh sb="21" eb="24">
      <t>ジドウブン</t>
    </rPh>
    <phoneticPr fontId="4"/>
  </si>
  <si>
    <t>年間幼稚園型一時預かり従事時間</t>
    <phoneticPr fontId="4"/>
  </si>
  <si>
    <t>年間総勤務時間数</t>
    <phoneticPr fontId="4"/>
  </si>
  <si>
    <t>1-1．人件費内訳表（就労支援型施設加算の職員は除く）</t>
    <rPh sb="7" eb="9">
      <t>ウチワケ</t>
    </rPh>
    <rPh sb="9" eb="10">
      <t>ヒョウ</t>
    </rPh>
    <rPh sb="11" eb="16">
      <t>シュウロウシエンガタ</t>
    </rPh>
    <rPh sb="16" eb="18">
      <t>シセツ</t>
    </rPh>
    <rPh sb="18" eb="20">
      <t>カサン</t>
    </rPh>
    <rPh sb="21" eb="23">
      <t>ショクイン</t>
    </rPh>
    <rPh sb="24" eb="25">
      <t>ノゾ</t>
    </rPh>
    <phoneticPr fontId="19"/>
  </si>
  <si>
    <t>（２）水道光熱費・その他経費内訳表</t>
    <rPh sb="3" eb="8">
      <t>スイドウコウネツヒ</t>
    </rPh>
    <rPh sb="11" eb="12">
      <t>タ</t>
    </rPh>
    <rPh sb="12" eb="14">
      <t>ケイヒ</t>
    </rPh>
    <rPh sb="14" eb="16">
      <t>ウチワケ</t>
    </rPh>
    <rPh sb="16" eb="17">
      <t>ヒョウ</t>
    </rPh>
    <phoneticPr fontId="10"/>
  </si>
  <si>
    <t>総面積（㎡）（水道光熱費を申請する場合のみ）</t>
    <phoneticPr fontId="4"/>
  </si>
  <si>
    <t>一時預かり保育の時間数（水道光熱費を申請する場合のみ）</t>
    <rPh sb="10" eb="11">
      <t>スウ</t>
    </rPh>
    <phoneticPr fontId="4"/>
  </si>
  <si>
    <t>開園時間総数（水道光熱費を申請する場合のみ）</t>
    <rPh sb="4" eb="6">
      <t>ソウスウ</t>
    </rPh>
    <phoneticPr fontId="4"/>
  </si>
  <si>
    <t>一時預かり保育用の部屋の面積（㎡）（水道光熱費を申請する場合のみ）（1.98㎡×平均利用児童数）</t>
    <rPh sb="18" eb="20">
      <t>スイドウ</t>
    </rPh>
    <rPh sb="20" eb="23">
      <t>コウネツヒ</t>
    </rPh>
    <rPh sb="24" eb="26">
      <t>シンセイ</t>
    </rPh>
    <rPh sb="28" eb="30">
      <t>バアイ</t>
    </rPh>
    <rPh sb="40" eb="42">
      <t>ヘイキン</t>
    </rPh>
    <rPh sb="42" eb="44">
      <t>リヨウ</t>
    </rPh>
    <rPh sb="44" eb="46">
      <t>ジドウ</t>
    </rPh>
    <rPh sb="46" eb="47">
      <t>スウ</t>
    </rPh>
    <phoneticPr fontId="4"/>
  </si>
  <si>
    <t>（２）水道光熱費とその他支出</t>
    <rPh sb="11" eb="12">
      <t>タ</t>
    </rPh>
    <rPh sb="12" eb="14">
      <t>シシュツ</t>
    </rPh>
    <phoneticPr fontId="4"/>
  </si>
  <si>
    <t>光熱水費を申請する場合は以下入力</t>
    <rPh sb="0" eb="4">
      <t>コウネツスイヒ</t>
    </rPh>
    <rPh sb="5" eb="7">
      <t>シンセイ</t>
    </rPh>
    <rPh sb="9" eb="11">
      <t>バアイ</t>
    </rPh>
    <rPh sb="12" eb="14">
      <t>イカ</t>
    </rPh>
    <rPh sb="14" eb="16">
      <t>ニュウリョク</t>
    </rPh>
    <phoneticPr fontId="4"/>
  </si>
  <si>
    <t>総面積（㎡）</t>
    <phoneticPr fontId="4"/>
  </si>
  <si>
    <t>一時預かり保育の時間数</t>
    <rPh sb="10" eb="11">
      <t>スウ</t>
    </rPh>
    <phoneticPr fontId="4"/>
  </si>
  <si>
    <t>開園時間総数</t>
    <rPh sb="4" eb="6">
      <t>ソウスウ</t>
    </rPh>
    <phoneticPr fontId="4"/>
  </si>
  <si>
    <t>幼稚園型一時預かり年間延利用児童数（他市児童分含む）</t>
    <rPh sb="18" eb="20">
      <t>タシ</t>
    </rPh>
    <rPh sb="20" eb="22">
      <t>ジドウ</t>
    </rPh>
    <rPh sb="22" eb="23">
      <t>ブン</t>
    </rPh>
    <rPh sb="23" eb="24">
      <t>フク</t>
    </rPh>
    <phoneticPr fontId="4"/>
  </si>
  <si>
    <t>一時預かり保育用の部屋の面積（㎡）
（通常保育と区別していない場合は1.98㎡×一時預かり幼稚園型の平均利用児童数で算出してください）</t>
    <rPh sb="19" eb="23">
      <t>ツウジョウホイク</t>
    </rPh>
    <rPh sb="24" eb="26">
      <t>クベツ</t>
    </rPh>
    <rPh sb="31" eb="33">
      <t>バアイ</t>
    </rPh>
    <rPh sb="40" eb="42">
      <t>イチジ</t>
    </rPh>
    <rPh sb="42" eb="43">
      <t>アズ</t>
    </rPh>
    <rPh sb="45" eb="49">
      <t>ヨウチエンガタ</t>
    </rPh>
    <rPh sb="58" eb="60">
      <t>サンシュツ</t>
    </rPh>
    <phoneticPr fontId="4"/>
  </si>
  <si>
    <t>平均児童数</t>
    <rPh sb="0" eb="5">
      <t>ヘイキンジドウスウ</t>
    </rPh>
    <phoneticPr fontId="4"/>
  </si>
  <si>
    <t>必要面積</t>
    <rPh sb="0" eb="2">
      <t>ヒツヨウ</t>
    </rPh>
    <rPh sb="2" eb="4">
      <t>メンセキ</t>
    </rPh>
    <phoneticPr fontId="4"/>
  </si>
  <si>
    <r>
      <t>園児氏名
（</t>
    </r>
    <r>
      <rPr>
        <b/>
        <sz val="11"/>
        <color rgb="FFFF0000"/>
        <rFont val="游ゴシック"/>
        <family val="3"/>
        <charset val="128"/>
        <scheme val="minor"/>
      </rPr>
      <t>豊中市民のみ</t>
    </r>
    <r>
      <rPr>
        <b/>
        <sz val="11"/>
        <color theme="1"/>
        <rFont val="游ゴシック"/>
        <family val="3"/>
        <charset val="128"/>
        <scheme val="minor"/>
      </rPr>
      <t>）</t>
    </r>
    <rPh sb="0" eb="1">
      <t>エン</t>
    </rPh>
    <rPh sb="1" eb="2">
      <t>ジ</t>
    </rPh>
    <rPh sb="2" eb="4">
      <t>シメイ</t>
    </rPh>
    <rPh sb="8" eb="10">
      <t>シミン</t>
    </rPh>
    <phoneticPr fontId="19"/>
  </si>
  <si>
    <r>
      <t>園児氏名
（</t>
    </r>
    <r>
      <rPr>
        <b/>
        <sz val="11"/>
        <color rgb="FFFF0000"/>
        <rFont val="游ゴシック"/>
        <family val="3"/>
        <charset val="128"/>
        <scheme val="minor"/>
      </rPr>
      <t>豊中市民のみ</t>
    </r>
    <r>
      <rPr>
        <b/>
        <sz val="11"/>
        <color theme="1"/>
        <rFont val="游ゴシック"/>
        <family val="3"/>
        <charset val="128"/>
        <scheme val="minor"/>
      </rPr>
      <t>）</t>
    </r>
    <rPh sb="0" eb="2">
      <t>エンジ</t>
    </rPh>
    <rPh sb="2" eb="4">
      <t>シメイ</t>
    </rPh>
    <rPh sb="6" eb="10">
      <t>トヨナカシミン</t>
    </rPh>
    <phoneticPr fontId="19"/>
  </si>
  <si>
    <t>豊中市中桜塚3-1-1</t>
  </si>
  <si>
    <t>豊中市中桜塚3-1-1</t>
    <rPh sb="0" eb="3">
      <t>トヨナカシ</t>
    </rPh>
    <rPh sb="3" eb="6">
      <t>ナカサクラヅカ</t>
    </rPh>
    <phoneticPr fontId="4"/>
  </si>
  <si>
    <t>豊中市中桜塚3-1-1</t>
    <phoneticPr fontId="4"/>
  </si>
  <si>
    <r>
      <t>豊中市児童分のみのその他経費（水道光熱費*a/b</t>
    </r>
    <r>
      <rPr>
        <sz val="14"/>
        <rFont val="ＭＳ 明朝"/>
        <family val="1"/>
        <charset val="128"/>
      </rPr>
      <t>*e/f*g</t>
    </r>
    <r>
      <rPr>
        <sz val="14"/>
        <color indexed="8"/>
        <rFont val="ＭＳ 明朝"/>
        <family val="1"/>
        <charset val="128"/>
      </rPr>
      <t>/h）
（その他*a/b）</t>
    </r>
    <rPh sb="11" eb="14">
      <t>タケイヒ</t>
    </rPh>
    <rPh sb="37" eb="38">
      <t>タ</t>
    </rPh>
    <phoneticPr fontId="4"/>
  </si>
  <si>
    <t>（ウ）休日分　</t>
    <rPh sb="3" eb="5">
      <t>キュウジツ</t>
    </rPh>
    <rPh sb="5" eb="6">
      <t>ブン</t>
    </rPh>
    <phoneticPr fontId="10"/>
  </si>
  <si>
    <t>（エ）在園児以外の児童分（平日+長期休業日+休日）　</t>
    <rPh sb="3" eb="5">
      <t>ザイエン</t>
    </rPh>
    <rPh sb="5" eb="6">
      <t>ジ</t>
    </rPh>
    <rPh sb="6" eb="8">
      <t>イガイ</t>
    </rPh>
    <rPh sb="9" eb="11">
      <t>ジドウ</t>
    </rPh>
    <rPh sb="11" eb="12">
      <t>ブン</t>
    </rPh>
    <phoneticPr fontId="10"/>
  </si>
  <si>
    <t>市区町村名：</t>
    <rPh sb="0" eb="2">
      <t>シク</t>
    </rPh>
    <rPh sb="2" eb="4">
      <t>チョウソン</t>
    </rPh>
    <rPh sb="4" eb="5">
      <t>メイ</t>
    </rPh>
    <phoneticPr fontId="4"/>
  </si>
  <si>
    <t>①のうち処遇改善等加算（区分1～3）として支給した額</t>
    <rPh sb="4" eb="6">
      <t>ショグウ</t>
    </rPh>
    <rPh sb="6" eb="8">
      <t>カイゼン</t>
    </rPh>
    <rPh sb="8" eb="9">
      <t>トウ</t>
    </rPh>
    <rPh sb="9" eb="11">
      <t>カサン</t>
    </rPh>
    <rPh sb="12" eb="14">
      <t>クブン</t>
    </rPh>
    <rPh sb="21" eb="23">
      <t>シキュウ</t>
    </rPh>
    <rPh sb="25" eb="26">
      <t>ガク</t>
    </rPh>
    <phoneticPr fontId="10"/>
  </si>
  <si>
    <t>当年度処遇改善等加算区分1分
④-1</t>
    <rPh sb="7" eb="8">
      <t>トウ</t>
    </rPh>
    <rPh sb="10" eb="12">
      <t>クブン</t>
    </rPh>
    <phoneticPr fontId="10"/>
  </si>
  <si>
    <t>当年度処遇改善等加算区分2分
④-2</t>
    <rPh sb="7" eb="8">
      <t>トウ</t>
    </rPh>
    <rPh sb="10" eb="12">
      <t>クブン</t>
    </rPh>
    <phoneticPr fontId="10"/>
  </si>
  <si>
    <t>当年度処遇改善等加算区分3分
④-3</t>
    <rPh sb="7" eb="8">
      <t>トウ</t>
    </rPh>
    <rPh sb="10" eb="12">
      <t>クブン</t>
    </rPh>
    <rPh sb="13" eb="14">
      <t>ブン</t>
    </rPh>
    <phoneticPr fontId="4"/>
  </si>
  <si>
    <t>過年度処遇改善等加算分
（前年度以前の残額として支給したもの）
⑤</t>
    <phoneticPr fontId="10"/>
  </si>
  <si>
    <t>令和8年度豊中市以外の特定教育・保育施設運営費補助金事業</t>
    <rPh sb="0" eb="2">
      <t>レイワ</t>
    </rPh>
    <rPh sb="3" eb="5">
      <t>ネンド</t>
    </rPh>
    <rPh sb="5" eb="8">
      <t>トヨナカシ</t>
    </rPh>
    <rPh sb="8" eb="10">
      <t>イガイ</t>
    </rPh>
    <rPh sb="11" eb="13">
      <t>トクテイ</t>
    </rPh>
    <rPh sb="13" eb="15">
      <t>キョウイク</t>
    </rPh>
    <rPh sb="16" eb="18">
      <t>ホイク</t>
    </rPh>
    <rPh sb="18" eb="20">
      <t>シセツ</t>
    </rPh>
    <rPh sb="20" eb="23">
      <t>ウンエイヒ</t>
    </rPh>
    <rPh sb="23" eb="26">
      <t>ホジョキン</t>
    </rPh>
    <rPh sb="26" eb="28">
      <t>ジギョウ</t>
    </rPh>
    <phoneticPr fontId="4"/>
  </si>
  <si>
    <t>令和8年度各月職員配置実績報告書（支給額）</t>
    <rPh sb="11" eb="13">
      <t>ジッセキ</t>
    </rPh>
    <rPh sb="13" eb="16">
      <t>ホウコクショ</t>
    </rPh>
    <rPh sb="15" eb="16">
      <t>ショ</t>
    </rPh>
    <rPh sb="17" eb="19">
      <t>シキュウ</t>
    </rPh>
    <rPh sb="19" eb="20">
      <t>ガク</t>
    </rPh>
    <phoneticPr fontId="10"/>
  </si>
  <si>
    <t>令和８年４月～令和９年３月</t>
    <rPh sb="0" eb="2">
      <t>レイワ</t>
    </rPh>
    <rPh sb="3" eb="4">
      <t>ネン</t>
    </rPh>
    <rPh sb="5" eb="6">
      <t>ガツ</t>
    </rPh>
    <rPh sb="7" eb="9">
      <t>レイワ</t>
    </rPh>
    <rPh sb="10" eb="11">
      <t>ネン</t>
    </rPh>
    <rPh sb="12" eb="13">
      <t>ガツ</t>
    </rPh>
    <phoneticPr fontId="19"/>
  </si>
  <si>
    <t>令和8年度人勧引上げ・引下げ分として支給した額（過年度も含む）
⑥</t>
    <rPh sb="0" eb="2">
      <t>レイワ</t>
    </rPh>
    <rPh sb="3" eb="4">
      <t>ネン</t>
    </rPh>
    <rPh sb="11" eb="12">
      <t>ヒ</t>
    </rPh>
    <rPh sb="12" eb="13">
      <t>サ</t>
    </rPh>
    <rPh sb="24" eb="27">
      <t>カネンド</t>
    </rPh>
    <rPh sb="28" eb="29">
      <t>フク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</si>
</sst>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_-;\-* #,##0_-;_-* &quot;-&quot;_-;_-@_-"/>
    <numFmt numFmtId="177" formatCode="#,##0&quot;円&quot;"/>
    <numFmt numFmtId="178" formatCode="#"/>
    <numFmt numFmtId="179" formatCode="[$-F800]dddd\,\ mmmm\ dd\,\ yyyy"/>
    <numFmt numFmtId="180" formatCode="0.000"/>
  </numFmts>
  <fonts count="66">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b/>
      <sz val="11"/>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b/>
      <sz val="12"/>
      <color theme="1"/>
      <name val="游ゴシック"/>
      <family val="3"/>
      <charset val="128"/>
      <scheme val="minor"/>
    </font>
    <font>
      <sz val="11"/>
      <name val="ＭＳ Ｐゴシック"/>
      <family val="3"/>
      <charset val="128"/>
    </font>
    <font>
      <sz val="6"/>
      <name val="ＭＳ Ｐゴシック"/>
      <family val="3"/>
      <charset val="128"/>
    </font>
    <font>
      <sz val="10"/>
      <name val="ＭＳ Ｐゴシック"/>
      <family val="3"/>
      <charset val="128"/>
    </font>
    <font>
      <sz val="10"/>
      <name val="游ゴシック"/>
      <family val="3"/>
      <charset val="128"/>
      <scheme val="minor"/>
    </font>
    <font>
      <sz val="10"/>
      <color theme="1"/>
      <name val="游ゴシック"/>
      <family val="3"/>
      <charset val="128"/>
      <scheme val="minor"/>
    </font>
    <font>
      <b/>
      <sz val="10"/>
      <color rgb="FFFF0000"/>
      <name val="游ゴシック"/>
      <family val="3"/>
      <charset val="128"/>
      <scheme val="minor"/>
    </font>
    <font>
      <sz val="9"/>
      <color theme="1"/>
      <name val="游ゴシック"/>
      <family val="3"/>
      <charset val="128"/>
      <scheme val="minor"/>
    </font>
    <font>
      <sz val="9"/>
      <name val="游ゴシック"/>
      <family val="3"/>
      <charset val="128"/>
      <scheme val="minor"/>
    </font>
    <font>
      <sz val="9"/>
      <name val="ＭＳ Ｐゴシック"/>
      <family val="3"/>
      <charset val="128"/>
    </font>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b/>
      <sz val="9"/>
      <color indexed="81"/>
      <name val="ＭＳ Ｐゴシック"/>
      <family val="3"/>
      <charset val="128"/>
    </font>
    <font>
      <sz val="11"/>
      <color theme="1"/>
      <name val="游ゴシック"/>
      <family val="2"/>
      <scheme val="minor"/>
    </font>
    <font>
      <sz val="6"/>
      <name val="游ゴシック"/>
      <family val="3"/>
      <charset val="128"/>
      <scheme val="minor"/>
    </font>
    <font>
      <sz val="12"/>
      <color theme="1"/>
      <name val="游ゴシック"/>
      <family val="3"/>
      <charset val="128"/>
      <scheme val="minor"/>
    </font>
    <font>
      <b/>
      <sz val="9"/>
      <color indexed="81"/>
      <name val="MS P ゴシック"/>
      <family val="3"/>
      <charset val="128"/>
    </font>
    <font>
      <sz val="11"/>
      <color theme="1"/>
      <name val="ＭＳ Ｐゴシック"/>
      <family val="2"/>
      <charset val="128"/>
    </font>
    <font>
      <b/>
      <sz val="9"/>
      <name val="ＭＳ Ｐゴシック"/>
      <family val="3"/>
      <charset val="128"/>
    </font>
    <font>
      <b/>
      <sz val="14"/>
      <color indexed="81"/>
      <name val="MS P ゴシック"/>
      <family val="3"/>
      <charset val="128"/>
    </font>
    <font>
      <sz val="11"/>
      <name val="游ゴシック"/>
      <family val="3"/>
      <charset val="128"/>
      <scheme val="minor"/>
    </font>
    <font>
      <sz val="8"/>
      <name val="游ゴシック"/>
      <family val="3"/>
      <charset val="128"/>
      <scheme val="minor"/>
    </font>
    <font>
      <sz val="11"/>
      <color indexed="8"/>
      <name val="游ゴシック"/>
      <family val="3"/>
      <charset val="128"/>
      <scheme val="minor"/>
    </font>
    <font>
      <sz val="14"/>
      <name val="游ゴシック"/>
      <family val="3"/>
      <charset val="128"/>
      <scheme val="minor"/>
    </font>
    <font>
      <u/>
      <sz val="16"/>
      <name val="游ゴシック"/>
      <family val="3"/>
      <charset val="128"/>
      <scheme val="minor"/>
    </font>
    <font>
      <b/>
      <sz val="14"/>
      <name val="游ゴシック"/>
      <family val="3"/>
      <charset val="128"/>
      <scheme val="minor"/>
    </font>
    <font>
      <b/>
      <sz val="20"/>
      <name val="游ゴシック"/>
      <family val="3"/>
      <charset val="128"/>
      <scheme val="minor"/>
    </font>
    <font>
      <sz val="16"/>
      <name val="游ゴシック"/>
      <family val="3"/>
      <charset val="128"/>
      <scheme val="minor"/>
    </font>
    <font>
      <b/>
      <sz val="16"/>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b/>
      <sz val="16"/>
      <color rgb="FFFF0000"/>
      <name val="游ゴシック"/>
      <family val="3"/>
      <charset val="128"/>
      <scheme val="minor"/>
    </font>
    <font>
      <b/>
      <sz val="10"/>
      <color theme="1"/>
      <name val="游ゴシック"/>
      <family val="3"/>
      <charset val="128"/>
      <scheme val="minor"/>
    </font>
    <font>
      <b/>
      <u/>
      <sz val="11"/>
      <color theme="1"/>
      <name val="游ゴシック"/>
      <family val="3"/>
      <charset val="128"/>
      <scheme val="minor"/>
    </font>
    <font>
      <b/>
      <sz val="16"/>
      <color indexed="81"/>
      <name val="MS P ゴシック"/>
      <family val="3"/>
      <charset val="128"/>
    </font>
    <font>
      <b/>
      <u val="double"/>
      <sz val="10"/>
      <color theme="1"/>
      <name val="游ゴシック"/>
      <family val="3"/>
      <charset val="128"/>
      <scheme val="minor"/>
    </font>
    <font>
      <b/>
      <sz val="14"/>
      <color theme="1"/>
      <name val="游ゴシック"/>
      <family val="3"/>
      <charset val="128"/>
      <scheme val="minor"/>
    </font>
    <font>
      <b/>
      <sz val="8"/>
      <color rgb="FFFF0000"/>
      <name val="游ゴシック"/>
      <family val="3"/>
      <charset val="128"/>
      <scheme val="minor"/>
    </font>
    <font>
      <sz val="11"/>
      <color indexed="8"/>
      <name val="ＭＳ Ｐゴシック"/>
      <family val="3"/>
      <charset val="128"/>
    </font>
    <font>
      <sz val="12"/>
      <name val="游ゴシック"/>
      <family val="3"/>
      <charset val="128"/>
      <scheme val="minor"/>
    </font>
    <font>
      <sz val="14"/>
      <name val="游ゴシック"/>
      <family val="3"/>
      <charset val="128"/>
    </font>
    <font>
      <b/>
      <sz val="14"/>
      <color indexed="8"/>
      <name val="ＭＳ 明朝"/>
      <family val="1"/>
      <charset val="128"/>
    </font>
    <font>
      <sz val="14"/>
      <color indexed="8"/>
      <name val="ＭＳ 明朝"/>
      <family val="1"/>
      <charset val="128"/>
    </font>
    <font>
      <sz val="12"/>
      <color indexed="8"/>
      <name val="ＭＳ 明朝"/>
      <family val="1"/>
      <charset val="128"/>
    </font>
    <font>
      <sz val="14"/>
      <color rgb="FFFF0000"/>
      <name val="ＭＳ 明朝"/>
      <family val="1"/>
      <charset val="128"/>
    </font>
    <font>
      <sz val="11"/>
      <color theme="1"/>
      <name val="ＭＳ 明朝"/>
      <family val="1"/>
      <charset val="128"/>
    </font>
    <font>
      <sz val="11"/>
      <name val="ＭＳ 明朝"/>
      <family val="1"/>
      <charset val="128"/>
    </font>
    <font>
      <sz val="14"/>
      <color theme="1"/>
      <name val="ＭＳ 明朝"/>
      <family val="1"/>
      <charset val="128"/>
    </font>
    <font>
      <b/>
      <sz val="14"/>
      <color theme="1"/>
      <name val="ＭＳ ゴシック"/>
      <family val="3"/>
      <charset val="128"/>
    </font>
    <font>
      <sz val="11"/>
      <color theme="1" tint="0.34998626667073579"/>
      <name val="游ゴシック"/>
      <family val="2"/>
      <charset val="128"/>
      <scheme val="minor"/>
    </font>
    <font>
      <sz val="11"/>
      <color theme="1" tint="0.34998626667073579"/>
      <name val="游ゴシック"/>
      <family val="3"/>
      <charset val="128"/>
      <scheme val="minor"/>
    </font>
    <font>
      <sz val="12"/>
      <color theme="1"/>
      <name val="ＭＳ ゴシック"/>
      <family val="3"/>
      <charset val="128"/>
    </font>
    <font>
      <sz val="11"/>
      <color theme="1" tint="0.249977111117893"/>
      <name val="游ゴシック"/>
      <family val="3"/>
      <charset val="128"/>
      <scheme val="minor"/>
    </font>
    <font>
      <sz val="8"/>
      <color theme="1"/>
      <name val="游ゴシック"/>
      <family val="2"/>
      <charset val="128"/>
      <scheme val="minor"/>
    </font>
    <font>
      <b/>
      <sz val="14"/>
      <color rgb="FFFF0000"/>
      <name val="游ゴシック"/>
      <family val="3"/>
      <charset val="128"/>
      <scheme val="minor"/>
    </font>
    <font>
      <sz val="14"/>
      <name val="ＭＳ 明朝"/>
      <family val="1"/>
      <charset val="128"/>
    </font>
    <font>
      <b/>
      <sz val="16"/>
      <color theme="1"/>
      <name val="游ゴシック"/>
      <family val="3"/>
      <charset val="128"/>
      <scheme val="minor"/>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
      <patternFill patternType="solid">
        <fgColor rgb="FFDDEBF7"/>
        <bgColor rgb="FF000000"/>
      </patternFill>
    </fill>
    <fill>
      <patternFill patternType="solid">
        <fgColor theme="8"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79998168889431442"/>
        <bgColor rgb="FF000000"/>
      </patternFill>
    </fill>
    <fill>
      <patternFill patternType="solid">
        <fgColor theme="0" tint="-0.34998626667073579"/>
        <bgColor indexed="64"/>
      </patternFill>
    </fill>
    <fill>
      <patternFill patternType="solid">
        <fgColor rgb="FFFFFF66"/>
        <bgColor indexed="64"/>
      </patternFill>
    </fill>
    <fill>
      <patternFill patternType="solid">
        <fgColor theme="2" tint="-0.249977111117893"/>
        <bgColor indexed="64"/>
      </patternFill>
    </fill>
  </fills>
  <borders count="8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hair">
        <color indexed="64"/>
      </left>
      <right/>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auto="1"/>
      </left>
      <right style="hair">
        <color auto="1"/>
      </right>
      <top style="thin">
        <color indexed="64"/>
      </top>
      <bottom/>
      <diagonal/>
    </border>
    <border>
      <left style="hair">
        <color indexed="64"/>
      </left>
      <right style="hair">
        <color auto="1"/>
      </right>
      <top style="thin">
        <color indexed="64"/>
      </top>
      <bottom/>
      <diagonal/>
    </border>
    <border>
      <left style="hair">
        <color indexed="64"/>
      </left>
      <right style="thin">
        <color indexed="64"/>
      </right>
      <top style="thin">
        <color indexed="64"/>
      </top>
      <bottom/>
      <diagonal/>
    </border>
    <border>
      <left style="thin">
        <color auto="1"/>
      </left>
      <right/>
      <top style="thin">
        <color theme="0"/>
      </top>
      <bottom/>
      <diagonal/>
    </border>
    <border>
      <left/>
      <right style="thin">
        <color auto="1"/>
      </right>
      <top style="thin">
        <color theme="0"/>
      </top>
      <bottom/>
      <diagonal/>
    </border>
    <border>
      <left style="thin">
        <color auto="1"/>
      </left>
      <right style="hair">
        <color auto="1"/>
      </right>
      <top/>
      <bottom/>
      <diagonal/>
    </border>
    <border>
      <left style="hair">
        <color auto="1"/>
      </left>
      <right style="hair">
        <color indexed="64"/>
      </right>
      <top/>
      <bottom/>
      <diagonal/>
    </border>
    <border>
      <left style="hair">
        <color indexed="64"/>
      </left>
      <right style="thin">
        <color indexed="64"/>
      </right>
      <top/>
      <bottom/>
      <diagonal/>
    </border>
    <border>
      <left/>
      <right style="hair">
        <color indexed="64"/>
      </right>
      <top/>
      <bottom/>
      <diagonal/>
    </border>
    <border>
      <left style="thin">
        <color auto="1"/>
      </left>
      <right/>
      <top/>
      <bottom style="thin">
        <color theme="0"/>
      </bottom>
      <diagonal/>
    </border>
    <border>
      <left/>
      <right style="thin">
        <color auto="1"/>
      </right>
      <top/>
      <bottom style="thin">
        <color theme="0"/>
      </bottom>
      <diagonal/>
    </border>
    <border>
      <left style="thin">
        <color theme="0"/>
      </left>
      <right style="thin">
        <color auto="1"/>
      </right>
      <top style="thin">
        <color theme="0"/>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hair">
        <color indexed="64"/>
      </left>
      <right style="thin">
        <color auto="1"/>
      </right>
      <top style="thin">
        <color auto="1"/>
      </top>
      <bottom style="hair">
        <color auto="1"/>
      </bottom>
      <diagonal/>
    </border>
    <border>
      <left/>
      <right style="hair">
        <color auto="1"/>
      </right>
      <top style="thin">
        <color auto="1"/>
      </top>
      <bottom style="hair">
        <color auto="1"/>
      </bottom>
      <diagonal/>
    </border>
    <border diagonalUp="1">
      <left style="thin">
        <color indexed="64"/>
      </left>
      <right/>
      <top style="thin">
        <color indexed="64"/>
      </top>
      <bottom/>
      <diagonal style="thin">
        <color indexed="64"/>
      </diagonal>
    </border>
    <border>
      <left style="thin">
        <color indexed="64"/>
      </left>
      <right/>
      <top style="hair">
        <color indexed="64"/>
      </top>
      <bottom style="hair">
        <color indexed="64"/>
      </bottom>
      <diagonal/>
    </border>
    <border>
      <left/>
      <right style="hair">
        <color auto="1"/>
      </right>
      <top style="hair">
        <color auto="1"/>
      </top>
      <bottom style="hair">
        <color auto="1"/>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3">
    <xf numFmtId="0" fontId="0" fillId="0" borderId="0">
      <alignment vertical="center"/>
    </xf>
    <xf numFmtId="38" fontId="9" fillId="0" borderId="0" applyFont="0" applyFill="0" applyBorder="0" applyAlignment="0" applyProtection="0"/>
    <xf numFmtId="0" fontId="18" fillId="0" borderId="0">
      <alignment vertical="center"/>
    </xf>
    <xf numFmtId="176" fontId="11" fillId="0" borderId="0" applyFont="0" applyFill="0" applyBorder="0" applyAlignment="0" applyProtection="0"/>
    <xf numFmtId="0" fontId="6" fillId="0" borderId="0">
      <alignment vertical="center"/>
    </xf>
    <xf numFmtId="0" fontId="22" fillId="0" borderId="0"/>
    <xf numFmtId="0" fontId="9" fillId="0" borderId="0"/>
    <xf numFmtId="38" fontId="26" fillId="0" borderId="0" applyFont="0" applyFill="0" applyBorder="0" applyAlignment="0" applyProtection="0">
      <alignment vertical="center"/>
    </xf>
    <xf numFmtId="0" fontId="9" fillId="0" borderId="0">
      <alignment vertical="center"/>
    </xf>
    <xf numFmtId="0" fontId="9" fillId="0" borderId="0"/>
    <xf numFmtId="9" fontId="47" fillId="0" borderId="0" applyFont="0" applyFill="0" applyBorder="0" applyAlignment="0" applyProtection="0">
      <alignment vertical="center"/>
    </xf>
    <xf numFmtId="0" fontId="3" fillId="0" borderId="0">
      <alignment vertical="center"/>
    </xf>
    <xf numFmtId="38" fontId="22" fillId="0" borderId="0" applyFont="0" applyFill="0" applyBorder="0" applyAlignment="0" applyProtection="0">
      <alignment vertical="center"/>
    </xf>
    <xf numFmtId="0" fontId="31" fillId="0" borderId="0">
      <alignment vertical="center"/>
    </xf>
    <xf numFmtId="38" fontId="31" fillId="0" borderId="0" applyFill="0" applyBorder="0" applyAlignment="0" applyProtection="0">
      <alignment vertical="center"/>
    </xf>
    <xf numFmtId="38" fontId="2" fillId="0" borderId="0" applyFont="0" applyFill="0" applyBorder="0" applyAlignment="0" applyProtection="0">
      <alignment vertical="center"/>
    </xf>
    <xf numFmtId="38" fontId="22"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83">
    <xf numFmtId="0" fontId="0" fillId="0" borderId="0" xfId="0">
      <alignment vertical="center"/>
    </xf>
    <xf numFmtId="38" fontId="6" fillId="0" borderId="2" xfId="7" applyFont="1" applyFill="1" applyBorder="1" applyAlignment="1" applyProtection="1">
      <alignment vertical="center"/>
    </xf>
    <xf numFmtId="38" fontId="29" fillId="0" borderId="0" xfId="7" applyFont="1" applyFill="1" applyBorder="1" applyAlignment="1" applyProtection="1">
      <alignment vertical="center"/>
    </xf>
    <xf numFmtId="38" fontId="32" fillId="0" borderId="0" xfId="7" applyFont="1" applyAlignment="1" applyProtection="1"/>
    <xf numFmtId="38" fontId="6" fillId="0" borderId="0" xfId="7" applyFont="1" applyAlignment="1" applyProtection="1"/>
    <xf numFmtId="38" fontId="32" fillId="0" borderId="0" xfId="7" applyFont="1" applyFill="1" applyProtection="1">
      <alignment vertical="center"/>
    </xf>
    <xf numFmtId="38" fontId="34" fillId="0" borderId="0" xfId="7" applyFont="1" applyFill="1" applyAlignment="1" applyProtection="1">
      <alignment vertical="center"/>
    </xf>
    <xf numFmtId="38" fontId="34" fillId="0" borderId="0" xfId="7" applyFont="1" applyFill="1" applyAlignment="1" applyProtection="1">
      <alignment horizontal="center" vertical="center"/>
    </xf>
    <xf numFmtId="38" fontId="32" fillId="0" borderId="0" xfId="7" applyFont="1" applyFill="1" applyAlignment="1" applyProtection="1">
      <alignment horizontal="left" vertical="center"/>
    </xf>
    <xf numFmtId="38" fontId="36" fillId="0" borderId="0" xfId="7" applyFont="1" applyFill="1" applyAlignment="1" applyProtection="1">
      <alignment horizontal="center" vertical="center"/>
    </xf>
    <xf numFmtId="38" fontId="36" fillId="0" borderId="0" xfId="7" applyFont="1" applyFill="1" applyAlignment="1" applyProtection="1">
      <alignment horizontal="right" vertical="center"/>
    </xf>
    <xf numFmtId="38" fontId="37" fillId="0" borderId="0" xfId="7" applyFont="1" applyFill="1" applyAlignment="1" applyProtection="1">
      <alignment horizontal="center" vertical="center"/>
    </xf>
    <xf numFmtId="38" fontId="36" fillId="0" borderId="0" xfId="7" applyFont="1" applyFill="1" applyBorder="1" applyAlignment="1" applyProtection="1">
      <alignment shrinkToFit="1"/>
    </xf>
    <xf numFmtId="38" fontId="36" fillId="0" borderId="0" xfId="7" applyFont="1" applyFill="1" applyBorder="1" applyAlignment="1" applyProtection="1">
      <alignment vertical="center" shrinkToFit="1"/>
    </xf>
    <xf numFmtId="38" fontId="36" fillId="0" borderId="1" xfId="7" applyFont="1" applyFill="1" applyBorder="1" applyAlignment="1" applyProtection="1">
      <alignment vertical="center"/>
    </xf>
    <xf numFmtId="38" fontId="36" fillId="0" borderId="1" xfId="7" applyFont="1" applyFill="1" applyBorder="1" applyAlignment="1" applyProtection="1">
      <alignment shrinkToFit="1"/>
    </xf>
    <xf numFmtId="38" fontId="36" fillId="0" borderId="1" xfId="7" applyFont="1" applyFill="1" applyBorder="1" applyAlignment="1" applyProtection="1">
      <alignment vertical="center" shrinkToFit="1"/>
    </xf>
    <xf numFmtId="38" fontId="6" fillId="0" borderId="0" xfId="7" applyFont="1" applyAlignment="1" applyProtection="1">
      <alignment horizontal="center" vertical="center"/>
    </xf>
    <xf numFmtId="38" fontId="32" fillId="0" borderId="2" xfId="7" applyFont="1" applyBorder="1" applyAlignment="1" applyProtection="1">
      <alignment horizontal="center" vertical="center"/>
    </xf>
    <xf numFmtId="38" fontId="32" fillId="0" borderId="2" xfId="7" applyFont="1" applyBorder="1" applyProtection="1">
      <alignment vertical="center"/>
    </xf>
    <xf numFmtId="38" fontId="20" fillId="0" borderId="0" xfId="7" applyFont="1" applyAlignment="1" applyProtection="1">
      <alignment vertical="center"/>
    </xf>
    <xf numFmtId="38" fontId="6" fillId="0" borderId="0" xfId="7" applyFont="1" applyProtection="1">
      <alignment vertical="center"/>
    </xf>
    <xf numFmtId="38" fontId="8" fillId="0" borderId="0" xfId="7" applyFont="1" applyProtection="1">
      <alignment vertical="center"/>
    </xf>
    <xf numFmtId="38" fontId="6" fillId="0" borderId="16" xfId="7" applyFont="1" applyBorder="1" applyAlignment="1" applyProtection="1">
      <alignment vertical="center" wrapText="1"/>
    </xf>
    <xf numFmtId="38" fontId="6" fillId="0" borderId="2" xfId="7" applyFont="1" applyBorder="1" applyProtection="1">
      <alignment vertical="center"/>
    </xf>
    <xf numFmtId="38" fontId="6" fillId="0" borderId="6" xfId="7" applyFont="1" applyBorder="1" applyProtection="1">
      <alignment vertical="center"/>
    </xf>
    <xf numFmtId="38" fontId="6" fillId="0" borderId="19" xfId="7" applyFont="1" applyBorder="1" applyProtection="1">
      <alignment vertical="center"/>
    </xf>
    <xf numFmtId="38" fontId="5" fillId="6" borderId="40" xfId="7" applyFont="1" applyFill="1" applyBorder="1" applyProtection="1">
      <alignment vertical="center"/>
    </xf>
    <xf numFmtId="38" fontId="6" fillId="0" borderId="13" xfId="7" applyFont="1" applyBorder="1" applyAlignment="1" applyProtection="1">
      <alignment horizontal="right" vertical="center"/>
    </xf>
    <xf numFmtId="38" fontId="6" fillId="0" borderId="14" xfId="7" applyFont="1" applyBorder="1" applyProtection="1">
      <alignment vertical="center"/>
    </xf>
    <xf numFmtId="38" fontId="6" fillId="0" borderId="20" xfId="7" applyFont="1" applyBorder="1" applyProtection="1">
      <alignment vertical="center"/>
    </xf>
    <xf numFmtId="38" fontId="5" fillId="6" borderId="41" xfId="7" applyFont="1" applyFill="1" applyBorder="1" applyProtection="1">
      <alignment vertical="center"/>
    </xf>
    <xf numFmtId="38" fontId="6" fillId="0" borderId="0" xfId="7" applyFont="1" applyFill="1" applyBorder="1" applyAlignment="1" applyProtection="1">
      <alignment vertical="center"/>
    </xf>
    <xf numFmtId="38" fontId="6" fillId="0" borderId="0" xfId="7" applyFont="1" applyBorder="1" applyProtection="1">
      <alignment vertical="center"/>
    </xf>
    <xf numFmtId="38" fontId="6" fillId="0" borderId="0" xfId="7" applyFont="1" applyFill="1" applyBorder="1" applyProtection="1">
      <alignment vertical="center"/>
    </xf>
    <xf numFmtId="38" fontId="6" fillId="0" borderId="0" xfId="7" applyFont="1" applyAlignment="1" applyProtection="1">
      <alignment vertical="center"/>
    </xf>
    <xf numFmtId="38" fontId="38" fillId="0" borderId="0" xfId="7" applyFont="1" applyProtection="1">
      <alignment vertical="center"/>
    </xf>
    <xf numFmtId="38" fontId="6" fillId="0" borderId="0" xfId="7" applyFont="1" applyFill="1" applyBorder="1" applyAlignment="1" applyProtection="1">
      <alignment vertical="center" wrapText="1"/>
    </xf>
    <xf numFmtId="38" fontId="6" fillId="0" borderId="0" xfId="7" applyFont="1" applyBorder="1" applyAlignment="1" applyProtection="1">
      <alignment vertical="center" wrapText="1"/>
    </xf>
    <xf numFmtId="38" fontId="6" fillId="0" borderId="11" xfId="7" applyFont="1" applyBorder="1" applyAlignment="1" applyProtection="1">
      <alignment horizontal="center" vertical="center"/>
    </xf>
    <xf numFmtId="38" fontId="29" fillId="0" borderId="0" xfId="7" applyFont="1" applyAlignment="1" applyProtection="1">
      <alignment vertical="center"/>
    </xf>
    <xf numFmtId="38" fontId="6" fillId="0" borderId="0" xfId="7" applyFont="1" applyBorder="1" applyAlignment="1" applyProtection="1">
      <alignment vertical="center"/>
    </xf>
    <xf numFmtId="38" fontId="29" fillId="0" borderId="2" xfId="7" applyFont="1" applyBorder="1" applyAlignment="1" applyProtection="1">
      <alignment vertical="center"/>
    </xf>
    <xf numFmtId="38" fontId="6" fillId="0" borderId="2" xfId="7" applyFont="1" applyBorder="1" applyAlignment="1" applyProtection="1">
      <alignment vertical="center"/>
    </xf>
    <xf numFmtId="38" fontId="29" fillId="0" borderId="2" xfId="7" applyFont="1" applyBorder="1" applyAlignment="1" applyProtection="1">
      <alignment horizontal="center" vertical="center"/>
    </xf>
    <xf numFmtId="38" fontId="6" fillId="0" borderId="2" xfId="7" applyFont="1" applyBorder="1" applyAlignment="1" applyProtection="1">
      <alignment horizontal="right" vertical="center"/>
    </xf>
    <xf numFmtId="38" fontId="29" fillId="0" borderId="2" xfId="7" applyFont="1" applyFill="1" applyBorder="1" applyAlignment="1" applyProtection="1">
      <alignment vertical="center"/>
    </xf>
    <xf numFmtId="38" fontId="42" fillId="0" borderId="0" xfId="7" applyFont="1" applyAlignment="1" applyProtection="1">
      <alignment horizontal="right" vertical="center"/>
    </xf>
    <xf numFmtId="38" fontId="6" fillId="0" borderId="12" xfId="7" applyFont="1" applyBorder="1" applyAlignment="1" applyProtection="1">
      <alignment horizontal="center" vertical="center" wrapText="1"/>
    </xf>
    <xf numFmtId="38" fontId="6" fillId="0" borderId="15" xfId="7" applyFont="1" applyBorder="1" applyAlignment="1" applyProtection="1">
      <alignment horizontal="center" vertical="center" wrapText="1"/>
    </xf>
    <xf numFmtId="38" fontId="5" fillId="6" borderId="39" xfId="7" applyFont="1" applyFill="1" applyBorder="1" applyAlignment="1" applyProtection="1">
      <alignment horizontal="center" vertical="center" wrapText="1"/>
    </xf>
    <xf numFmtId="38" fontId="5" fillId="0" borderId="0" xfId="7" applyFont="1" applyFill="1" applyBorder="1" applyAlignment="1" applyProtection="1">
      <alignment horizontal="left" vertical="center"/>
    </xf>
    <xf numFmtId="38" fontId="16" fillId="0" borderId="2" xfId="7" applyFont="1" applyBorder="1" applyAlignment="1" applyProtection="1">
      <alignment horizontal="center" vertical="center"/>
    </xf>
    <xf numFmtId="38" fontId="38" fillId="0" borderId="0" xfId="7" applyFont="1" applyAlignment="1" applyProtection="1">
      <alignment vertical="center"/>
    </xf>
    <xf numFmtId="38" fontId="29" fillId="2" borderId="2" xfId="7" applyFont="1" applyFill="1" applyBorder="1" applyAlignment="1" applyProtection="1">
      <alignment vertical="center"/>
      <protection locked="0"/>
    </xf>
    <xf numFmtId="38" fontId="38" fillId="0" borderId="0" xfId="7" applyFont="1" applyBorder="1" applyProtection="1">
      <alignment vertical="center"/>
    </xf>
    <xf numFmtId="38" fontId="29" fillId="0" borderId="2" xfId="7" applyFont="1" applyBorder="1" applyAlignment="1" applyProtection="1">
      <alignment horizontal="right" vertical="center"/>
    </xf>
    <xf numFmtId="38" fontId="29" fillId="0" borderId="0" xfId="7" applyFont="1" applyAlignment="1" applyProtection="1"/>
    <xf numFmtId="38" fontId="6" fillId="0" borderId="22" xfId="7" applyFont="1" applyBorder="1" applyAlignment="1" applyProtection="1">
      <alignment vertical="center" shrinkToFit="1"/>
    </xf>
    <xf numFmtId="38" fontId="29" fillId="0" borderId="22" xfId="7" applyFont="1" applyBorder="1" applyAlignment="1" applyProtection="1"/>
    <xf numFmtId="38" fontId="6" fillId="0" borderId="0" xfId="7" applyFont="1" applyBorder="1" applyAlignment="1" applyProtection="1">
      <alignment vertical="center" shrinkToFit="1"/>
    </xf>
    <xf numFmtId="38" fontId="6" fillId="0" borderId="25" xfId="7" applyFont="1" applyFill="1" applyBorder="1" applyAlignment="1" applyProtection="1">
      <alignment horizontal="center" vertical="center"/>
    </xf>
    <xf numFmtId="38" fontId="6" fillId="0" borderId="0" xfId="7" applyFont="1" applyBorder="1" applyAlignment="1" applyProtection="1">
      <alignment horizontal="center" vertical="center" shrinkToFit="1"/>
    </xf>
    <xf numFmtId="38" fontId="6" fillId="0" borderId="0" xfId="7" applyFont="1" applyFill="1" applyBorder="1" applyAlignment="1" applyProtection="1"/>
    <xf numFmtId="38" fontId="29" fillId="0" borderId="0" xfId="7" applyFont="1" applyFill="1" applyBorder="1" applyAlignment="1" applyProtection="1"/>
    <xf numFmtId="38" fontId="6" fillId="0" borderId="0" xfId="7" quotePrefix="1" applyFont="1" applyAlignment="1" applyProtection="1">
      <alignment vertical="center"/>
    </xf>
    <xf numFmtId="38" fontId="29" fillId="0" borderId="0" xfId="7" applyFont="1" applyBorder="1" applyAlignment="1" applyProtection="1"/>
    <xf numFmtId="38" fontId="13" fillId="0" borderId="27" xfId="7" applyFont="1" applyBorder="1" applyAlignment="1" applyProtection="1">
      <alignment horizontal="center" vertical="center" wrapText="1"/>
    </xf>
    <xf numFmtId="38" fontId="13" fillId="0" borderId="28" xfId="7" applyFont="1" applyBorder="1" applyAlignment="1" applyProtection="1">
      <alignment horizontal="center" vertical="center" wrapText="1"/>
    </xf>
    <xf numFmtId="38" fontId="13" fillId="0" borderId="29" xfId="7" applyFont="1" applyBorder="1" applyAlignment="1" applyProtection="1">
      <alignment horizontal="center" vertical="center" wrapText="1"/>
    </xf>
    <xf numFmtId="38" fontId="24" fillId="0" borderId="2" xfId="7" applyFont="1" applyBorder="1" applyAlignment="1" applyProtection="1">
      <alignment horizontal="center" vertical="center"/>
    </xf>
    <xf numFmtId="38" fontId="24" fillId="2" borderId="2" xfId="7" applyFont="1" applyFill="1" applyBorder="1" applyAlignment="1" applyProtection="1">
      <alignment vertical="center" shrinkToFit="1"/>
      <protection locked="0"/>
    </xf>
    <xf numFmtId="38" fontId="24" fillId="0" borderId="2" xfId="7" applyFont="1" applyBorder="1" applyAlignment="1" applyProtection="1">
      <alignment horizontal="right" vertical="center"/>
    </xf>
    <xf numFmtId="38" fontId="24" fillId="0" borderId="2" xfId="7" applyFont="1" applyBorder="1" applyAlignment="1" applyProtection="1">
      <alignment horizontal="right" vertical="center" shrinkToFit="1"/>
    </xf>
    <xf numFmtId="38" fontId="24" fillId="0" borderId="31" xfId="7" applyFont="1" applyBorder="1" applyAlignment="1" applyProtection="1">
      <alignment horizontal="right" vertical="center" shrinkToFit="1"/>
    </xf>
    <xf numFmtId="38" fontId="24" fillId="0" borderId="32" xfId="7" applyFont="1" applyBorder="1" applyAlignment="1" applyProtection="1">
      <alignment horizontal="right" vertical="center" shrinkToFit="1"/>
    </xf>
    <xf numFmtId="38" fontId="24" fillId="0" borderId="33" xfId="7" applyFont="1" applyBorder="1" applyAlignment="1" applyProtection="1">
      <alignment horizontal="right" vertical="center" shrinkToFit="1"/>
    </xf>
    <xf numFmtId="38" fontId="24" fillId="0" borderId="3" xfId="7" applyFont="1" applyBorder="1" applyAlignment="1" applyProtection="1">
      <alignment horizontal="right" vertical="center" shrinkToFit="1"/>
    </xf>
    <xf numFmtId="38" fontId="24" fillId="0" borderId="34" xfId="7" applyFont="1" applyBorder="1" applyAlignment="1" applyProtection="1">
      <alignment horizontal="right" vertical="center" shrinkToFit="1"/>
    </xf>
    <xf numFmtId="38" fontId="24" fillId="0" borderId="0" xfId="7" applyFont="1" applyBorder="1" applyAlignment="1" applyProtection="1">
      <alignment horizontal="right" vertical="center"/>
    </xf>
    <xf numFmtId="38" fontId="13" fillId="0" borderId="0" xfId="7" applyFont="1" applyFill="1" applyBorder="1" applyAlignment="1" applyProtection="1">
      <alignment vertical="center" wrapText="1"/>
    </xf>
    <xf numFmtId="38" fontId="13" fillId="0" borderId="31" xfId="7" applyFont="1" applyBorder="1" applyAlignment="1" applyProtection="1">
      <alignment horizontal="center" vertical="center" wrapText="1"/>
    </xf>
    <xf numFmtId="38" fontId="24" fillId="0" borderId="0" xfId="7" applyFont="1" applyFill="1" applyBorder="1" applyAlignment="1" applyProtection="1">
      <alignment vertical="center"/>
    </xf>
    <xf numFmtId="38" fontId="20" fillId="0" borderId="0" xfId="7" applyFont="1" applyBorder="1" applyAlignment="1" applyProtection="1">
      <alignment horizontal="left" vertical="center"/>
    </xf>
    <xf numFmtId="49" fontId="29" fillId="2" borderId="2" xfId="7" applyNumberFormat="1" applyFont="1" applyFill="1" applyBorder="1" applyAlignment="1" applyProtection="1">
      <alignment horizontal="center" vertical="center"/>
      <protection locked="0"/>
    </xf>
    <xf numFmtId="38" fontId="38" fillId="0" borderId="2" xfId="7" applyFont="1" applyBorder="1" applyAlignment="1" applyProtection="1">
      <alignment horizontal="center" vertical="center"/>
    </xf>
    <xf numFmtId="38" fontId="6" fillId="0" borderId="0" xfId="7" applyFont="1" applyFill="1" applyBorder="1" applyAlignment="1" applyProtection="1">
      <alignment vertical="center" shrinkToFit="1"/>
    </xf>
    <xf numFmtId="38" fontId="6" fillId="0" borderId="0" xfId="7" applyFont="1" applyFill="1" applyBorder="1" applyAlignment="1" applyProtection="1">
      <alignment horizontal="left" vertical="center" shrinkToFit="1"/>
    </xf>
    <xf numFmtId="38" fontId="29" fillId="0" borderId="21" xfId="7" applyFont="1" applyFill="1" applyBorder="1" applyAlignment="1" applyProtection="1">
      <alignment vertical="center"/>
    </xf>
    <xf numFmtId="38" fontId="38" fillId="0" borderId="0" xfId="7" applyFont="1" applyFill="1" applyBorder="1" applyAlignment="1" applyProtection="1">
      <alignment horizontal="right" vertical="center"/>
    </xf>
    <xf numFmtId="38" fontId="32" fillId="0" borderId="10" xfId="7" applyFont="1" applyFill="1" applyBorder="1" applyAlignment="1" applyProtection="1">
      <alignment horizontal="center" vertical="center" wrapText="1"/>
    </xf>
    <xf numFmtId="38" fontId="32" fillId="0" borderId="9" xfId="7" applyFont="1" applyFill="1" applyBorder="1" applyAlignment="1" applyProtection="1">
      <alignment horizontal="center" vertical="center" wrapText="1"/>
    </xf>
    <xf numFmtId="38" fontId="35" fillId="0" borderId="0" xfId="7" applyFont="1" applyFill="1" applyAlignment="1" applyProtection="1">
      <alignment vertical="center"/>
    </xf>
    <xf numFmtId="38" fontId="6" fillId="0" borderId="2" xfId="7" applyFont="1" applyBorder="1" applyAlignment="1" applyProtection="1">
      <alignment horizontal="center" vertical="center"/>
    </xf>
    <xf numFmtId="38" fontId="32" fillId="3" borderId="5" xfId="7" applyFont="1" applyFill="1" applyBorder="1" applyAlignment="1" applyProtection="1">
      <alignment horizontal="center" vertical="center" wrapText="1"/>
    </xf>
    <xf numFmtId="38" fontId="6" fillId="0" borderId="0" xfId="7" applyFont="1" applyFill="1" applyBorder="1" applyAlignment="1" applyProtection="1">
      <alignment horizontal="center" vertical="center"/>
    </xf>
    <xf numFmtId="38" fontId="6" fillId="0" borderId="0" xfId="7" applyFont="1" applyFill="1" applyBorder="1" applyAlignment="1" applyProtection="1">
      <alignment horizontal="left" vertical="center" wrapText="1"/>
    </xf>
    <xf numFmtId="38" fontId="6" fillId="0" borderId="0" xfId="7" applyFont="1" applyFill="1" applyBorder="1" applyAlignment="1" applyProtection="1">
      <alignment horizontal="left" vertical="center"/>
    </xf>
    <xf numFmtId="38" fontId="13" fillId="0" borderId="26" xfId="7" applyFont="1" applyBorder="1" applyAlignment="1" applyProtection="1">
      <alignment horizontal="center" vertical="center" wrapText="1"/>
    </xf>
    <xf numFmtId="38" fontId="13" fillId="0" borderId="30" xfId="7" applyFont="1" applyBorder="1" applyAlignment="1" applyProtection="1">
      <alignment horizontal="center" vertical="center" wrapText="1"/>
    </xf>
    <xf numFmtId="38" fontId="6" fillId="0" borderId="0" xfId="7" applyFont="1" applyBorder="1" applyAlignment="1" applyProtection="1">
      <alignment horizontal="center" vertical="center"/>
    </xf>
    <xf numFmtId="38" fontId="5" fillId="0" borderId="0" xfId="7" applyFont="1" applyBorder="1" applyAlignment="1" applyProtection="1">
      <alignment horizontal="center" vertical="center" wrapText="1"/>
    </xf>
    <xf numFmtId="38" fontId="5" fillId="0" borderId="0" xfId="7" applyFont="1" applyBorder="1" applyAlignment="1" applyProtection="1">
      <alignment vertical="center"/>
    </xf>
    <xf numFmtId="38" fontId="36" fillId="0" borderId="0" xfId="7" applyFont="1" applyFill="1" applyBorder="1" applyAlignment="1" applyProtection="1">
      <alignment horizontal="center" vertical="center"/>
    </xf>
    <xf numFmtId="38" fontId="36" fillId="0" borderId="0" xfId="7" applyFont="1" applyFill="1" applyBorder="1" applyAlignment="1" applyProtection="1">
      <alignment horizontal="center" vertical="center" shrinkToFit="1"/>
    </xf>
    <xf numFmtId="38" fontId="32" fillId="0" borderId="5" xfId="7" applyFont="1" applyFill="1" applyBorder="1" applyAlignment="1" applyProtection="1">
      <alignment horizontal="center" vertical="center" wrapText="1"/>
    </xf>
    <xf numFmtId="38" fontId="32" fillId="0" borderId="0" xfId="7" applyFont="1" applyFill="1" applyBorder="1" applyAlignment="1" applyProtection="1">
      <alignment horizontal="center" vertical="center" wrapText="1"/>
    </xf>
    <xf numFmtId="38" fontId="36" fillId="0" borderId="0" xfId="7" applyFont="1" applyBorder="1" applyAlignment="1" applyProtection="1">
      <alignment vertical="center"/>
    </xf>
    <xf numFmtId="38" fontId="32" fillId="0" borderId="2" xfId="7" applyFont="1" applyFill="1" applyBorder="1" applyAlignment="1" applyProtection="1">
      <alignment horizontal="center" vertical="center" wrapText="1"/>
    </xf>
    <xf numFmtId="38" fontId="45" fillId="0" borderId="2" xfId="7" applyFont="1" applyBorder="1" applyAlignment="1" applyProtection="1">
      <alignment horizontal="center"/>
    </xf>
    <xf numFmtId="38" fontId="32" fillId="3" borderId="2" xfId="7" applyFont="1" applyFill="1" applyBorder="1" applyAlignment="1" applyProtection="1">
      <alignment horizontal="right" vertical="center" shrinkToFit="1"/>
    </xf>
    <xf numFmtId="38" fontId="32" fillId="2" borderId="2" xfId="7" applyFont="1" applyFill="1" applyBorder="1" applyAlignment="1" applyProtection="1">
      <alignment horizontal="right" vertical="center" shrinkToFit="1"/>
      <protection locked="0"/>
    </xf>
    <xf numFmtId="38" fontId="41" fillId="0" borderId="2" xfId="7" applyFont="1" applyBorder="1" applyAlignment="1" applyProtection="1"/>
    <xf numFmtId="38" fontId="32" fillId="0" borderId="1" xfId="7" applyFont="1" applyFill="1" applyBorder="1" applyAlignment="1" applyProtection="1">
      <alignment horizontal="center" vertical="center" wrapText="1"/>
    </xf>
    <xf numFmtId="38" fontId="24" fillId="2" borderId="31" xfId="7" applyFont="1" applyFill="1" applyBorder="1" applyAlignment="1" applyProtection="1">
      <alignment vertical="center" shrinkToFit="1"/>
      <protection locked="0"/>
    </xf>
    <xf numFmtId="38" fontId="24" fillId="2" borderId="32" xfId="7" applyFont="1" applyFill="1" applyBorder="1" applyAlignment="1" applyProtection="1">
      <alignment vertical="center" shrinkToFit="1"/>
      <protection locked="0"/>
    </xf>
    <xf numFmtId="38" fontId="24" fillId="2" borderId="33" xfId="7" applyFont="1" applyFill="1" applyBorder="1" applyAlignment="1" applyProtection="1">
      <alignment vertical="center" shrinkToFit="1"/>
      <protection locked="0"/>
    </xf>
    <xf numFmtId="38" fontId="24" fillId="2" borderId="3" xfId="7" applyFont="1" applyFill="1" applyBorder="1" applyAlignment="1" applyProtection="1">
      <alignment vertical="center" shrinkToFit="1"/>
      <protection locked="0"/>
    </xf>
    <xf numFmtId="38" fontId="24" fillId="2" borderId="34" xfId="7" applyFont="1" applyFill="1" applyBorder="1" applyAlignment="1" applyProtection="1">
      <alignment vertical="center" shrinkToFit="1"/>
      <protection locked="0"/>
    </xf>
    <xf numFmtId="38" fontId="40" fillId="0" borderId="0" xfId="7" applyFont="1" applyFill="1" applyBorder="1" applyAlignment="1" applyProtection="1">
      <alignment vertical="center"/>
    </xf>
    <xf numFmtId="38" fontId="6" fillId="0" borderId="1" xfId="7" applyFont="1" applyBorder="1" applyAlignment="1" applyProtection="1">
      <alignment horizontal="left" vertical="center"/>
    </xf>
    <xf numFmtId="38" fontId="6" fillId="0" borderId="21" xfId="7" applyFont="1" applyFill="1" applyBorder="1" applyAlignment="1" applyProtection="1">
      <alignment horizontal="center" vertical="center"/>
    </xf>
    <xf numFmtId="38" fontId="6" fillId="0" borderId="21" xfId="7" applyFont="1" applyFill="1" applyBorder="1" applyAlignment="1" applyProtection="1">
      <alignment vertical="center"/>
    </xf>
    <xf numFmtId="38" fontId="6" fillId="0" borderId="25" xfId="7" applyFont="1" applyBorder="1" applyAlignment="1" applyProtection="1">
      <alignment horizontal="center" vertical="center"/>
    </xf>
    <xf numFmtId="38" fontId="29" fillId="0" borderId="38" xfId="7" applyFont="1" applyFill="1" applyBorder="1" applyAlignment="1" applyProtection="1">
      <alignment vertical="center"/>
    </xf>
    <xf numFmtId="38" fontId="48" fillId="0" borderId="2" xfId="7" applyFont="1" applyFill="1" applyBorder="1" applyAlignment="1" applyProtection="1">
      <alignment horizontal="center" vertical="center"/>
    </xf>
    <xf numFmtId="38" fontId="48" fillId="0" borderId="2" xfId="7" applyFont="1" applyFill="1" applyBorder="1" applyAlignment="1" applyProtection="1">
      <alignment vertical="center" shrinkToFit="1"/>
    </xf>
    <xf numFmtId="38" fontId="48" fillId="0" borderId="2" xfId="7" applyFont="1" applyFill="1" applyBorder="1" applyAlignment="1" applyProtection="1">
      <alignment horizontal="right" vertical="center"/>
    </xf>
    <xf numFmtId="38" fontId="32" fillId="0" borderId="0" xfId="7" applyFont="1" applyBorder="1" applyAlignment="1" applyProtection="1"/>
    <xf numFmtId="38" fontId="36" fillId="0" borderId="0" xfId="7" applyFont="1" applyFill="1" applyBorder="1" applyAlignment="1" applyProtection="1">
      <alignment vertical="center"/>
    </xf>
    <xf numFmtId="38" fontId="35" fillId="0" borderId="0" xfId="7" applyFont="1" applyFill="1" applyBorder="1" applyAlignment="1" applyProtection="1"/>
    <xf numFmtId="38" fontId="32" fillId="0" borderId="0" xfId="7" applyFont="1" applyFill="1" applyBorder="1" applyAlignment="1" applyProtection="1"/>
    <xf numFmtId="38" fontId="32" fillId="0" borderId="0" xfId="7" applyFont="1" applyFill="1" applyBorder="1" applyAlignment="1" applyProtection="1">
      <alignment vertical="center" wrapText="1"/>
    </xf>
    <xf numFmtId="38" fontId="32" fillId="0" borderId="2" xfId="7" applyFont="1" applyFill="1" applyBorder="1" applyAlignment="1" applyProtection="1">
      <alignment horizontal="right" vertical="center" shrinkToFit="1"/>
    </xf>
    <xf numFmtId="38" fontId="32" fillId="0" borderId="2" xfId="7" applyFont="1" applyBorder="1" applyAlignment="1" applyProtection="1">
      <alignment horizontal="right" vertical="center" shrinkToFit="1"/>
    </xf>
    <xf numFmtId="3" fontId="49" fillId="7" borderId="2" xfId="0" applyNumberFormat="1" applyFont="1" applyFill="1" applyBorder="1" applyProtection="1">
      <alignment vertical="center"/>
      <protection locked="0"/>
    </xf>
    <xf numFmtId="0" fontId="49" fillId="7" borderId="2" xfId="0" applyFont="1" applyFill="1" applyBorder="1" applyProtection="1">
      <alignment vertical="center"/>
      <protection locked="0"/>
    </xf>
    <xf numFmtId="38" fontId="20" fillId="0" borderId="0" xfId="7" applyFont="1" applyFill="1" applyBorder="1" applyAlignment="1" applyProtection="1">
      <alignment vertical="center"/>
    </xf>
    <xf numFmtId="38" fontId="41" fillId="0" borderId="0" xfId="7" applyFont="1" applyBorder="1" applyAlignment="1" applyProtection="1"/>
    <xf numFmtId="38" fontId="20" fillId="0" borderId="0" xfId="7" applyFont="1" applyBorder="1" applyAlignment="1" applyProtection="1">
      <alignment horizontal="center" vertical="center" wrapText="1"/>
    </xf>
    <xf numFmtId="38" fontId="32" fillId="0" borderId="0" xfId="7" applyFont="1" applyBorder="1" applyAlignment="1" applyProtection="1">
      <alignment horizontal="right" vertical="center" shrinkToFit="1"/>
    </xf>
    <xf numFmtId="38" fontId="6" fillId="0" borderId="7" xfId="7" applyFont="1" applyBorder="1" applyProtection="1">
      <alignment vertical="center"/>
    </xf>
    <xf numFmtId="38" fontId="6" fillId="0" borderId="23" xfId="7" applyFont="1" applyBorder="1" applyProtection="1">
      <alignment vertical="center"/>
    </xf>
    <xf numFmtId="38" fontId="6" fillId="0" borderId="8" xfId="7" applyFont="1" applyBorder="1" applyProtection="1">
      <alignment vertical="center"/>
    </xf>
    <xf numFmtId="38" fontId="6" fillId="0" borderId="18" xfId="7" applyFont="1" applyBorder="1" applyProtection="1">
      <alignment vertical="center"/>
    </xf>
    <xf numFmtId="38" fontId="6" fillId="0" borderId="1" xfId="7" applyFont="1" applyBorder="1" applyProtection="1">
      <alignment vertical="center"/>
    </xf>
    <xf numFmtId="38" fontId="6" fillId="0" borderId="17" xfId="7" applyFont="1" applyBorder="1" applyProtection="1">
      <alignment vertical="center"/>
    </xf>
    <xf numFmtId="38" fontId="63" fillId="0" borderId="0" xfId="7" applyFont="1" applyBorder="1" applyAlignment="1" applyProtection="1">
      <alignment horizontal="right" vertical="center"/>
    </xf>
    <xf numFmtId="38" fontId="33" fillId="0" borderId="0" xfId="7" applyFont="1" applyFill="1" applyBorder="1" applyAlignment="1" applyProtection="1">
      <alignment horizontal="right" vertical="center"/>
    </xf>
    <xf numFmtId="38" fontId="5" fillId="0" borderId="11" xfId="7" applyFont="1" applyBorder="1" applyProtection="1">
      <alignment vertical="center"/>
    </xf>
    <xf numFmtId="38" fontId="5" fillId="0" borderId="16" xfId="7" applyFont="1" applyBorder="1" applyProtection="1">
      <alignment vertical="center"/>
    </xf>
    <xf numFmtId="38" fontId="5" fillId="0" borderId="13" xfId="7" applyFont="1" applyBorder="1" applyProtection="1">
      <alignment vertical="center"/>
    </xf>
    <xf numFmtId="38" fontId="24" fillId="0" borderId="0" xfId="7" applyFont="1" applyFill="1" applyBorder="1" applyAlignment="1" applyProtection="1">
      <alignment horizontal="right" vertical="center" shrinkToFit="1"/>
    </xf>
    <xf numFmtId="38" fontId="15" fillId="0" borderId="0" xfId="7" applyFont="1" applyFill="1" applyBorder="1" applyProtection="1">
      <alignment vertical="center"/>
    </xf>
    <xf numFmtId="38" fontId="24" fillId="0" borderId="0" xfId="7" applyFont="1" applyFill="1" applyBorder="1" applyAlignment="1" applyProtection="1">
      <alignment horizontal="center" vertical="center"/>
    </xf>
    <xf numFmtId="38" fontId="24" fillId="0" borderId="0" xfId="7" applyFont="1" applyFill="1" applyBorder="1" applyAlignment="1" applyProtection="1">
      <alignment horizontal="right" vertical="center"/>
    </xf>
    <xf numFmtId="38" fontId="63" fillId="0" borderId="0" xfId="7" applyFont="1" applyFill="1" applyBorder="1" applyAlignment="1" applyProtection="1">
      <alignment horizontal="right" vertical="center"/>
    </xf>
    <xf numFmtId="38" fontId="32" fillId="0" borderId="2" xfId="7" applyFont="1" applyBorder="1" applyAlignment="1" applyProtection="1">
      <alignment horizontal="center" vertical="center" wrapText="1"/>
    </xf>
    <xf numFmtId="38" fontId="16" fillId="0" borderId="0" xfId="7" applyFont="1" applyBorder="1" applyAlignment="1" applyProtection="1">
      <alignment horizontal="center" vertical="center"/>
    </xf>
    <xf numFmtId="38" fontId="6" fillId="0" borderId="0" xfId="7" applyFont="1" applyBorder="1" applyAlignment="1" applyProtection="1">
      <alignment horizontal="left" vertical="center"/>
    </xf>
    <xf numFmtId="38" fontId="32" fillId="0" borderId="3" xfId="7" applyFont="1" applyBorder="1" applyAlignment="1" applyProtection="1">
      <alignment horizontal="center" vertical="center" wrapText="1"/>
    </xf>
    <xf numFmtId="3" fontId="49" fillId="11" borderId="2" xfId="0" applyNumberFormat="1" applyFont="1" applyFill="1" applyBorder="1" applyAlignment="1" applyProtection="1">
      <alignment horizontal="right" vertical="center"/>
      <protection locked="0"/>
    </xf>
    <xf numFmtId="0" fontId="49" fillId="11" borderId="2" xfId="0" applyFont="1" applyFill="1" applyBorder="1" applyAlignment="1" applyProtection="1">
      <alignment horizontal="right" vertical="center"/>
      <protection locked="0"/>
    </xf>
    <xf numFmtId="0" fontId="51" fillId="2" borderId="2" xfId="15" applyNumberFormat="1" applyFont="1" applyFill="1" applyBorder="1" applyAlignment="1" applyProtection="1">
      <alignment horizontal="right" vertical="center"/>
      <protection locked="0"/>
    </xf>
    <xf numFmtId="0" fontId="51" fillId="2" borderId="2" xfId="13" applyFont="1" applyFill="1" applyBorder="1" applyAlignment="1" applyProtection="1">
      <alignment horizontal="center" vertical="center"/>
      <protection locked="0"/>
    </xf>
    <xf numFmtId="56" fontId="51" fillId="2" borderId="2" xfId="13" applyNumberFormat="1" applyFont="1" applyFill="1" applyBorder="1" applyAlignment="1" applyProtection="1">
      <alignment horizontal="center" vertical="center"/>
      <protection locked="0"/>
    </xf>
    <xf numFmtId="38" fontId="51" fillId="2" borderId="2" xfId="15" applyFont="1" applyFill="1" applyBorder="1" applyAlignment="1" applyProtection="1">
      <alignment horizontal="center" vertical="center"/>
      <protection locked="0"/>
    </xf>
    <xf numFmtId="38" fontId="14" fillId="0" borderId="0" xfId="7" applyFont="1" applyFill="1" applyProtection="1">
      <alignment vertical="center"/>
    </xf>
    <xf numFmtId="38" fontId="38" fillId="0" borderId="0" xfId="7" applyFont="1" applyFill="1" applyProtection="1">
      <alignment vertical="center"/>
    </xf>
    <xf numFmtId="38" fontId="14" fillId="13" borderId="0" xfId="7" applyFont="1" applyFill="1" applyProtection="1">
      <alignment vertical="center"/>
    </xf>
    <xf numFmtId="38" fontId="38" fillId="13" borderId="0" xfId="7" applyFont="1" applyFill="1" applyProtection="1">
      <alignment vertical="center"/>
    </xf>
    <xf numFmtId="57" fontId="61" fillId="2" borderId="10" xfId="17" applyNumberFormat="1" applyFont="1" applyFill="1" applyBorder="1" applyAlignment="1" applyProtection="1">
      <alignment vertical="center" shrinkToFit="1"/>
      <protection locked="0"/>
    </xf>
    <xf numFmtId="3" fontId="49" fillId="11" borderId="2" xfId="0" applyNumberFormat="1" applyFont="1" applyFill="1" applyBorder="1" applyProtection="1">
      <alignment vertical="center"/>
      <protection locked="0"/>
    </xf>
    <xf numFmtId="0" fontId="49" fillId="11" borderId="2" xfId="0" applyFont="1" applyFill="1" applyBorder="1" applyProtection="1">
      <alignment vertical="center"/>
      <protection locked="0"/>
    </xf>
    <xf numFmtId="38" fontId="32" fillId="2" borderId="2" xfId="7" applyFont="1" applyFill="1" applyBorder="1" applyAlignment="1" applyProtection="1">
      <alignment horizontal="center" vertical="center" wrapText="1"/>
      <protection locked="0"/>
    </xf>
    <xf numFmtId="49" fontId="6" fillId="0" borderId="2" xfId="7" applyNumberFormat="1" applyFont="1" applyFill="1" applyBorder="1" applyAlignment="1" applyProtection="1">
      <alignment horizontal="center" vertical="center" shrinkToFit="1"/>
    </xf>
    <xf numFmtId="38" fontId="29" fillId="0" borderId="2" xfId="7" applyFont="1" applyFill="1" applyBorder="1" applyAlignment="1" applyProtection="1">
      <alignment horizontal="right" vertical="center"/>
    </xf>
    <xf numFmtId="0" fontId="8" fillId="10" borderId="0" xfId="0" applyFont="1" applyFill="1">
      <alignment vertical="center"/>
    </xf>
    <xf numFmtId="0" fontId="6" fillId="10" borderId="0" xfId="0" applyFont="1" applyFill="1">
      <alignment vertical="center"/>
    </xf>
    <xf numFmtId="0" fontId="15" fillId="12" borderId="22" xfId="0" applyFont="1" applyFill="1" applyBorder="1" applyAlignment="1">
      <alignment horizontal="center" vertical="center" wrapText="1"/>
    </xf>
    <xf numFmtId="0" fontId="15" fillId="12" borderId="0" xfId="0" applyFont="1" applyFill="1" applyAlignment="1">
      <alignment horizontal="center" vertical="center" wrapText="1"/>
    </xf>
    <xf numFmtId="0" fontId="6" fillId="3" borderId="22" xfId="0" applyFont="1" applyFill="1" applyBorder="1">
      <alignment vertical="center"/>
    </xf>
    <xf numFmtId="0" fontId="6" fillId="3" borderId="0" xfId="0" applyFont="1" applyFill="1">
      <alignment vertical="center"/>
    </xf>
    <xf numFmtId="0" fontId="6" fillId="3" borderId="23" xfId="0" applyFont="1" applyFill="1" applyBorder="1">
      <alignment vertical="center"/>
    </xf>
    <xf numFmtId="0" fontId="6" fillId="3" borderId="8" xfId="0" applyFont="1" applyFill="1" applyBorder="1">
      <alignment vertical="center"/>
    </xf>
    <xf numFmtId="0" fontId="6" fillId="3" borderId="18" xfId="0" applyFont="1" applyFill="1" applyBorder="1" applyAlignment="1">
      <alignment horizontal="right" vertical="center"/>
    </xf>
    <xf numFmtId="0" fontId="6" fillId="3" borderId="1" xfId="0" applyFont="1" applyFill="1" applyBorder="1" applyAlignment="1">
      <alignment horizontal="right" vertical="center"/>
    </xf>
    <xf numFmtId="0" fontId="6" fillId="3" borderId="17" xfId="0" applyFont="1" applyFill="1" applyBorder="1" applyAlignment="1">
      <alignment horizontal="right" vertical="center"/>
    </xf>
    <xf numFmtId="0" fontId="6" fillId="12" borderId="18" xfId="0" applyFont="1" applyFill="1" applyBorder="1" applyAlignment="1">
      <alignment vertical="center" wrapText="1"/>
    </xf>
    <xf numFmtId="0" fontId="6" fillId="12" borderId="1" xfId="0" applyFont="1" applyFill="1" applyBorder="1" applyAlignment="1">
      <alignment horizontal="right" vertical="center"/>
    </xf>
    <xf numFmtId="0" fontId="6" fillId="3" borderId="30" xfId="0" applyFont="1" applyFill="1" applyBorder="1" applyAlignment="1">
      <alignment horizontal="right" vertical="center"/>
    </xf>
    <xf numFmtId="0" fontId="6" fillId="3" borderId="26" xfId="0" applyFont="1" applyFill="1" applyBorder="1" applyAlignment="1">
      <alignment horizontal="right" vertical="center"/>
    </xf>
    <xf numFmtId="0" fontId="6" fillId="12" borderId="17" xfId="0" applyFont="1" applyFill="1" applyBorder="1" applyAlignment="1">
      <alignment horizontal="right" vertical="center"/>
    </xf>
    <xf numFmtId="0" fontId="6" fillId="12" borderId="18" xfId="0" applyFont="1" applyFill="1" applyBorder="1" applyAlignment="1">
      <alignment horizontal="right" vertical="center"/>
    </xf>
    <xf numFmtId="0" fontId="15" fillId="12" borderId="1" xfId="0" applyFont="1" applyFill="1" applyBorder="1" applyAlignment="1">
      <alignment horizontal="center" vertical="center" wrapText="1"/>
    </xf>
    <xf numFmtId="0" fontId="6" fillId="12" borderId="67" xfId="0" applyFont="1" applyFill="1" applyBorder="1" applyAlignment="1">
      <alignment horizontal="right" vertical="center" wrapText="1"/>
    </xf>
    <xf numFmtId="0" fontId="6" fillId="3" borderId="0" xfId="0" applyFont="1" applyFill="1" applyAlignment="1">
      <alignment horizontal="right" vertical="center"/>
    </xf>
    <xf numFmtId="0" fontId="6" fillId="3" borderId="18" xfId="0" applyFont="1" applyFill="1" applyBorder="1" applyAlignment="1">
      <alignment horizontal="right" vertical="center" wrapText="1"/>
    </xf>
    <xf numFmtId="3" fontId="15" fillId="3" borderId="68" xfId="0" applyNumberFormat="1" applyFont="1" applyFill="1" applyBorder="1" applyAlignment="1">
      <alignment vertical="center" shrinkToFit="1"/>
    </xf>
    <xf numFmtId="0" fontId="6" fillId="3" borderId="69" xfId="0" applyFont="1" applyFill="1" applyBorder="1" applyAlignment="1">
      <alignment horizontal="right" vertical="center"/>
    </xf>
    <xf numFmtId="3" fontId="6" fillId="3" borderId="70" xfId="0" applyNumberFormat="1" applyFont="1" applyFill="1" applyBorder="1" applyAlignment="1">
      <alignment horizontal="center" vertical="center" shrinkToFit="1"/>
    </xf>
    <xf numFmtId="3" fontId="15" fillId="3" borderId="73" xfId="0" applyNumberFormat="1" applyFont="1" applyFill="1" applyBorder="1" applyAlignment="1">
      <alignment vertical="center" wrapText="1" shrinkToFit="1"/>
    </xf>
    <xf numFmtId="3" fontId="6" fillId="3" borderId="74" xfId="0" applyNumberFormat="1" applyFont="1" applyFill="1" applyBorder="1" applyAlignment="1">
      <alignment horizontal="right" vertical="center"/>
    </xf>
    <xf numFmtId="3" fontId="6" fillId="3" borderId="50" xfId="0" applyNumberFormat="1" applyFont="1" applyFill="1" applyBorder="1" applyAlignment="1">
      <alignment horizontal="center" vertical="center" shrinkToFit="1"/>
    </xf>
    <xf numFmtId="3" fontId="15" fillId="3" borderId="77" xfId="0" applyNumberFormat="1" applyFont="1" applyFill="1" applyBorder="1" applyAlignment="1">
      <alignment vertical="center" shrinkToFit="1"/>
    </xf>
    <xf numFmtId="3" fontId="6" fillId="3" borderId="78" xfId="0" applyNumberFormat="1" applyFont="1" applyFill="1" applyBorder="1" applyAlignment="1">
      <alignment horizontal="right" vertical="center"/>
    </xf>
    <xf numFmtId="3" fontId="6" fillId="3" borderId="79" xfId="0" applyNumberFormat="1" applyFont="1" applyFill="1" applyBorder="1" applyAlignment="1">
      <alignment horizontal="center" vertical="center" shrinkToFit="1"/>
    </xf>
    <xf numFmtId="38" fontId="24" fillId="0" borderId="0" xfId="7" applyFont="1" applyFill="1" applyBorder="1" applyAlignment="1" applyProtection="1">
      <alignment vertical="center" shrinkToFit="1"/>
    </xf>
    <xf numFmtId="0" fontId="50" fillId="0" borderId="0" xfId="13" applyFont="1">
      <alignment vertical="center"/>
    </xf>
    <xf numFmtId="0" fontId="51" fillId="0" borderId="0" xfId="13" applyFont="1">
      <alignment vertical="center"/>
    </xf>
    <xf numFmtId="0" fontId="51" fillId="0" borderId="2" xfId="13" applyFont="1" applyBorder="1">
      <alignment vertical="center"/>
    </xf>
    <xf numFmtId="0" fontId="51" fillId="0" borderId="3" xfId="13" applyFont="1" applyBorder="1">
      <alignment vertical="center"/>
    </xf>
    <xf numFmtId="0" fontId="51" fillId="0" borderId="21" xfId="13" applyFont="1" applyBorder="1">
      <alignment vertical="center"/>
    </xf>
    <xf numFmtId="0" fontId="51" fillId="0" borderId="4" xfId="13" applyFont="1" applyBorder="1">
      <alignment vertical="center"/>
    </xf>
    <xf numFmtId="38" fontId="51" fillId="0" borderId="2" xfId="13" applyNumberFormat="1" applyFont="1" applyBorder="1">
      <alignment vertical="center"/>
    </xf>
    <xf numFmtId="0" fontId="51" fillId="0" borderId="1" xfId="13" applyFont="1" applyBorder="1">
      <alignment vertical="center"/>
    </xf>
    <xf numFmtId="38" fontId="51" fillId="0" borderId="1" xfId="13" applyNumberFormat="1" applyFont="1" applyBorder="1">
      <alignment vertical="center"/>
    </xf>
    <xf numFmtId="49" fontId="51" fillId="0" borderId="0" xfId="13" applyNumberFormat="1" applyFont="1">
      <alignment vertical="center"/>
    </xf>
    <xf numFmtId="38" fontId="51" fillId="0" borderId="0" xfId="13" applyNumberFormat="1" applyFont="1">
      <alignment vertical="center"/>
    </xf>
    <xf numFmtId="0" fontId="50" fillId="0" borderId="0" xfId="13" applyFont="1" applyAlignment="1">
      <alignment horizontal="left" vertical="center"/>
    </xf>
    <xf numFmtId="0" fontId="51" fillId="0" borderId="0" xfId="13" applyFont="1" applyAlignment="1">
      <alignment vertical="center" wrapText="1"/>
    </xf>
    <xf numFmtId="0" fontId="51" fillId="0" borderId="2" xfId="13" applyFont="1" applyBorder="1" applyAlignment="1">
      <alignment horizontal="center" vertical="center"/>
    </xf>
    <xf numFmtId="0" fontId="51" fillId="0" borderId="2" xfId="13" applyFont="1" applyBorder="1" applyAlignment="1">
      <alignment horizontal="center" vertical="center" shrinkToFit="1"/>
    </xf>
    <xf numFmtId="0" fontId="51" fillId="0" borderId="2" xfId="13" applyFont="1" applyBorder="1" applyAlignment="1">
      <alignment horizontal="center" vertical="center" wrapText="1" shrinkToFit="1"/>
    </xf>
    <xf numFmtId="0" fontId="52" fillId="0" borderId="2" xfId="13" applyFont="1" applyBorder="1" applyAlignment="1">
      <alignment horizontal="center" vertical="center" wrapText="1" shrinkToFit="1"/>
    </xf>
    <xf numFmtId="0" fontId="51" fillId="0" borderId="2" xfId="13" applyFont="1" applyBorder="1" applyAlignment="1">
      <alignment vertical="center" wrapText="1"/>
    </xf>
    <xf numFmtId="0" fontId="51" fillId="5" borderId="2" xfId="13" applyFont="1" applyFill="1" applyBorder="1" applyAlignment="1">
      <alignment vertical="center" wrapText="1"/>
    </xf>
    <xf numFmtId="178" fontId="51" fillId="0" borderId="2" xfId="13" applyNumberFormat="1" applyFont="1" applyBorder="1" applyAlignment="1">
      <alignment vertical="center" shrinkToFit="1"/>
    </xf>
    <xf numFmtId="38" fontId="51" fillId="0" borderId="2" xfId="13" applyNumberFormat="1" applyFont="1" applyBorder="1" applyAlignment="1">
      <alignment vertical="center" shrinkToFit="1"/>
    </xf>
    <xf numFmtId="38" fontId="51" fillId="0" borderId="2" xfId="7" applyFont="1" applyFill="1" applyBorder="1" applyAlignment="1" applyProtection="1">
      <alignment horizontal="right" vertical="center" shrinkToFit="1"/>
    </xf>
    <xf numFmtId="180" fontId="51" fillId="0" borderId="2" xfId="13" applyNumberFormat="1" applyFont="1" applyBorder="1">
      <alignment vertical="center"/>
    </xf>
    <xf numFmtId="38" fontId="51" fillId="0" borderId="2" xfId="7" applyFont="1" applyFill="1" applyBorder="1" applyAlignment="1" applyProtection="1">
      <alignment vertical="center" shrinkToFit="1"/>
    </xf>
    <xf numFmtId="38" fontId="51" fillId="0" borderId="2" xfId="7" applyFont="1" applyBorder="1" applyProtection="1">
      <alignment vertical="center"/>
    </xf>
    <xf numFmtId="0" fontId="51" fillId="0" borderId="2" xfId="13" applyFont="1" applyBorder="1" applyAlignment="1">
      <alignment vertical="center" shrinkToFit="1"/>
    </xf>
    <xf numFmtId="38" fontId="51" fillId="0" borderId="2" xfId="7" applyFont="1" applyBorder="1" applyAlignment="1" applyProtection="1">
      <alignment vertical="center" shrinkToFit="1"/>
    </xf>
    <xf numFmtId="0" fontId="51" fillId="5" borderId="2" xfId="13" applyFont="1" applyFill="1" applyBorder="1" applyAlignment="1">
      <alignment horizontal="right" vertical="center"/>
    </xf>
    <xf numFmtId="177" fontId="51" fillId="5" borderId="2" xfId="13" applyNumberFormat="1" applyFont="1" applyFill="1" applyBorder="1">
      <alignment vertical="center"/>
    </xf>
    <xf numFmtId="0" fontId="51" fillId="0" borderId="0" xfId="13" applyFont="1" applyAlignment="1">
      <alignment vertical="center" shrinkToFit="1"/>
    </xf>
    <xf numFmtId="38" fontId="51" fillId="0" borderId="0" xfId="7" applyFont="1" applyBorder="1" applyAlignment="1" applyProtection="1">
      <alignment vertical="center" shrinkToFit="1"/>
    </xf>
    <xf numFmtId="0" fontId="51" fillId="0" borderId="0" xfId="13" applyFont="1" applyAlignment="1">
      <alignment vertical="top"/>
    </xf>
    <xf numFmtId="38" fontId="51" fillId="0" borderId="0" xfId="14" applyFont="1" applyAlignment="1" applyProtection="1">
      <alignment vertical="center"/>
    </xf>
    <xf numFmtId="0" fontId="51" fillId="0" borderId="2" xfId="13" applyFont="1" applyBorder="1" applyAlignment="1">
      <alignment horizontal="center" vertical="center" wrapText="1"/>
    </xf>
    <xf numFmtId="0" fontId="51" fillId="5" borderId="2" xfId="13" applyFont="1" applyFill="1" applyBorder="1" applyAlignment="1">
      <alignment vertical="center" wrapText="1" shrinkToFit="1"/>
    </xf>
    <xf numFmtId="0" fontId="51" fillId="0" borderId="10" xfId="13" applyFont="1" applyBorder="1" applyAlignment="1">
      <alignment horizontal="center" vertical="center"/>
    </xf>
    <xf numFmtId="180" fontId="51" fillId="9" borderId="6" xfId="13" applyNumberFormat="1" applyFont="1" applyFill="1" applyBorder="1">
      <alignment vertical="center"/>
    </xf>
    <xf numFmtId="0" fontId="27" fillId="0" borderId="2" xfId="8" applyFont="1" applyBorder="1" applyAlignment="1">
      <alignment horizontal="center" vertical="center" wrapText="1"/>
    </xf>
    <xf numFmtId="0" fontId="17" fillId="0" borderId="2" xfId="8" applyFont="1" applyBorder="1" applyAlignment="1">
      <alignment horizontal="center" vertical="center" wrapText="1"/>
    </xf>
    <xf numFmtId="0" fontId="17" fillId="4" borderId="2" xfId="8" applyFont="1" applyFill="1" applyBorder="1" applyAlignment="1">
      <alignment horizontal="center" vertical="center" wrapText="1"/>
    </xf>
    <xf numFmtId="0" fontId="17" fillId="0" borderId="2" xfId="8" applyFont="1" applyBorder="1" applyAlignment="1">
      <alignment vertical="center" wrapText="1"/>
    </xf>
    <xf numFmtId="0" fontId="51" fillId="0" borderId="0" xfId="13" applyFont="1" applyAlignment="1">
      <alignment horizontal="center" vertical="center"/>
    </xf>
    <xf numFmtId="0" fontId="53" fillId="0" borderId="0" xfId="13" applyFont="1">
      <alignment vertical="center"/>
    </xf>
    <xf numFmtId="0" fontId="51" fillId="0" borderId="2" xfId="13" applyFont="1" applyBorder="1" applyAlignment="1">
      <alignment horizontal="left" vertical="center"/>
    </xf>
    <xf numFmtId="38" fontId="51" fillId="0" borderId="2" xfId="15" applyFont="1" applyBorder="1" applyAlignment="1" applyProtection="1">
      <alignment horizontal="center" vertical="center"/>
    </xf>
    <xf numFmtId="38" fontId="51" fillId="0" borderId="0" xfId="15" applyFont="1" applyAlignment="1" applyProtection="1">
      <alignment vertical="center"/>
    </xf>
    <xf numFmtId="38" fontId="51" fillId="0" borderId="0" xfId="15" applyFont="1" applyAlignment="1" applyProtection="1">
      <alignment horizontal="right" vertical="center"/>
    </xf>
    <xf numFmtId="0" fontId="51" fillId="0" borderId="0" xfId="13" applyFont="1" applyAlignment="1">
      <alignment horizontal="right" vertical="center"/>
    </xf>
    <xf numFmtId="177" fontId="51" fillId="0" borderId="2" xfId="15" applyNumberFormat="1" applyFont="1" applyFill="1" applyBorder="1" applyAlignment="1" applyProtection="1">
      <alignment horizontal="right" vertical="center"/>
    </xf>
    <xf numFmtId="0" fontId="51" fillId="2" borderId="2" xfId="13" applyFont="1" applyFill="1" applyBorder="1" applyAlignment="1" applyProtection="1">
      <alignment horizontal="right" vertical="center"/>
      <protection locked="0"/>
    </xf>
    <xf numFmtId="0" fontId="54" fillId="0" borderId="0" xfId="5" applyFont="1"/>
    <xf numFmtId="0" fontId="54" fillId="0" borderId="0" xfId="5" applyFont="1" applyAlignment="1">
      <alignment horizontal="left" vertical="center"/>
    </xf>
    <xf numFmtId="38" fontId="54" fillId="0" borderId="0" xfId="16" applyFont="1" applyFill="1" applyBorder="1" applyAlignment="1" applyProtection="1"/>
    <xf numFmtId="0" fontId="56" fillId="0" borderId="0" xfId="5" applyFont="1"/>
    <xf numFmtId="179" fontId="51" fillId="0" borderId="2" xfId="13" applyNumberFormat="1" applyFont="1" applyBorder="1" applyAlignment="1">
      <alignment horizontal="center" vertical="center"/>
    </xf>
    <xf numFmtId="38" fontId="51" fillId="0" borderId="2" xfId="15" applyFont="1" applyFill="1" applyBorder="1" applyAlignment="1" applyProtection="1">
      <alignment horizontal="center" vertical="center"/>
    </xf>
    <xf numFmtId="177" fontId="51" fillId="0" borderId="2" xfId="15" applyNumberFormat="1" applyFont="1" applyBorder="1" applyAlignment="1" applyProtection="1">
      <alignment vertical="center"/>
    </xf>
    <xf numFmtId="0" fontId="57" fillId="0" borderId="0" xfId="17" applyFont="1" applyAlignment="1">
      <alignment horizontal="centerContinuous" vertical="center"/>
    </xf>
    <xf numFmtId="0" fontId="58" fillId="0" borderId="0" xfId="17" applyFont="1">
      <alignment vertical="center"/>
    </xf>
    <xf numFmtId="14" fontId="59" fillId="0" borderId="0" xfId="17" applyNumberFormat="1" applyFont="1">
      <alignment vertical="center"/>
    </xf>
    <xf numFmtId="0" fontId="2" fillId="0" borderId="0" xfId="17">
      <alignment vertical="center"/>
    </xf>
    <xf numFmtId="14" fontId="2" fillId="0" borderId="0" xfId="17" applyNumberFormat="1">
      <alignment vertical="center"/>
    </xf>
    <xf numFmtId="0" fontId="57" fillId="0" borderId="0" xfId="17" applyFont="1">
      <alignment vertical="center"/>
    </xf>
    <xf numFmtId="0" fontId="2" fillId="0" borderId="0" xfId="17" applyAlignment="1">
      <alignment horizontal="center" vertical="center"/>
    </xf>
    <xf numFmtId="0" fontId="60" fillId="0" borderId="0" xfId="17" applyFont="1" applyAlignment="1">
      <alignment horizontal="right" vertical="center"/>
    </xf>
    <xf numFmtId="0" fontId="60" fillId="0" borderId="1" xfId="17" applyFont="1" applyBorder="1" applyAlignment="1">
      <alignment horizontal="right" vertical="center"/>
    </xf>
    <xf numFmtId="38" fontId="55" fillId="0" borderId="1" xfId="17" applyNumberFormat="1" applyFont="1" applyBorder="1" applyAlignment="1">
      <alignment horizontal="left" vertical="center" shrinkToFit="1"/>
    </xf>
    <xf numFmtId="0" fontId="45" fillId="0" borderId="0" xfId="17" applyFont="1" applyAlignment="1">
      <alignment horizontal="left" vertical="center"/>
    </xf>
    <xf numFmtId="0" fontId="55" fillId="0" borderId="0" xfId="17" applyFont="1" applyAlignment="1">
      <alignment horizontal="left" vertical="center" shrinkToFit="1"/>
    </xf>
    <xf numFmtId="0" fontId="5" fillId="0" borderId="0" xfId="17" applyFont="1" applyAlignment="1">
      <alignment horizontal="center" vertical="center"/>
    </xf>
    <xf numFmtId="0" fontId="2" fillId="0" borderId="2" xfId="17" applyBorder="1" applyAlignment="1">
      <alignment horizontal="center" vertical="center"/>
    </xf>
    <xf numFmtId="0" fontId="7" fillId="0" borderId="2" xfId="17" applyFont="1" applyBorder="1">
      <alignment vertical="center"/>
    </xf>
    <xf numFmtId="0" fontId="7" fillId="0" borderId="18" xfId="17" applyFont="1" applyBorder="1">
      <alignment vertical="center"/>
    </xf>
    <xf numFmtId="0" fontId="5" fillId="0" borderId="24" xfId="17" applyFont="1" applyBorder="1" applyAlignment="1">
      <alignment horizontal="center" vertical="center"/>
    </xf>
    <xf numFmtId="0" fontId="5" fillId="0" borderId="24" xfId="17" applyFont="1" applyBorder="1" applyAlignment="1">
      <alignment horizontal="center" vertical="center" wrapText="1"/>
    </xf>
    <xf numFmtId="0" fontId="5" fillId="0" borderId="10" xfId="17" applyFont="1" applyBorder="1" applyAlignment="1">
      <alignment horizontal="center" vertical="center"/>
    </xf>
    <xf numFmtId="0" fontId="5" fillId="0" borderId="10" xfId="17" applyFont="1" applyBorder="1" applyAlignment="1">
      <alignment horizontal="center" vertical="center" wrapText="1"/>
    </xf>
    <xf numFmtId="0" fontId="61" fillId="0" borderId="10" xfId="17" applyFont="1" applyBorder="1" applyAlignment="1">
      <alignment horizontal="center" vertical="center"/>
    </xf>
    <xf numFmtId="0" fontId="61" fillId="0" borderId="10" xfId="17" applyFont="1" applyBorder="1" applyAlignment="1">
      <alignment horizontal="left" vertical="center" shrinkToFit="1"/>
    </xf>
    <xf numFmtId="57" fontId="61" fillId="0" borderId="10" xfId="17" applyNumberFormat="1" applyFont="1" applyBorder="1" applyAlignment="1">
      <alignment vertical="center" shrinkToFit="1"/>
    </xf>
    <xf numFmtId="0" fontId="61" fillId="0" borderId="2" xfId="17" applyFont="1" applyBorder="1" applyAlignment="1">
      <alignment horizontal="center" vertical="center"/>
    </xf>
    <xf numFmtId="0" fontId="61" fillId="0" borderId="2" xfId="17" applyFont="1" applyBorder="1" applyAlignment="1">
      <alignment horizontal="left" vertical="center" shrinkToFit="1"/>
    </xf>
    <xf numFmtId="0" fontId="2" fillId="8" borderId="0" xfId="17" applyFill="1" applyAlignment="1">
      <alignment horizontal="center" vertical="center"/>
    </xf>
    <xf numFmtId="0" fontId="2" fillId="8" borderId="0" xfId="17" applyFill="1">
      <alignment vertical="center"/>
    </xf>
    <xf numFmtId="0" fontId="2" fillId="2" borderId="2" xfId="17" applyFill="1" applyBorder="1" applyAlignment="1" applyProtection="1">
      <alignment horizontal="left" vertical="center" shrinkToFit="1"/>
      <protection locked="0"/>
    </xf>
    <xf numFmtId="0" fontId="2" fillId="2" borderId="10" xfId="17" applyFill="1" applyBorder="1" applyAlignment="1" applyProtection="1">
      <alignment horizontal="left" vertical="center" shrinkToFit="1"/>
      <protection locked="0"/>
    </xf>
    <xf numFmtId="0" fontId="2" fillId="2" borderId="2" xfId="17" applyFill="1" applyBorder="1" applyAlignment="1" applyProtection="1">
      <alignment horizontal="center" vertical="center"/>
      <protection locked="0"/>
    </xf>
    <xf numFmtId="0" fontId="2" fillId="2" borderId="10" xfId="17" applyFill="1" applyBorder="1" applyAlignment="1" applyProtection="1">
      <alignment horizontal="center" vertical="center"/>
      <protection locked="0"/>
    </xf>
    <xf numFmtId="0" fontId="62" fillId="0" borderId="2" xfId="17" applyFont="1" applyBorder="1">
      <alignment vertical="center"/>
    </xf>
    <xf numFmtId="0" fontId="62" fillId="0" borderId="18" xfId="17" applyFont="1" applyBorder="1">
      <alignment vertical="center"/>
    </xf>
    <xf numFmtId="14" fontId="59" fillId="0" borderId="0" xfId="17" applyNumberFormat="1" applyFont="1" applyProtection="1">
      <alignment vertical="center"/>
      <protection locked="0"/>
    </xf>
    <xf numFmtId="38" fontId="8" fillId="0" borderId="0" xfId="7" applyFont="1" applyAlignment="1" applyProtection="1">
      <alignment horizontal="center" vertical="center"/>
    </xf>
    <xf numFmtId="38" fontId="24" fillId="0" borderId="1" xfId="7" applyFont="1" applyBorder="1" applyAlignment="1" applyProtection="1">
      <alignment horizontal="right"/>
    </xf>
    <xf numFmtId="38" fontId="24" fillId="0" borderId="21" xfId="7" applyFont="1" applyBorder="1" applyAlignment="1" applyProtection="1">
      <alignment horizontal="right"/>
    </xf>
    <xf numFmtId="38" fontId="65" fillId="0" borderId="0" xfId="7" applyFont="1" applyAlignment="1" applyProtection="1">
      <alignment horizontal="center" vertical="center"/>
    </xf>
    <xf numFmtId="0" fontId="2" fillId="2" borderId="2" xfId="17" applyFill="1" applyBorder="1" applyAlignment="1" applyProtection="1">
      <alignment horizontal="center" vertical="center" shrinkToFit="1"/>
      <protection locked="0"/>
    </xf>
    <xf numFmtId="3" fontId="51" fillId="0" borderId="2" xfId="13" applyNumberFormat="1" applyFont="1" applyBorder="1">
      <alignment vertical="center"/>
    </xf>
    <xf numFmtId="40" fontId="51" fillId="0" borderId="2" xfId="13" applyNumberFormat="1" applyFont="1" applyBorder="1">
      <alignment vertical="center"/>
    </xf>
    <xf numFmtId="0" fontId="6" fillId="0" borderId="23" xfId="0" applyFont="1" applyBorder="1" applyAlignment="1">
      <alignment horizontal="left" vertical="center"/>
    </xf>
    <xf numFmtId="0" fontId="15" fillId="0" borderId="0" xfId="0" applyFont="1" applyAlignment="1">
      <alignment horizontal="center" vertical="center" wrapText="1"/>
    </xf>
    <xf numFmtId="0" fontId="13" fillId="0" borderId="23" xfId="0" applyFont="1" applyBorder="1" applyAlignment="1">
      <alignment vertical="center" wrapText="1"/>
    </xf>
    <xf numFmtId="0" fontId="13" fillId="0" borderId="8" xfId="0" applyFont="1" applyBorder="1" applyAlignment="1">
      <alignment vertical="center" wrapText="1"/>
    </xf>
    <xf numFmtId="0" fontId="15" fillId="0" borderId="22" xfId="0" applyFont="1" applyBorder="1" applyAlignment="1">
      <alignment horizontal="center" vertical="center" wrapText="1"/>
    </xf>
    <xf numFmtId="0" fontId="6" fillId="0" borderId="17" xfId="0" applyFont="1" applyBorder="1" applyAlignment="1">
      <alignment horizontal="right" vertical="center"/>
    </xf>
    <xf numFmtId="0" fontId="6" fillId="0" borderId="18" xfId="0" applyFont="1" applyBorder="1" applyAlignment="1">
      <alignment horizontal="right" vertical="center"/>
    </xf>
    <xf numFmtId="0" fontId="13" fillId="0" borderId="18" xfId="0" applyFont="1" applyBorder="1" applyAlignment="1">
      <alignment horizontal="right" vertical="center" wrapText="1"/>
    </xf>
    <xf numFmtId="0" fontId="13" fillId="0" borderId="26" xfId="0" applyFont="1" applyBorder="1" applyAlignment="1">
      <alignment horizontal="right" vertical="center" wrapText="1"/>
    </xf>
    <xf numFmtId="0" fontId="6" fillId="0" borderId="30" xfId="0" applyFont="1" applyBorder="1" applyAlignment="1">
      <alignment horizontal="right" vertical="center"/>
    </xf>
    <xf numFmtId="0" fontId="6" fillId="14" borderId="18" xfId="0" applyFont="1" applyFill="1" applyBorder="1" applyAlignment="1">
      <alignment vertical="center" wrapText="1"/>
    </xf>
    <xf numFmtId="0" fontId="6" fillId="14" borderId="17" xfId="0" applyFont="1" applyFill="1" applyBorder="1" applyAlignment="1">
      <alignment horizontal="right" vertical="center"/>
    </xf>
    <xf numFmtId="38" fontId="8" fillId="0" borderId="80" xfId="7" applyFont="1" applyBorder="1" applyAlignment="1" applyProtection="1">
      <alignment horizontal="center" vertical="center"/>
    </xf>
    <xf numFmtId="38" fontId="5" fillId="0" borderId="80" xfId="7" applyFont="1" applyBorder="1" applyAlignment="1" applyProtection="1">
      <alignment horizontal="center" vertical="center"/>
    </xf>
    <xf numFmtId="38" fontId="65" fillId="0" borderId="0" xfId="7" applyFont="1" applyAlignment="1" applyProtection="1">
      <alignment horizontal="center" vertical="center"/>
    </xf>
    <xf numFmtId="38" fontId="24" fillId="0" borderId="1" xfId="7" applyFont="1" applyBorder="1" applyAlignment="1" applyProtection="1">
      <alignment shrinkToFit="1"/>
    </xf>
    <xf numFmtId="0" fontId="24" fillId="0" borderId="1" xfId="7" applyNumberFormat="1" applyFont="1" applyBorder="1" applyAlignment="1" applyProtection="1">
      <alignment shrinkToFit="1"/>
    </xf>
    <xf numFmtId="38" fontId="24" fillId="0" borderId="21" xfId="7" applyFont="1" applyBorder="1" applyAlignment="1" applyProtection="1">
      <alignment shrinkToFit="1"/>
    </xf>
    <xf numFmtId="0" fontId="24" fillId="0" borderId="21" xfId="7" applyNumberFormat="1" applyFont="1" applyBorder="1" applyAlignment="1" applyProtection="1">
      <alignment shrinkToFit="1"/>
    </xf>
    <xf numFmtId="38" fontId="24" fillId="0" borderId="1" xfId="7" applyFont="1" applyBorder="1" applyAlignment="1" applyProtection="1">
      <alignment vertic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5" xfId="0" applyFont="1" applyFill="1" applyBorder="1" applyAlignment="1">
      <alignment horizontal="center" vertical="center" wrapText="1"/>
    </xf>
    <xf numFmtId="3" fontId="6" fillId="3" borderId="68" xfId="0" applyNumberFormat="1" applyFont="1" applyFill="1" applyBorder="1" applyAlignment="1">
      <alignment horizontal="center" vertical="center" shrinkToFit="1"/>
    </xf>
    <xf numFmtId="3" fontId="6" fillId="3" borderId="71" xfId="0" applyNumberFormat="1" applyFont="1" applyFill="1" applyBorder="1" applyAlignment="1">
      <alignment horizontal="center" vertical="center" shrinkToFit="1"/>
    </xf>
    <xf numFmtId="3" fontId="6" fillId="0" borderId="7" xfId="0" applyNumberFormat="1" applyFont="1" applyBorder="1" applyAlignment="1">
      <alignment horizontal="center" vertical="center" shrinkToFit="1"/>
    </xf>
    <xf numFmtId="3" fontId="6" fillId="0" borderId="8" xfId="0" applyNumberFormat="1" applyFont="1" applyBorder="1" applyAlignment="1">
      <alignment horizontal="center" vertical="center" shrinkToFit="1"/>
    </xf>
    <xf numFmtId="3" fontId="6" fillId="0" borderId="22" xfId="0" applyNumberFormat="1" applyFont="1" applyBorder="1" applyAlignment="1">
      <alignment horizontal="center" vertical="center" shrinkToFit="1"/>
    </xf>
    <xf numFmtId="3" fontId="6" fillId="0" borderId="25" xfId="0" applyNumberFormat="1" applyFont="1" applyBorder="1" applyAlignment="1">
      <alignment horizontal="center" vertical="center" shrinkToFit="1"/>
    </xf>
    <xf numFmtId="3" fontId="6" fillId="0" borderId="18" xfId="0" applyNumberFormat="1" applyFont="1" applyBorder="1" applyAlignment="1">
      <alignment horizontal="center" vertical="center" shrinkToFit="1"/>
    </xf>
    <xf numFmtId="3" fontId="6" fillId="0" borderId="17" xfId="0" applyNumberFormat="1" applyFont="1" applyBorder="1" applyAlignment="1">
      <alignment horizontal="center" vertical="center" shrinkToFit="1"/>
    </xf>
    <xf numFmtId="3" fontId="6" fillId="0" borderId="51" xfId="0" applyNumberFormat="1" applyFont="1" applyBorder="1" applyAlignment="1">
      <alignment horizontal="center" vertical="center" shrinkToFit="1"/>
    </xf>
    <xf numFmtId="3" fontId="6" fillId="0" borderId="64" xfId="0" applyNumberFormat="1" applyFont="1" applyBorder="1" applyAlignment="1">
      <alignment horizontal="center" vertical="center" shrinkToFit="1"/>
    </xf>
    <xf numFmtId="3" fontId="6" fillId="0" borderId="26" xfId="0" applyNumberFormat="1" applyFont="1" applyBorder="1" applyAlignment="1">
      <alignment horizontal="center" vertical="center" shrinkToFit="1"/>
    </xf>
    <xf numFmtId="3" fontId="6" fillId="3" borderId="3" xfId="0" applyNumberFormat="1" applyFont="1" applyFill="1" applyBorder="1" applyAlignment="1">
      <alignment horizontal="center" vertical="center" shrinkToFit="1"/>
    </xf>
    <xf numFmtId="3" fontId="6" fillId="3" borderId="4" xfId="0" applyNumberFormat="1" applyFont="1" applyFill="1" applyBorder="1" applyAlignment="1">
      <alignment horizontal="center" vertical="center" shrinkToFit="1"/>
    </xf>
    <xf numFmtId="3" fontId="6" fillId="3" borderId="7" xfId="0" applyNumberFormat="1" applyFont="1" applyFill="1" applyBorder="1" applyAlignment="1">
      <alignment horizontal="center" vertical="center" shrinkToFit="1"/>
    </xf>
    <xf numFmtId="3" fontId="6" fillId="3" borderId="8" xfId="0" applyNumberFormat="1" applyFont="1" applyFill="1" applyBorder="1" applyAlignment="1">
      <alignment horizontal="center" vertical="center" shrinkToFit="1"/>
    </xf>
    <xf numFmtId="3" fontId="6" fillId="3" borderId="22" xfId="0" applyNumberFormat="1" applyFont="1" applyFill="1" applyBorder="1" applyAlignment="1">
      <alignment horizontal="center" vertical="center" shrinkToFit="1"/>
    </xf>
    <xf numFmtId="3" fontId="6" fillId="3" borderId="25" xfId="0" applyNumberFormat="1" applyFont="1" applyFill="1" applyBorder="1" applyAlignment="1">
      <alignment horizontal="center" vertical="center" shrinkToFit="1"/>
    </xf>
    <xf numFmtId="3" fontId="6" fillId="3" borderId="18" xfId="0" applyNumberFormat="1" applyFont="1" applyFill="1" applyBorder="1" applyAlignment="1">
      <alignment horizontal="center" vertical="center" shrinkToFit="1"/>
    </xf>
    <xf numFmtId="3" fontId="6" fillId="3" borderId="17" xfId="0" applyNumberFormat="1" applyFont="1" applyFill="1" applyBorder="1" applyAlignment="1">
      <alignment horizontal="center" vertical="center" shrinkToFit="1"/>
    </xf>
    <xf numFmtId="3" fontId="6" fillId="0" borderId="52" xfId="0" applyNumberFormat="1" applyFont="1" applyBorder="1" applyAlignment="1">
      <alignment horizontal="center" vertical="center" shrinkToFit="1"/>
    </xf>
    <xf numFmtId="3" fontId="6" fillId="0" borderId="42" xfId="0" applyNumberFormat="1" applyFont="1" applyBorder="1" applyAlignment="1">
      <alignment horizontal="center" vertical="center" shrinkToFit="1"/>
    </xf>
    <xf numFmtId="3" fontId="6" fillId="0" borderId="30" xfId="0" applyNumberFormat="1" applyFont="1" applyBorder="1" applyAlignment="1">
      <alignment horizontal="center" vertical="center" shrinkToFit="1"/>
    </xf>
    <xf numFmtId="3" fontId="6" fillId="12" borderId="72" xfId="0" applyNumberFormat="1" applyFont="1" applyFill="1" applyBorder="1" applyAlignment="1">
      <alignment horizontal="center" vertical="center" shrinkToFit="1"/>
    </xf>
    <xf numFmtId="3" fontId="6" fillId="12" borderId="54" xfId="0" applyNumberFormat="1" applyFont="1" applyFill="1" applyBorder="1" applyAlignment="1">
      <alignment horizontal="center" vertical="center" shrinkToFit="1"/>
    </xf>
    <xf numFmtId="3" fontId="6" fillId="12" borderId="75" xfId="0" applyNumberFormat="1" applyFont="1" applyFill="1" applyBorder="1" applyAlignment="1">
      <alignment horizontal="center" vertical="center" shrinkToFit="1"/>
    </xf>
    <xf numFmtId="3" fontId="6" fillId="12" borderId="76" xfId="0" applyNumberFormat="1" applyFont="1" applyFill="1" applyBorder="1" applyAlignment="1">
      <alignment horizontal="center" vertical="center" shrinkToFit="1"/>
    </xf>
    <xf numFmtId="3" fontId="6" fillId="12" borderId="53" xfId="0" applyNumberFormat="1" applyFont="1" applyFill="1" applyBorder="1" applyAlignment="1">
      <alignment horizontal="center" vertical="center" shrinkToFit="1"/>
    </xf>
    <xf numFmtId="3" fontId="6" fillId="12" borderId="55" xfId="0" applyNumberFormat="1" applyFont="1" applyFill="1" applyBorder="1" applyAlignment="1">
      <alignment horizontal="center" vertical="center" shrinkToFit="1"/>
    </xf>
    <xf numFmtId="3" fontId="6" fillId="3" borderId="51" xfId="0" applyNumberFormat="1" applyFont="1" applyFill="1" applyBorder="1" applyAlignment="1">
      <alignment horizontal="center" vertical="center" shrinkToFit="1"/>
    </xf>
    <xf numFmtId="3" fontId="6" fillId="3" borderId="64" xfId="0" applyNumberFormat="1" applyFont="1" applyFill="1" applyBorder="1" applyAlignment="1">
      <alignment horizontal="center" vertical="center" shrinkToFit="1"/>
    </xf>
    <xf numFmtId="3" fontId="6" fillId="3" borderId="26" xfId="0" applyNumberFormat="1" applyFont="1" applyFill="1" applyBorder="1" applyAlignment="1">
      <alignment horizontal="center" vertical="center" shrinkToFit="1"/>
    </xf>
    <xf numFmtId="3" fontId="6" fillId="14" borderId="72" xfId="0" applyNumberFormat="1" applyFont="1" applyFill="1" applyBorder="1" applyAlignment="1">
      <alignment horizontal="center" vertical="center" shrinkToFit="1"/>
    </xf>
    <xf numFmtId="3" fontId="6" fillId="14" borderId="54" xfId="0" applyNumberFormat="1" applyFont="1" applyFill="1" applyBorder="1" applyAlignment="1">
      <alignment horizontal="center" vertical="center" shrinkToFit="1"/>
    </xf>
    <xf numFmtId="3" fontId="6" fillId="14" borderId="75" xfId="0" applyNumberFormat="1" applyFont="1" applyFill="1" applyBorder="1" applyAlignment="1">
      <alignment horizontal="center" vertical="center" shrinkToFit="1"/>
    </xf>
    <xf numFmtId="3" fontId="6" fillId="14" borderId="76" xfId="0" applyNumberFormat="1" applyFont="1" applyFill="1" applyBorder="1" applyAlignment="1">
      <alignment horizontal="center" vertical="center" shrinkToFit="1"/>
    </xf>
    <xf numFmtId="3" fontId="6" fillId="14" borderId="53" xfId="0" applyNumberFormat="1" applyFont="1" applyFill="1" applyBorder="1" applyAlignment="1">
      <alignment horizontal="center" vertical="center" shrinkToFit="1"/>
    </xf>
    <xf numFmtId="3" fontId="6" fillId="14" borderId="55" xfId="0" applyNumberFormat="1" applyFont="1" applyFill="1" applyBorder="1" applyAlignment="1">
      <alignment horizontal="center" vertical="center" shrinkToFit="1"/>
    </xf>
    <xf numFmtId="0" fontId="7" fillId="3" borderId="22"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15" fillId="3" borderId="7" xfId="0" applyFont="1" applyFill="1" applyBorder="1" applyAlignment="1">
      <alignment horizontal="center" vertical="center" shrinkToFit="1"/>
    </xf>
    <xf numFmtId="0" fontId="15" fillId="3" borderId="23" xfId="0" applyFont="1" applyFill="1" applyBorder="1" applyAlignment="1">
      <alignment horizontal="center" vertical="center" shrinkToFit="1"/>
    </xf>
    <xf numFmtId="0" fontId="15" fillId="3" borderId="8" xfId="0" applyFont="1" applyFill="1" applyBorder="1" applyAlignment="1">
      <alignment horizontal="center" vertical="center" shrinkToFit="1"/>
    </xf>
    <xf numFmtId="0" fontId="15" fillId="3" borderId="18" xfId="0" applyFont="1" applyFill="1" applyBorder="1" applyAlignment="1">
      <alignment horizontal="center" vertical="center" shrinkToFit="1"/>
    </xf>
    <xf numFmtId="0" fontId="15" fillId="3" borderId="1" xfId="0" applyFont="1" applyFill="1" applyBorder="1" applyAlignment="1">
      <alignment horizontal="center" vertical="center" shrinkToFit="1"/>
    </xf>
    <xf numFmtId="0" fontId="15" fillId="3" borderId="17" xfId="0" applyFont="1" applyFill="1" applyBorder="1" applyAlignment="1">
      <alignment horizontal="center" vertical="center" shrinkToFit="1"/>
    </xf>
    <xf numFmtId="0" fontId="15" fillId="3" borderId="7" xfId="0" applyFont="1" applyFill="1" applyBorder="1" applyAlignment="1">
      <alignment horizontal="center" vertical="center" wrapText="1" shrinkToFit="1"/>
    </xf>
    <xf numFmtId="0" fontId="15" fillId="3" borderId="51" xfId="0" applyFont="1" applyFill="1" applyBorder="1" applyAlignment="1">
      <alignment horizontal="center" vertical="center" wrapText="1" shrinkToFit="1"/>
    </xf>
    <xf numFmtId="0" fontId="15" fillId="3" borderId="22" xfId="0" applyFont="1" applyFill="1" applyBorder="1" applyAlignment="1">
      <alignment horizontal="center" vertical="center" wrapText="1" shrinkToFit="1"/>
    </xf>
    <xf numFmtId="0" fontId="15" fillId="3" borderId="64" xfId="0" applyFont="1" applyFill="1" applyBorder="1" applyAlignment="1">
      <alignment horizontal="center" vertical="center" wrapText="1" shrinkToFit="1"/>
    </xf>
    <xf numFmtId="0" fontId="15" fillId="3" borderId="52" xfId="0" applyFont="1" applyFill="1" applyBorder="1" applyAlignment="1">
      <alignment horizontal="center" vertical="center" wrapText="1" shrinkToFit="1"/>
    </xf>
    <xf numFmtId="0" fontId="15" fillId="3" borderId="42" xfId="0" applyFont="1" applyFill="1" applyBorder="1" applyAlignment="1">
      <alignment horizontal="center" vertical="center" wrapText="1" shrinkToFit="1"/>
    </xf>
    <xf numFmtId="0" fontId="15" fillId="3" borderId="8" xfId="0" applyFont="1" applyFill="1" applyBorder="1" applyAlignment="1">
      <alignment horizontal="center" vertical="center" wrapText="1" shrinkToFit="1"/>
    </xf>
    <xf numFmtId="0" fontId="15" fillId="3" borderId="25" xfId="0" applyFont="1" applyFill="1" applyBorder="1" applyAlignment="1">
      <alignment horizontal="center" vertical="center" wrapText="1" shrinkToFit="1"/>
    </xf>
    <xf numFmtId="0" fontId="6" fillId="3" borderId="0" xfId="0" applyFont="1" applyFill="1" applyAlignment="1">
      <alignment horizontal="center" vertical="center" wrapText="1"/>
    </xf>
    <xf numFmtId="0" fontId="6" fillId="12" borderId="7"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6" fillId="12" borderId="22" xfId="0" applyFont="1" applyFill="1" applyBorder="1" applyAlignment="1">
      <alignment horizontal="center" vertical="center" wrapText="1"/>
    </xf>
    <xf numFmtId="0" fontId="6" fillId="12" borderId="25"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4" xfId="0" applyFont="1" applyFill="1" applyBorder="1" applyAlignment="1">
      <alignment horizontal="center" vertical="center"/>
    </xf>
    <xf numFmtId="0" fontId="6" fillId="14" borderId="7" xfId="0" applyFont="1" applyFill="1" applyBorder="1" applyAlignment="1">
      <alignment horizontal="center" vertical="center" wrapText="1"/>
    </xf>
    <xf numFmtId="0" fontId="6" fillId="14" borderId="8" xfId="0" applyFont="1" applyFill="1" applyBorder="1" applyAlignment="1">
      <alignment horizontal="center" vertical="center" wrapText="1"/>
    </xf>
    <xf numFmtId="0" fontId="6" fillId="14" borderId="22" xfId="0" applyFont="1" applyFill="1" applyBorder="1" applyAlignment="1">
      <alignment horizontal="center" vertical="center" wrapText="1"/>
    </xf>
    <xf numFmtId="0" fontId="6" fillId="14" borderId="25" xfId="0" applyFont="1" applyFill="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62"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63" xfId="0" applyFont="1" applyBorder="1" applyAlignment="1">
      <alignment horizontal="center" vertical="center" wrapText="1"/>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15" fillId="12" borderId="22" xfId="0" applyFont="1" applyFill="1" applyBorder="1" applyAlignment="1">
      <alignment horizontal="center" vertical="center" wrapText="1"/>
    </xf>
    <xf numFmtId="0" fontId="15" fillId="12" borderId="25" xfId="0" applyFont="1" applyFill="1" applyBorder="1" applyAlignment="1">
      <alignment horizontal="center" vertical="center" wrapText="1"/>
    </xf>
    <xf numFmtId="0" fontId="15" fillId="12" borderId="23" xfId="0" applyFont="1" applyFill="1" applyBorder="1" applyAlignment="1">
      <alignment horizontal="center" vertical="center" wrapText="1"/>
    </xf>
    <xf numFmtId="0" fontId="15" fillId="12" borderId="0" xfId="0" applyFont="1" applyFill="1" applyAlignment="1">
      <alignment horizontal="center" vertical="center" wrapText="1"/>
    </xf>
    <xf numFmtId="0" fontId="15" fillId="12" borderId="65" xfId="0" applyFont="1" applyFill="1" applyBorder="1" applyAlignment="1">
      <alignment horizontal="center" vertical="center" wrapText="1"/>
    </xf>
    <xf numFmtId="0" fontId="15" fillId="12" borderId="66"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21" xfId="0" applyFont="1" applyBorder="1" applyAlignment="1">
      <alignment horizontal="center" vertical="center"/>
    </xf>
    <xf numFmtId="0" fontId="6" fillId="0" borderId="4" xfId="0" applyFont="1" applyBorder="1" applyAlignment="1">
      <alignment horizontal="center" vertical="center"/>
    </xf>
    <xf numFmtId="0" fontId="15" fillId="12" borderId="59" xfId="0" applyFont="1" applyFill="1" applyBorder="1" applyAlignment="1">
      <alignment horizontal="center" vertical="center" wrapText="1"/>
    </xf>
    <xf numFmtId="0" fontId="15" fillId="12" borderId="60" xfId="0" applyFont="1" applyFill="1" applyBorder="1" applyAlignment="1">
      <alignment horizontal="center" vertical="center" wrapText="1"/>
    </xf>
    <xf numFmtId="3" fontId="6" fillId="3" borderId="72" xfId="0" applyNumberFormat="1" applyFont="1" applyFill="1" applyBorder="1" applyAlignment="1">
      <alignment horizontal="center" vertical="center" shrinkToFit="1"/>
    </xf>
    <xf numFmtId="3" fontId="6" fillId="3" borderId="54" xfId="0" applyNumberFormat="1" applyFont="1" applyFill="1" applyBorder="1" applyAlignment="1">
      <alignment horizontal="center" vertical="center" shrinkToFit="1"/>
    </xf>
    <xf numFmtId="3" fontId="6" fillId="3" borderId="75" xfId="0" applyNumberFormat="1" applyFont="1" applyFill="1" applyBorder="1" applyAlignment="1">
      <alignment horizontal="center" vertical="center" shrinkToFit="1"/>
    </xf>
    <xf numFmtId="3" fontId="6" fillId="3" borderId="76" xfId="0" applyNumberFormat="1" applyFont="1" applyFill="1" applyBorder="1" applyAlignment="1">
      <alignment horizontal="center" vertical="center" shrinkToFit="1"/>
    </xf>
    <xf numFmtId="3" fontId="6" fillId="3" borderId="53" xfId="0" applyNumberFormat="1" applyFont="1" applyFill="1" applyBorder="1" applyAlignment="1">
      <alignment horizontal="center" vertical="center" shrinkToFit="1"/>
    </xf>
    <xf numFmtId="3" fontId="6" fillId="3" borderId="55" xfId="0" applyNumberFormat="1" applyFont="1" applyFill="1" applyBorder="1" applyAlignment="1">
      <alignment horizontal="center" vertical="center" shrinkToFit="1"/>
    </xf>
    <xf numFmtId="0" fontId="6" fillId="0" borderId="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4" xfId="0" applyFont="1" applyBorder="1" applyAlignment="1">
      <alignment horizontal="center" vertical="center" wrapText="1"/>
    </xf>
    <xf numFmtId="38" fontId="6" fillId="0" borderId="3" xfId="7" applyFont="1" applyBorder="1" applyAlignment="1" applyProtection="1">
      <alignment horizontal="center" vertical="center"/>
    </xf>
    <xf numFmtId="38" fontId="6" fillId="0" borderId="4" xfId="7" applyFont="1" applyBorder="1" applyAlignment="1" applyProtection="1">
      <alignment horizontal="center" vertical="center"/>
    </xf>
    <xf numFmtId="38" fontId="29" fillId="0" borderId="3" xfId="7" applyFont="1" applyBorder="1" applyAlignment="1" applyProtection="1">
      <alignment horizontal="center" vertical="center"/>
    </xf>
    <xf numFmtId="38" fontId="29" fillId="0" borderId="21" xfId="7" applyFont="1" applyBorder="1" applyAlignment="1" applyProtection="1">
      <alignment horizontal="center" vertical="center"/>
    </xf>
    <xf numFmtId="38" fontId="29" fillId="0" borderId="4" xfId="7" applyFont="1" applyBorder="1" applyAlignment="1" applyProtection="1">
      <alignment horizontal="center" vertical="center"/>
    </xf>
    <xf numFmtId="38" fontId="6" fillId="0" borderId="3" xfId="7" applyFont="1" applyBorder="1" applyAlignment="1" applyProtection="1">
      <alignment horizontal="center" vertical="center" wrapText="1"/>
    </xf>
    <xf numFmtId="38" fontId="6" fillId="0" borderId="21" xfId="7" applyFont="1" applyBorder="1" applyAlignment="1" applyProtection="1">
      <alignment horizontal="center" vertical="center" wrapText="1"/>
    </xf>
    <xf numFmtId="38" fontId="6" fillId="0" borderId="4" xfId="7" applyFont="1" applyBorder="1" applyAlignment="1" applyProtection="1">
      <alignment horizontal="center" vertical="center" wrapText="1"/>
    </xf>
    <xf numFmtId="38" fontId="6" fillId="0" borderId="7" xfId="7" applyFont="1" applyBorder="1" applyAlignment="1" applyProtection="1">
      <alignment horizontal="center" vertical="center"/>
    </xf>
    <xf numFmtId="38" fontId="6" fillId="0" borderId="8" xfId="7" applyFont="1" applyBorder="1" applyAlignment="1" applyProtection="1">
      <alignment horizontal="center" vertical="center"/>
    </xf>
    <xf numFmtId="38" fontId="6" fillId="0" borderId="22" xfId="7" applyFont="1" applyBorder="1" applyAlignment="1" applyProtection="1">
      <alignment horizontal="center" vertical="center"/>
    </xf>
    <xf numFmtId="38" fontId="6" fillId="0" borderId="25" xfId="7" applyFont="1" applyBorder="1" applyAlignment="1" applyProtection="1">
      <alignment horizontal="center" vertical="center"/>
    </xf>
    <xf numFmtId="38" fontId="6" fillId="0" borderId="18" xfId="7" applyFont="1" applyBorder="1" applyAlignment="1" applyProtection="1">
      <alignment horizontal="center" vertical="center"/>
    </xf>
    <xf numFmtId="38" fontId="6" fillId="0" borderId="17" xfId="7" applyFont="1" applyBorder="1" applyAlignment="1" applyProtection="1">
      <alignment horizontal="center" vertical="center"/>
    </xf>
    <xf numFmtId="38" fontId="13" fillId="0" borderId="3" xfId="7" applyFont="1" applyBorder="1" applyAlignment="1" applyProtection="1">
      <alignment horizontal="center" vertical="center" wrapText="1"/>
    </xf>
    <xf numFmtId="38" fontId="13" fillId="0" borderId="21" xfId="7" applyFont="1" applyBorder="1" applyAlignment="1" applyProtection="1">
      <alignment horizontal="center" vertical="center" wrapText="1"/>
    </xf>
    <xf numFmtId="38" fontId="13" fillId="0" borderId="4" xfId="7" applyFont="1" applyBorder="1" applyAlignment="1" applyProtection="1">
      <alignment horizontal="center" vertical="center" wrapText="1"/>
    </xf>
    <xf numFmtId="38" fontId="6" fillId="0" borderId="21" xfId="7" applyFont="1" applyBorder="1" applyAlignment="1" applyProtection="1">
      <alignment horizontal="center" vertical="center"/>
    </xf>
    <xf numFmtId="38" fontId="6" fillId="0" borderId="0" xfId="7" applyFont="1" applyFill="1" applyBorder="1" applyAlignment="1" applyProtection="1">
      <alignment horizontal="right" vertical="center"/>
    </xf>
    <xf numFmtId="38" fontId="6" fillId="0" borderId="3" xfId="7" applyFont="1" applyFill="1" applyBorder="1" applyAlignment="1" applyProtection="1">
      <alignment horizontal="center" vertical="center"/>
    </xf>
    <xf numFmtId="38" fontId="6" fillId="0" borderId="4" xfId="7" applyFont="1" applyFill="1" applyBorder="1" applyAlignment="1" applyProtection="1">
      <alignment horizontal="center" vertical="center"/>
    </xf>
    <xf numFmtId="38" fontId="42" fillId="2" borderId="12" xfId="7" applyFont="1" applyFill="1" applyBorder="1" applyAlignment="1" applyProtection="1">
      <alignment horizontal="center" vertical="center"/>
      <protection locked="0"/>
    </xf>
    <xf numFmtId="38" fontId="42" fillId="2" borderId="47" xfId="7" applyFont="1" applyFill="1" applyBorder="1" applyAlignment="1" applyProtection="1">
      <alignment horizontal="center" vertical="center"/>
      <protection locked="0"/>
    </xf>
    <xf numFmtId="38" fontId="42" fillId="2" borderId="2" xfId="7" applyFont="1" applyFill="1" applyBorder="1" applyAlignment="1" applyProtection="1">
      <alignment horizontal="center" vertical="center"/>
      <protection locked="0"/>
    </xf>
    <xf numFmtId="38" fontId="42" fillId="2" borderId="48" xfId="7" applyFont="1" applyFill="1" applyBorder="1" applyAlignment="1" applyProtection="1">
      <alignment horizontal="center" vertical="center"/>
      <protection locked="0"/>
    </xf>
    <xf numFmtId="38" fontId="42" fillId="2" borderId="14" xfId="7" applyFont="1" applyFill="1" applyBorder="1" applyAlignment="1" applyProtection="1">
      <alignment horizontal="center" vertical="center"/>
      <protection locked="0"/>
    </xf>
    <xf numFmtId="38" fontId="42" fillId="2" borderId="49" xfId="7" applyFont="1" applyFill="1" applyBorder="1" applyAlignment="1" applyProtection="1">
      <alignment horizontal="center" vertical="center"/>
      <protection locked="0"/>
    </xf>
    <xf numFmtId="38" fontId="6" fillId="0" borderId="0" xfId="7" applyFont="1" applyFill="1" applyBorder="1" applyAlignment="1" applyProtection="1">
      <alignment horizontal="center" vertical="center"/>
    </xf>
    <xf numFmtId="38" fontId="6" fillId="0" borderId="0" xfId="7" applyFont="1" applyFill="1" applyBorder="1" applyAlignment="1" applyProtection="1">
      <alignment horizontal="left" vertical="center" wrapText="1"/>
    </xf>
    <xf numFmtId="38" fontId="6" fillId="0" borderId="0" xfId="7" applyFont="1" applyFill="1" applyBorder="1" applyAlignment="1" applyProtection="1">
      <alignment horizontal="left" vertical="center"/>
    </xf>
    <xf numFmtId="38" fontId="6" fillId="0" borderId="3" xfId="7" applyFont="1" applyFill="1" applyBorder="1" applyAlignment="1" applyProtection="1">
      <alignment vertical="center" shrinkToFit="1"/>
    </xf>
    <xf numFmtId="38" fontId="6" fillId="0" borderId="21" xfId="7" applyFont="1" applyFill="1" applyBorder="1" applyAlignment="1" applyProtection="1">
      <alignment vertical="center" shrinkToFit="1"/>
    </xf>
    <xf numFmtId="38" fontId="6" fillId="0" borderId="4" xfId="7" applyFont="1" applyFill="1" applyBorder="1" applyAlignment="1" applyProtection="1">
      <alignment vertical="center" shrinkToFit="1"/>
    </xf>
    <xf numFmtId="38" fontId="29" fillId="0" borderId="3" xfId="7" applyFont="1" applyBorder="1" applyAlignment="1" applyProtection="1">
      <alignment horizontal="center" vertical="center" shrinkToFit="1"/>
    </xf>
    <xf numFmtId="38" fontId="29" fillId="0" borderId="4" xfId="7" applyFont="1" applyBorder="1" applyAlignment="1" applyProtection="1">
      <alignment horizontal="center" vertical="center" shrinkToFit="1"/>
    </xf>
    <xf numFmtId="38" fontId="6" fillId="0" borderId="3" xfId="7" applyFont="1" applyFill="1" applyBorder="1" applyAlignment="1" applyProtection="1">
      <alignment horizontal="left" vertical="center" shrinkToFit="1"/>
    </xf>
    <xf numFmtId="38" fontId="6" fillId="0" borderId="21" xfId="7" applyFont="1" applyFill="1" applyBorder="1" applyAlignment="1" applyProtection="1">
      <alignment horizontal="left" vertical="center" shrinkToFit="1"/>
    </xf>
    <xf numFmtId="38" fontId="6" fillId="0" borderId="4" xfId="7" applyFont="1" applyFill="1" applyBorder="1" applyAlignment="1" applyProtection="1">
      <alignment horizontal="left" vertical="center" shrinkToFit="1"/>
    </xf>
    <xf numFmtId="38" fontId="6" fillId="0" borderId="18" xfId="7" applyFont="1" applyFill="1" applyBorder="1" applyAlignment="1" applyProtection="1">
      <alignment vertical="center"/>
    </xf>
    <xf numFmtId="38" fontId="6" fillId="0" borderId="1" xfId="7" applyFont="1" applyFill="1" applyBorder="1" applyAlignment="1" applyProtection="1">
      <alignment vertical="center"/>
    </xf>
    <xf numFmtId="38" fontId="6" fillId="0" borderId="17" xfId="7" applyFont="1" applyFill="1" applyBorder="1" applyAlignment="1" applyProtection="1">
      <alignment vertical="center"/>
    </xf>
    <xf numFmtId="38" fontId="6" fillId="0" borderId="3" xfId="7" applyFont="1" applyFill="1" applyBorder="1" applyAlignment="1" applyProtection="1">
      <alignment vertical="center"/>
    </xf>
    <xf numFmtId="38" fontId="6" fillId="0" borderId="21" xfId="7" applyFont="1" applyFill="1" applyBorder="1" applyAlignment="1" applyProtection="1">
      <alignment vertical="center"/>
    </xf>
    <xf numFmtId="38" fontId="6" fillId="0" borderId="4" xfId="7" applyFont="1" applyFill="1" applyBorder="1" applyAlignment="1" applyProtection="1">
      <alignment vertical="center"/>
    </xf>
    <xf numFmtId="38" fontId="6" fillId="0" borderId="3" xfId="7" applyFont="1" applyBorder="1" applyAlignment="1" applyProtection="1">
      <alignment vertical="center"/>
    </xf>
    <xf numFmtId="38" fontId="6" fillId="0" borderId="21" xfId="7" applyFont="1" applyBorder="1" applyAlignment="1" applyProtection="1">
      <alignment vertical="center"/>
    </xf>
    <xf numFmtId="38" fontId="6" fillId="0" borderId="4" xfId="7" applyFont="1" applyBorder="1" applyAlignment="1" applyProtection="1">
      <alignment vertical="center"/>
    </xf>
    <xf numFmtId="38" fontId="6" fillId="0" borderId="35" xfId="7" applyFont="1" applyFill="1" applyBorder="1" applyAlignment="1" applyProtection="1">
      <alignment horizontal="left" vertical="center" shrinkToFit="1"/>
    </xf>
    <xf numFmtId="38" fontId="6" fillId="0" borderId="36" xfId="7" applyFont="1" applyFill="1" applyBorder="1" applyAlignment="1" applyProtection="1">
      <alignment horizontal="left" vertical="center" shrinkToFit="1"/>
    </xf>
    <xf numFmtId="38" fontId="6" fillId="0" borderId="37" xfId="7" applyFont="1" applyFill="1" applyBorder="1" applyAlignment="1" applyProtection="1">
      <alignment horizontal="left" vertical="center" shrinkToFit="1"/>
    </xf>
    <xf numFmtId="38" fontId="29" fillId="0" borderId="18" xfId="7" applyFont="1" applyBorder="1" applyAlignment="1" applyProtection="1">
      <alignment horizontal="center" vertical="center"/>
    </xf>
    <xf numFmtId="38" fontId="6" fillId="0" borderId="35" xfId="7" applyFont="1" applyBorder="1" applyAlignment="1" applyProtection="1">
      <alignment vertical="center"/>
    </xf>
    <xf numFmtId="38" fontId="6" fillId="0" borderId="36" xfId="7" applyFont="1" applyBorder="1" applyAlignment="1" applyProtection="1">
      <alignment vertical="center"/>
    </xf>
    <xf numFmtId="38" fontId="6" fillId="0" borderId="37" xfId="7" applyFont="1" applyBorder="1" applyAlignment="1" applyProtection="1">
      <alignment vertical="center"/>
    </xf>
    <xf numFmtId="38" fontId="6" fillId="0" borderId="3" xfId="7" applyFont="1" applyBorder="1" applyAlignment="1" applyProtection="1">
      <alignment horizontal="center" vertical="center" shrinkToFit="1"/>
    </xf>
    <xf numFmtId="38" fontId="6" fillId="0" borderId="4" xfId="7" applyFont="1" applyBorder="1" applyAlignment="1" applyProtection="1">
      <alignment horizontal="center" vertical="center" shrinkToFit="1"/>
    </xf>
    <xf numFmtId="38" fontId="6" fillId="0" borderId="18" xfId="7" applyFont="1" applyBorder="1" applyAlignment="1" applyProtection="1">
      <alignment horizontal="left" vertical="center"/>
    </xf>
    <xf numFmtId="38" fontId="6" fillId="0" borderId="1" xfId="7" applyFont="1" applyBorder="1" applyAlignment="1" applyProtection="1">
      <alignment horizontal="left" vertical="center"/>
    </xf>
    <xf numFmtId="38" fontId="6" fillId="0" borderId="17" xfId="7" applyFont="1" applyBorder="1" applyAlignment="1" applyProtection="1">
      <alignment horizontal="left" vertical="center"/>
    </xf>
    <xf numFmtId="38" fontId="13" fillId="0" borderId="21" xfId="7" applyFont="1" applyBorder="1" applyAlignment="1" applyProtection="1">
      <alignment horizontal="center" vertical="center"/>
    </xf>
    <xf numFmtId="38" fontId="13" fillId="0" borderId="4" xfId="7" applyFont="1" applyBorder="1" applyAlignment="1" applyProtection="1">
      <alignment horizontal="center" vertical="center"/>
    </xf>
    <xf numFmtId="38" fontId="29" fillId="0" borderId="5" xfId="7" applyFont="1" applyFill="1" applyBorder="1" applyAlignment="1" applyProtection="1">
      <alignment horizontal="right"/>
    </xf>
    <xf numFmtId="38" fontId="29" fillId="0" borderId="9" xfId="7" applyFont="1" applyFill="1" applyBorder="1" applyAlignment="1" applyProtection="1">
      <alignment horizontal="right"/>
    </xf>
    <xf numFmtId="38" fontId="29" fillId="0" borderId="10" xfId="7" applyFont="1" applyFill="1" applyBorder="1" applyAlignment="1" applyProtection="1">
      <alignment horizontal="right"/>
    </xf>
    <xf numFmtId="38" fontId="30" fillId="0" borderId="7" xfId="7" applyFont="1" applyFill="1" applyBorder="1" applyAlignment="1" applyProtection="1">
      <alignment horizontal="center" vertical="center" wrapText="1"/>
    </xf>
    <xf numFmtId="38" fontId="30" fillId="0" borderId="18" xfId="7" applyFont="1" applyFill="1" applyBorder="1" applyAlignment="1" applyProtection="1">
      <alignment horizontal="center" vertical="center" wrapText="1"/>
    </xf>
    <xf numFmtId="38" fontId="5" fillId="0" borderId="0" xfId="7" applyFont="1" applyBorder="1" applyAlignment="1" applyProtection="1">
      <alignment horizontal="center" vertical="center" wrapText="1"/>
    </xf>
    <xf numFmtId="38" fontId="6" fillId="0" borderId="5" xfId="7" applyFont="1" applyBorder="1" applyAlignment="1" applyProtection="1">
      <alignment horizontal="right"/>
    </xf>
    <xf numFmtId="38" fontId="6" fillId="0" borderId="9" xfId="7" applyFont="1" applyBorder="1" applyAlignment="1" applyProtection="1">
      <alignment horizontal="right"/>
    </xf>
    <xf numFmtId="38" fontId="6" fillId="0" borderId="10" xfId="7" applyFont="1" applyBorder="1" applyAlignment="1" applyProtection="1">
      <alignment horizontal="right"/>
    </xf>
    <xf numFmtId="38" fontId="6" fillId="0" borderId="23" xfId="7" applyFont="1" applyBorder="1" applyAlignment="1" applyProtection="1">
      <alignment horizontal="center" vertical="center"/>
    </xf>
    <xf numFmtId="38" fontId="6" fillId="0" borderId="1" xfId="7" applyFont="1" applyBorder="1" applyAlignment="1" applyProtection="1">
      <alignment horizontal="center" vertical="center"/>
    </xf>
    <xf numFmtId="38" fontId="6" fillId="0" borderId="0" xfId="7" applyFont="1" applyBorder="1" applyAlignment="1" applyProtection="1">
      <alignment horizontal="center" vertical="center"/>
    </xf>
    <xf numFmtId="38" fontId="13" fillId="0" borderId="9" xfId="7" applyFont="1" applyBorder="1" applyAlignment="1" applyProtection="1">
      <alignment horizontal="center" vertical="center" wrapText="1"/>
    </xf>
    <xf numFmtId="38" fontId="13" fillId="0" borderId="10" xfId="7" applyFont="1" applyBorder="1" applyAlignment="1" applyProtection="1">
      <alignment horizontal="center" vertical="center" wrapText="1"/>
    </xf>
    <xf numFmtId="38" fontId="13" fillId="0" borderId="18" xfId="7" applyFont="1" applyBorder="1" applyAlignment="1" applyProtection="1">
      <alignment horizontal="center" vertical="center" wrapText="1"/>
    </xf>
    <xf numFmtId="38" fontId="13" fillId="0" borderId="1" xfId="7" applyFont="1" applyBorder="1" applyAlignment="1" applyProtection="1">
      <alignment horizontal="center" vertical="center"/>
    </xf>
    <xf numFmtId="38" fontId="13" fillId="0" borderId="17" xfId="7" applyFont="1" applyBorder="1" applyAlignment="1" applyProtection="1">
      <alignment horizontal="center" vertical="center"/>
    </xf>
    <xf numFmtId="38" fontId="48" fillId="0" borderId="3" xfId="7" applyFont="1" applyFill="1" applyBorder="1" applyAlignment="1" applyProtection="1">
      <alignment vertical="center" shrinkToFit="1"/>
    </xf>
    <xf numFmtId="38" fontId="48" fillId="0" borderId="4" xfId="7" applyFont="1" applyFill="1" applyBorder="1" applyAlignment="1" applyProtection="1">
      <alignment vertical="center" shrinkToFit="1"/>
    </xf>
    <xf numFmtId="49" fontId="24" fillId="0" borderId="0" xfId="7" applyNumberFormat="1" applyFont="1" applyFill="1" applyBorder="1" applyAlignment="1" applyProtection="1">
      <alignment horizontal="center" vertical="center" shrinkToFit="1"/>
    </xf>
    <xf numFmtId="38" fontId="6" fillId="0" borderId="7" xfId="7" applyFont="1" applyBorder="1" applyAlignment="1" applyProtection="1">
      <alignment horizontal="center" vertical="center" wrapText="1"/>
    </xf>
    <xf numFmtId="38" fontId="6" fillId="0" borderId="23" xfId="7" applyFont="1" applyBorder="1" applyAlignment="1" applyProtection="1">
      <alignment horizontal="center" vertical="center" wrapText="1"/>
    </xf>
    <xf numFmtId="38" fontId="6" fillId="0" borderId="8" xfId="7" applyFont="1" applyBorder="1" applyAlignment="1" applyProtection="1">
      <alignment horizontal="center" vertical="center" wrapText="1"/>
    </xf>
    <xf numFmtId="38" fontId="6" fillId="0" borderId="22" xfId="7" applyFont="1" applyBorder="1" applyAlignment="1" applyProtection="1">
      <alignment horizontal="center" vertical="center" wrapText="1"/>
    </xf>
    <xf numFmtId="38" fontId="6" fillId="0" borderId="0" xfId="7" applyFont="1" applyBorder="1" applyAlignment="1" applyProtection="1">
      <alignment horizontal="center" vertical="center" wrapText="1"/>
    </xf>
    <xf numFmtId="38" fontId="6" fillId="0" borderId="25" xfId="7" applyFont="1" applyBorder="1" applyAlignment="1" applyProtection="1">
      <alignment horizontal="center" vertical="center" wrapText="1"/>
    </xf>
    <xf numFmtId="38" fontId="12" fillId="0" borderId="22" xfId="7" applyFont="1" applyFill="1" applyBorder="1" applyAlignment="1" applyProtection="1">
      <alignment horizontal="center" vertical="center"/>
    </xf>
    <xf numFmtId="38" fontId="12" fillId="0" borderId="25" xfId="7" applyFont="1" applyFill="1" applyBorder="1" applyAlignment="1" applyProtection="1">
      <alignment horizontal="center" vertical="center"/>
    </xf>
    <xf numFmtId="38" fontId="12" fillId="0" borderId="18" xfId="7" applyFont="1" applyFill="1" applyBorder="1" applyAlignment="1" applyProtection="1">
      <alignment horizontal="center" vertical="center"/>
    </xf>
    <xf numFmtId="38" fontId="12" fillId="0" borderId="17" xfId="7" applyFont="1" applyFill="1" applyBorder="1" applyAlignment="1" applyProtection="1">
      <alignment horizontal="center" vertical="center"/>
    </xf>
    <xf numFmtId="38" fontId="30" fillId="0" borderId="42" xfId="7" applyFont="1" applyFill="1" applyBorder="1" applyAlignment="1" applyProtection="1">
      <alignment horizontal="center" vertical="center" wrapText="1"/>
    </xf>
    <xf numFmtId="38" fontId="30" fillId="0" borderId="30" xfId="7" applyFont="1" applyFill="1" applyBorder="1" applyAlignment="1" applyProtection="1">
      <alignment horizontal="center" vertical="center" wrapText="1"/>
    </xf>
    <xf numFmtId="38" fontId="13" fillId="0" borderId="22" xfId="7" applyFont="1" applyBorder="1" applyAlignment="1" applyProtection="1">
      <alignment horizontal="center" vertical="center" wrapText="1"/>
    </xf>
    <xf numFmtId="38" fontId="13" fillId="0" borderId="0" xfId="7" applyFont="1" applyFill="1" applyBorder="1" applyAlignment="1" applyProtection="1">
      <alignment horizontal="center" vertical="center" wrapText="1"/>
    </xf>
    <xf numFmtId="38" fontId="30" fillId="0" borderId="2" xfId="7" applyFont="1" applyFill="1" applyBorder="1" applyAlignment="1" applyProtection="1">
      <alignment horizontal="center" vertical="center" wrapText="1"/>
    </xf>
    <xf numFmtId="38" fontId="29" fillId="0" borderId="2" xfId="7" applyFont="1" applyFill="1" applyBorder="1" applyAlignment="1" applyProtection="1">
      <alignment horizontal="center" vertical="center"/>
    </xf>
    <xf numFmtId="38" fontId="6" fillId="0" borderId="2" xfId="7" applyFont="1" applyBorder="1" applyAlignment="1" applyProtection="1">
      <alignment horizontal="center" vertical="center"/>
    </xf>
    <xf numFmtId="38" fontId="24" fillId="0" borderId="0" xfId="7" applyFont="1" applyFill="1" applyBorder="1" applyAlignment="1" applyProtection="1">
      <alignment horizontal="center" vertical="center" shrinkToFit="1"/>
    </xf>
    <xf numFmtId="38" fontId="6" fillId="0" borderId="2" xfId="7" applyFont="1" applyBorder="1" applyAlignment="1" applyProtection="1">
      <alignment horizontal="center" vertical="center" wrapText="1"/>
    </xf>
    <xf numFmtId="178" fontId="51" fillId="5" borderId="3" xfId="13" applyNumberFormat="1" applyFont="1" applyFill="1" applyBorder="1" applyAlignment="1">
      <alignment horizontal="right" vertical="center"/>
    </xf>
    <xf numFmtId="178" fontId="51" fillId="5" borderId="21" xfId="13" applyNumberFormat="1" applyFont="1" applyFill="1" applyBorder="1" applyAlignment="1">
      <alignment horizontal="right" vertical="center"/>
    </xf>
    <xf numFmtId="178" fontId="51" fillId="5" borderId="4" xfId="13" applyNumberFormat="1" applyFont="1" applyFill="1" applyBorder="1" applyAlignment="1">
      <alignment horizontal="right" vertical="center"/>
    </xf>
    <xf numFmtId="3" fontId="51" fillId="0" borderId="3" xfId="13" applyNumberFormat="1" applyFont="1" applyBorder="1" applyAlignment="1">
      <alignment horizontal="center" vertical="center"/>
    </xf>
    <xf numFmtId="3" fontId="51" fillId="0" borderId="4" xfId="13" applyNumberFormat="1" applyFont="1" applyBorder="1" applyAlignment="1">
      <alignment horizontal="center" vertical="center"/>
    </xf>
    <xf numFmtId="0" fontId="51" fillId="0" borderId="3" xfId="13" applyFont="1" applyBorder="1" applyAlignment="1">
      <alignment horizontal="left" vertical="center" wrapText="1"/>
    </xf>
    <xf numFmtId="0" fontId="51" fillId="0" borderId="21" xfId="13" applyFont="1" applyBorder="1" applyAlignment="1">
      <alignment horizontal="left" vertical="center" wrapText="1"/>
    </xf>
    <xf numFmtId="0" fontId="51" fillId="0" borderId="4" xfId="13" applyFont="1" applyBorder="1" applyAlignment="1">
      <alignment horizontal="left" vertical="center" wrapText="1"/>
    </xf>
    <xf numFmtId="3" fontId="51" fillId="0" borderId="18" xfId="13" applyNumberFormat="1" applyFont="1" applyBorder="1" applyAlignment="1">
      <alignment horizontal="center" vertical="center"/>
    </xf>
    <xf numFmtId="3" fontId="51" fillId="0" borderId="17" xfId="13" applyNumberFormat="1" applyFont="1" applyBorder="1" applyAlignment="1">
      <alignment horizontal="center" vertical="center"/>
    </xf>
    <xf numFmtId="0" fontId="51" fillId="0" borderId="2" xfId="13" applyFont="1" applyBorder="1" applyAlignment="1">
      <alignment horizontal="center" vertical="center" wrapText="1"/>
    </xf>
    <xf numFmtId="38" fontId="20" fillId="0" borderId="5" xfId="7" applyFont="1" applyBorder="1" applyAlignment="1" applyProtection="1">
      <alignment horizontal="center" vertical="center" wrapText="1"/>
    </xf>
    <xf numFmtId="38" fontId="20" fillId="0" borderId="10" xfId="7" applyFont="1" applyBorder="1" applyAlignment="1" applyProtection="1">
      <alignment horizontal="center" vertical="center" wrapText="1"/>
    </xf>
    <xf numFmtId="38" fontId="32" fillId="0" borderId="5" xfId="7" applyFont="1" applyBorder="1" applyAlignment="1" applyProtection="1">
      <alignment horizontal="center" vertical="center" wrapText="1"/>
    </xf>
    <xf numFmtId="38" fontId="32" fillId="0" borderId="10" xfId="7" applyFont="1" applyBorder="1" applyAlignment="1" applyProtection="1">
      <alignment horizontal="center" vertical="center" wrapText="1"/>
    </xf>
    <xf numFmtId="38" fontId="32" fillId="0" borderId="3" xfId="7" applyFont="1" applyFill="1" applyBorder="1" applyAlignment="1" applyProtection="1">
      <alignment horizontal="center" vertical="center" wrapText="1"/>
    </xf>
    <xf numFmtId="38" fontId="32" fillId="0" borderId="21" xfId="7" applyFont="1" applyFill="1" applyBorder="1" applyAlignment="1" applyProtection="1">
      <alignment horizontal="center" vertical="center" wrapText="1"/>
    </xf>
    <xf numFmtId="38" fontId="35" fillId="0" borderId="0" xfId="7" applyFont="1" applyFill="1" applyAlignment="1" applyProtection="1">
      <alignment horizontal="center" vertical="center"/>
    </xf>
    <xf numFmtId="38" fontId="36" fillId="0" borderId="1" xfId="7" applyFont="1" applyFill="1" applyBorder="1" applyAlignment="1" applyProtection="1">
      <alignment horizontal="center" vertical="center"/>
    </xf>
    <xf numFmtId="38" fontId="36" fillId="0" borderId="1" xfId="7" applyFont="1" applyFill="1" applyBorder="1" applyAlignment="1" applyProtection="1">
      <alignment horizontal="center" vertical="center" shrinkToFit="1"/>
    </xf>
    <xf numFmtId="38" fontId="32" fillId="0" borderId="2" xfId="7" applyFont="1" applyBorder="1" applyAlignment="1" applyProtection="1">
      <alignment horizontal="center" vertical="center" wrapText="1"/>
    </xf>
    <xf numFmtId="38" fontId="34" fillId="0" borderId="3" xfId="7" applyFont="1" applyBorder="1" applyAlignment="1" applyProtection="1">
      <alignment horizontal="center" vertical="center" wrapText="1"/>
    </xf>
    <xf numFmtId="38" fontId="32" fillId="0" borderId="21" xfId="7" applyFont="1" applyBorder="1" applyAlignment="1" applyProtection="1">
      <alignment horizontal="center" vertical="center" wrapText="1"/>
    </xf>
    <xf numFmtId="38" fontId="32" fillId="0" borderId="4" xfId="7" applyFont="1" applyBorder="1" applyAlignment="1" applyProtection="1">
      <alignment horizontal="center" vertical="center" wrapText="1"/>
    </xf>
    <xf numFmtId="0" fontId="51" fillId="0" borderId="3" xfId="13" applyFont="1" applyBorder="1" applyAlignment="1">
      <alignment horizontal="left" vertical="center"/>
    </xf>
    <xf numFmtId="0" fontId="51" fillId="0" borderId="21" xfId="13" applyFont="1" applyBorder="1" applyAlignment="1">
      <alignment horizontal="left" vertical="center"/>
    </xf>
    <xf numFmtId="0" fontId="51" fillId="0" borderId="4" xfId="13" applyFont="1" applyBorder="1" applyAlignment="1">
      <alignment horizontal="left" vertical="center"/>
    </xf>
    <xf numFmtId="0" fontId="51" fillId="0" borderId="2" xfId="13" applyFont="1" applyBorder="1" applyAlignment="1">
      <alignment horizontal="left" vertical="center" wrapText="1"/>
    </xf>
    <xf numFmtId="0" fontId="51" fillId="2" borderId="2" xfId="13" applyFont="1" applyFill="1" applyBorder="1" applyAlignment="1" applyProtection="1">
      <alignment horizontal="right" vertical="center"/>
      <protection locked="0"/>
    </xf>
    <xf numFmtId="0" fontId="50" fillId="0" borderId="43" xfId="13" applyFont="1" applyBorder="1" applyAlignment="1">
      <alignment horizontal="center" vertical="center"/>
    </xf>
    <xf numFmtId="0" fontId="50" fillId="0" borderId="44" xfId="13" applyFont="1" applyBorder="1" applyAlignment="1">
      <alignment horizontal="center" vertical="center"/>
    </xf>
    <xf numFmtId="0" fontId="50" fillId="0" borderId="45" xfId="13" applyFont="1" applyBorder="1" applyAlignment="1">
      <alignment horizontal="center" vertical="center"/>
    </xf>
    <xf numFmtId="0" fontId="50" fillId="0" borderId="46" xfId="13" applyFont="1" applyBorder="1" applyAlignment="1">
      <alignment horizontal="center" vertical="center"/>
    </xf>
    <xf numFmtId="38" fontId="51" fillId="0" borderId="0" xfId="13" applyNumberFormat="1" applyFont="1" applyAlignment="1">
      <alignment horizontal="left" vertical="center" shrinkToFit="1"/>
    </xf>
    <xf numFmtId="0" fontId="51" fillId="0" borderId="0" xfId="13" applyFont="1" applyAlignment="1">
      <alignment horizontal="left" vertical="center" shrinkToFit="1"/>
    </xf>
    <xf numFmtId="0" fontId="51" fillId="0" borderId="2" xfId="13" applyFont="1" applyBorder="1" applyAlignment="1">
      <alignment horizontal="left" vertical="center"/>
    </xf>
    <xf numFmtId="38" fontId="51" fillId="0" borderId="1" xfId="13" applyNumberFormat="1" applyFont="1" applyBorder="1" applyAlignment="1">
      <alignment horizontal="left" vertical="center" shrinkToFit="1"/>
    </xf>
    <xf numFmtId="0" fontId="51" fillId="0" borderId="1" xfId="13" applyFont="1" applyBorder="1" applyAlignment="1">
      <alignment horizontal="left" vertical="center" shrinkToFit="1"/>
    </xf>
    <xf numFmtId="0" fontId="61" fillId="2" borderId="3" xfId="17" applyFont="1" applyFill="1" applyBorder="1" applyAlignment="1" applyProtection="1">
      <alignment horizontal="center" vertical="center"/>
      <protection locked="0"/>
    </xf>
    <xf numFmtId="0" fontId="61" fillId="2" borderId="4" xfId="17" applyFont="1" applyFill="1" applyBorder="1" applyAlignment="1" applyProtection="1">
      <alignment horizontal="center" vertical="center"/>
      <protection locked="0"/>
    </xf>
    <xf numFmtId="0" fontId="61" fillId="0" borderId="3" xfId="17" applyFont="1" applyBorder="1" applyAlignment="1">
      <alignment horizontal="center" vertical="center"/>
    </xf>
    <xf numFmtId="0" fontId="61" fillId="0" borderId="4" xfId="17" applyFont="1" applyBorder="1" applyAlignment="1">
      <alignment horizontal="center" vertical="center"/>
    </xf>
    <xf numFmtId="0" fontId="5" fillId="0" borderId="7" xfId="17" applyFont="1" applyBorder="1" applyAlignment="1">
      <alignment horizontal="center" vertical="center" wrapText="1"/>
    </xf>
    <xf numFmtId="0" fontId="5" fillId="0" borderId="8" xfId="17" applyFont="1" applyBorder="1" applyAlignment="1">
      <alignment horizontal="center" vertical="center" wrapText="1"/>
    </xf>
    <xf numFmtId="0" fontId="5" fillId="0" borderId="22" xfId="17" applyFont="1" applyBorder="1" applyAlignment="1">
      <alignment horizontal="center" vertical="center" wrapText="1"/>
    </xf>
    <xf numFmtId="0" fontId="5" fillId="0" borderId="25" xfId="17" applyFont="1" applyBorder="1" applyAlignment="1">
      <alignment horizontal="center" vertical="center" wrapText="1"/>
    </xf>
    <xf numFmtId="0" fontId="5" fillId="0" borderId="18" xfId="17" applyFont="1" applyBorder="1" applyAlignment="1">
      <alignment horizontal="center" vertical="center" wrapText="1"/>
    </xf>
    <xf numFmtId="0" fontId="5" fillId="0" borderId="17" xfId="17" applyFont="1" applyBorder="1" applyAlignment="1">
      <alignment horizontal="center" vertical="center" wrapText="1"/>
    </xf>
    <xf numFmtId="0" fontId="57" fillId="0" borderId="0" xfId="17" applyFont="1" applyAlignment="1">
      <alignment horizontal="center" vertical="center"/>
    </xf>
    <xf numFmtId="0" fontId="5" fillId="0" borderId="2" xfId="17" applyFont="1" applyBorder="1" applyAlignment="1">
      <alignment horizontal="center" vertical="center"/>
    </xf>
    <xf numFmtId="0" fontId="5" fillId="0" borderId="2" xfId="17" applyFont="1" applyBorder="1" applyAlignment="1">
      <alignment horizontal="center" vertical="center" wrapText="1"/>
    </xf>
    <xf numFmtId="0" fontId="5" fillId="0" borderId="5" xfId="17" applyFont="1" applyBorder="1" applyAlignment="1">
      <alignment horizontal="center" vertical="center"/>
    </xf>
    <xf numFmtId="0" fontId="5" fillId="0" borderId="10" xfId="17" applyFont="1" applyBorder="1" applyAlignment="1">
      <alignment horizontal="center" vertical="center"/>
    </xf>
    <xf numFmtId="0" fontId="5" fillId="0" borderId="3" xfId="17" applyFont="1" applyBorder="1" applyAlignment="1">
      <alignment horizontal="center" vertical="center" wrapText="1"/>
    </xf>
    <xf numFmtId="0" fontId="5" fillId="0" borderId="21" xfId="17" applyFont="1" applyBorder="1" applyAlignment="1">
      <alignment horizontal="center" vertical="center" wrapText="1"/>
    </xf>
    <xf numFmtId="0" fontId="5" fillId="0" borderId="4" xfId="17" applyFont="1" applyBorder="1" applyAlignment="1">
      <alignment horizontal="center" vertical="center" wrapText="1"/>
    </xf>
  </cellXfs>
  <cellStyles count="23">
    <cellStyle name="パーセント 2" xfId="10" xr:uid="{00000000-0005-0000-0000-000000000000}"/>
    <cellStyle name="桁区切り" xfId="7" builtinId="6"/>
    <cellStyle name="桁区切り 2" xfId="12" xr:uid="{00000000-0005-0000-0000-000002000000}"/>
    <cellStyle name="桁区切り 2 3" xfId="1" xr:uid="{00000000-0005-0000-0000-000003000000}"/>
    <cellStyle name="桁区切り 3" xfId="14" xr:uid="{00000000-0005-0000-0000-000004000000}"/>
    <cellStyle name="桁区切り 3 2" xfId="3" xr:uid="{00000000-0005-0000-0000-000005000000}"/>
    <cellStyle name="桁区切り 4" xfId="15" xr:uid="{00000000-0005-0000-0000-000006000000}"/>
    <cellStyle name="桁区切り 4 2" xfId="16" xr:uid="{00000000-0005-0000-0000-000007000000}"/>
    <cellStyle name="標準" xfId="0" builtinId="0"/>
    <cellStyle name="標準 13" xfId="9" xr:uid="{00000000-0005-0000-0000-000009000000}"/>
    <cellStyle name="標準 2" xfId="6" xr:uid="{00000000-0005-0000-0000-00000A000000}"/>
    <cellStyle name="標準 3" xfId="4" xr:uid="{00000000-0005-0000-0000-00000B000000}"/>
    <cellStyle name="標準 4" xfId="13" xr:uid="{00000000-0005-0000-0000-00000C000000}"/>
    <cellStyle name="標準 4 2" xfId="8" xr:uid="{00000000-0005-0000-0000-00000D000000}"/>
    <cellStyle name="標準 5" xfId="5" xr:uid="{00000000-0005-0000-0000-00000E000000}"/>
    <cellStyle name="標準 6" xfId="2" xr:uid="{00000000-0005-0000-0000-00000F000000}"/>
    <cellStyle name="標準 6 2" xfId="11" xr:uid="{00000000-0005-0000-0000-000010000000}"/>
    <cellStyle name="標準 6 2 2" xfId="22" xr:uid="{00000000-0005-0000-0000-000011000000}"/>
    <cellStyle name="標準 6 2 3" xfId="19" xr:uid="{00000000-0005-0000-0000-000012000000}"/>
    <cellStyle name="標準 6 3" xfId="21" xr:uid="{00000000-0005-0000-0000-000013000000}"/>
    <cellStyle name="標準 6 4" xfId="20" xr:uid="{00000000-0005-0000-0000-000014000000}"/>
    <cellStyle name="標準 6 5" xfId="18" xr:uid="{00000000-0005-0000-0000-000015000000}"/>
    <cellStyle name="標準 7" xfId="17" xr:uid="{00000000-0005-0000-0000-000016000000}"/>
  </cellStyles>
  <dxfs count="6">
    <dxf>
      <fill>
        <patternFill>
          <bgColor theme="2"/>
        </patternFill>
      </fill>
    </dxf>
    <dxf>
      <fill>
        <patternFill>
          <bgColor theme="2"/>
        </patternFill>
      </fill>
    </dxf>
    <dxf>
      <fill>
        <patternFill>
          <bgColor theme="2"/>
        </patternFill>
      </fill>
    </dxf>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colors>
    <mruColors>
      <color rgb="FFFFFF66"/>
      <color rgb="FFFF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743857</xdr:colOff>
      <xdr:row>1</xdr:row>
      <xdr:rowOff>353786</xdr:rowOff>
    </xdr:from>
    <xdr:ext cx="6975929" cy="3973286"/>
    <xdr:sp macro="" textlink="">
      <xdr:nvSpPr>
        <xdr:cNvPr id="2" name="テキスト ボックス 1">
          <a:extLst>
            <a:ext uri="{FF2B5EF4-FFF2-40B4-BE49-F238E27FC236}">
              <a16:creationId xmlns:a16="http://schemas.microsoft.com/office/drawing/2014/main" id="{E99C6A81-47A9-4841-AE09-A8587DB3DBE2}"/>
            </a:ext>
          </a:extLst>
        </xdr:cNvPr>
        <xdr:cNvSpPr txBox="1"/>
      </xdr:nvSpPr>
      <xdr:spPr>
        <a:xfrm>
          <a:off x="5533571" y="725715"/>
          <a:ext cx="6975929" cy="3973286"/>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latin typeface="+mn-ea"/>
              <a:ea typeface="+mn-ea"/>
            </a:rPr>
            <a:t>●水色のセルに入力してください</a:t>
          </a:r>
          <a:endParaRPr kumimoji="1" lang="en-US" altLang="ja-JP" sz="1400">
            <a:latin typeface="+mn-ea"/>
            <a:ea typeface="+mn-ea"/>
          </a:endParaRPr>
        </a:p>
        <a:p>
          <a:r>
            <a:rPr kumimoji="1" lang="ja-JP" altLang="en-US" sz="1400">
              <a:latin typeface="+mn-ea"/>
              <a:ea typeface="+mn-ea"/>
            </a:rPr>
            <a:t>（白色のセルは自動計算のため、入力不要です）</a:t>
          </a:r>
          <a:endParaRPr kumimoji="1" lang="en-US" altLang="ja-JP" sz="1400">
            <a:latin typeface="+mn-ea"/>
            <a:ea typeface="+mn-ea"/>
          </a:endParaRPr>
        </a:p>
        <a:p>
          <a:r>
            <a:rPr kumimoji="1" lang="ja-JP" altLang="en-US" sz="1400">
              <a:latin typeface="+mn-ea"/>
              <a:ea typeface="+mn-ea"/>
            </a:rPr>
            <a:t>１．</a:t>
          </a:r>
          <a:endParaRPr kumimoji="1" lang="en-US" altLang="ja-JP" sz="1400">
            <a:latin typeface="+mn-ea"/>
            <a:ea typeface="+mn-ea"/>
          </a:endParaRPr>
        </a:p>
        <a:p>
          <a:r>
            <a:rPr kumimoji="1" lang="ja-JP" altLang="en-US" sz="1400">
              <a:latin typeface="+mn-ea"/>
              <a:ea typeface="+mn-ea"/>
            </a:rPr>
            <a:t>水道光熱費の料金について、左の表に入力してください。</a:t>
          </a:r>
          <a:endParaRPr kumimoji="1" lang="en-US" altLang="ja-JP" sz="1400">
            <a:latin typeface="+mn-ea"/>
            <a:ea typeface="+mn-ea"/>
          </a:endParaRPr>
        </a:p>
        <a:p>
          <a:r>
            <a:rPr kumimoji="1" lang="ja-JP" altLang="en-US" sz="1400">
              <a:latin typeface="+mn-ea"/>
              <a:ea typeface="+mn-ea"/>
            </a:rPr>
            <a:t>・交付申請の際は見込み額を入力してください。</a:t>
          </a:r>
          <a:endParaRPr kumimoji="1" lang="en-US" altLang="ja-JP" sz="1400">
            <a:latin typeface="+mn-ea"/>
            <a:ea typeface="+mn-ea"/>
          </a:endParaRPr>
        </a:p>
        <a:p>
          <a:r>
            <a:rPr kumimoji="1" lang="ja-JP" altLang="en-US" sz="1400">
              <a:latin typeface="+mn-ea"/>
              <a:ea typeface="+mn-ea"/>
            </a:rPr>
            <a:t>・実績報告の際は領収書等の資料も併せてご提出ください。</a:t>
          </a:r>
          <a:endParaRPr kumimoji="1" lang="en-US" altLang="ja-JP" sz="1400">
            <a:latin typeface="+mn-ea"/>
            <a:ea typeface="+mn-ea"/>
          </a:endParaRPr>
        </a:p>
        <a:p>
          <a:r>
            <a:rPr kumimoji="1" lang="ja-JP" altLang="en-US" sz="1400">
              <a:latin typeface="+mn-ea"/>
              <a:ea typeface="+mn-ea"/>
            </a:rPr>
            <a:t>・支払月を基準に記載ください。（例：４月に引き落とされた金額を４月欄に記入）</a:t>
          </a:r>
          <a:endParaRPr kumimoji="1" lang="en-US" altLang="ja-JP" sz="1400">
            <a:latin typeface="+mn-ea"/>
            <a:ea typeface="+mn-ea"/>
          </a:endParaRPr>
        </a:p>
        <a:p>
          <a:r>
            <a:rPr kumimoji="1" lang="ja-JP" altLang="en-US" sz="1400">
              <a:latin typeface="+mn-ea"/>
              <a:ea typeface="+mn-ea"/>
            </a:rPr>
            <a:t>２．</a:t>
          </a:r>
          <a:endParaRPr kumimoji="1" lang="en-US" altLang="ja-JP" sz="1400">
            <a:latin typeface="+mn-ea"/>
            <a:ea typeface="+mn-ea"/>
          </a:endParaRPr>
        </a:p>
        <a:p>
          <a:r>
            <a:rPr kumimoji="1" lang="ja-JP" altLang="en-US" sz="1400">
              <a:latin typeface="+mn-ea"/>
              <a:ea typeface="+mn-ea"/>
            </a:rPr>
            <a:t>水道光熱費を按分するため、下記の表に入力してください。</a:t>
          </a:r>
          <a:endParaRPr kumimoji="1" lang="en-US" altLang="ja-JP" sz="1400">
            <a:latin typeface="+mn-ea"/>
            <a:ea typeface="+mn-ea"/>
          </a:endParaRPr>
        </a:p>
        <a:p>
          <a:r>
            <a:rPr kumimoji="1" lang="ja-JP" altLang="en-US" sz="1400">
              <a:latin typeface="+mn-ea"/>
              <a:ea typeface="+mn-ea"/>
            </a:rPr>
            <a:t>・面積について、通常保育と区別がない場合は</a:t>
          </a:r>
          <a:r>
            <a:rPr kumimoji="1" lang="en-US" altLang="ja-JP" sz="1400">
              <a:latin typeface="+mn-ea"/>
              <a:ea typeface="+mn-ea"/>
            </a:rPr>
            <a:t>1</a:t>
          </a:r>
          <a:r>
            <a:rPr kumimoji="1" lang="ja-JP" altLang="en-US" sz="1400">
              <a:latin typeface="+mn-ea"/>
              <a:ea typeface="+mn-ea"/>
            </a:rPr>
            <a:t>人あたりの必要面積である</a:t>
          </a:r>
          <a:r>
            <a:rPr kumimoji="1" lang="en-US" altLang="ja-JP" sz="1400">
              <a:latin typeface="+mn-ea"/>
              <a:ea typeface="+mn-ea"/>
            </a:rPr>
            <a:t>1.98</a:t>
          </a:r>
          <a:r>
            <a:rPr kumimoji="1" lang="ja-JP" altLang="en-US" sz="1400">
              <a:latin typeface="+mn-ea"/>
              <a:ea typeface="+mn-ea"/>
            </a:rPr>
            <a:t>㎡</a:t>
          </a:r>
          <a:r>
            <a:rPr kumimoji="1" lang="en-US" altLang="ja-JP" sz="1400">
              <a:latin typeface="+mn-ea"/>
              <a:ea typeface="+mn-ea"/>
            </a:rPr>
            <a:t>×</a:t>
          </a:r>
          <a:r>
            <a:rPr kumimoji="1" lang="ja-JP" altLang="en-US" sz="1400">
              <a:latin typeface="+mn-ea"/>
              <a:ea typeface="+mn-ea"/>
            </a:rPr>
            <a:t>一時預かり幼稚園型の月の平均利用児童数で算出してください。</a:t>
          </a:r>
          <a:endParaRPr kumimoji="1" lang="en-US" altLang="ja-JP" sz="1400">
            <a:latin typeface="+mn-ea"/>
            <a:ea typeface="+mn-ea"/>
          </a:endParaRPr>
        </a:p>
        <a:p>
          <a:r>
            <a:rPr kumimoji="1" lang="ja-JP" altLang="en-US" sz="1400">
              <a:latin typeface="+mn-ea"/>
              <a:ea typeface="+mn-ea"/>
            </a:rPr>
            <a:t>３</a:t>
          </a:r>
          <a:r>
            <a:rPr kumimoji="1" lang="en-US" altLang="ja-JP" sz="1400">
              <a:latin typeface="+mn-ea"/>
              <a:ea typeface="+mn-ea"/>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mn-lt"/>
              <a:ea typeface="+mn-ea"/>
              <a:cs typeface="+mn-cs"/>
            </a:rPr>
            <a:t>合計額が「按分表」シートに反映されます。</a:t>
          </a:r>
          <a:endParaRPr lang="ja-JP" altLang="ja-JP" sz="1800">
            <a:effectLst/>
          </a:endParaRPr>
        </a:p>
        <a:p>
          <a:endParaRPr kumimoji="1" lang="en-US" altLang="ja-JP" sz="1400">
            <a:latin typeface="+mn-ea"/>
            <a:ea typeface="+mn-ea"/>
          </a:endParaRPr>
        </a:p>
        <a:p>
          <a:endParaRPr kumimoji="1" lang="en-US" altLang="ja-JP" sz="1400">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195035</xdr:colOff>
      <xdr:row>14</xdr:row>
      <xdr:rowOff>219982</xdr:rowOff>
    </xdr:from>
    <xdr:ext cx="6390821" cy="5123089"/>
    <xdr:sp macro="" textlink="">
      <xdr:nvSpPr>
        <xdr:cNvPr id="2" name="テキスト ボックス 1">
          <a:extLst>
            <a:ext uri="{FF2B5EF4-FFF2-40B4-BE49-F238E27FC236}">
              <a16:creationId xmlns:a16="http://schemas.microsoft.com/office/drawing/2014/main" id="{752609FD-B0C6-47EE-ADFA-51DED4BFCA9A}"/>
            </a:ext>
          </a:extLst>
        </xdr:cNvPr>
        <xdr:cNvSpPr txBox="1"/>
      </xdr:nvSpPr>
      <xdr:spPr>
        <a:xfrm>
          <a:off x="6771821" y="5299982"/>
          <a:ext cx="6390821" cy="5123089"/>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latin typeface="+mn-ea"/>
              <a:ea typeface="+mn-ea"/>
            </a:rPr>
            <a:t>●水色のセルに入力してください</a:t>
          </a:r>
          <a:endParaRPr kumimoji="1" lang="en-US" altLang="ja-JP" sz="1400">
            <a:latin typeface="+mn-ea"/>
            <a:ea typeface="+mn-ea"/>
          </a:endParaRPr>
        </a:p>
        <a:p>
          <a:r>
            <a:rPr kumimoji="1" lang="ja-JP" altLang="en-US" sz="1400">
              <a:latin typeface="+mn-ea"/>
              <a:ea typeface="+mn-ea"/>
            </a:rPr>
            <a:t>（白色のセルは自動計算のため、入力不要です）</a:t>
          </a:r>
        </a:p>
        <a:p>
          <a:endParaRPr kumimoji="1" lang="en-US" altLang="ja-JP" sz="1400">
            <a:latin typeface="+mn-ea"/>
            <a:ea typeface="+mn-ea"/>
          </a:endParaRPr>
        </a:p>
        <a:p>
          <a:r>
            <a:rPr kumimoji="1" lang="ja-JP" altLang="en-US" sz="1400">
              <a:latin typeface="+mn-ea"/>
              <a:ea typeface="+mn-ea"/>
            </a:rPr>
            <a:t>１．</a:t>
          </a:r>
          <a:endParaRPr kumimoji="1" lang="en-US" altLang="ja-JP" sz="1400">
            <a:latin typeface="+mn-ea"/>
            <a:ea typeface="+mn-ea"/>
          </a:endParaRPr>
        </a:p>
        <a:p>
          <a:r>
            <a:rPr kumimoji="1" lang="ja-JP" altLang="en-US" sz="1400">
              <a:latin typeface="+mn-ea"/>
              <a:ea typeface="+mn-ea"/>
            </a:rPr>
            <a:t>人件費、水道光熱費以外の経費について、左の表に入力してください。</a:t>
          </a:r>
          <a:endParaRPr kumimoji="1" lang="en-US" altLang="ja-JP" sz="1400">
            <a:latin typeface="+mn-ea"/>
            <a:ea typeface="+mn-ea"/>
          </a:endParaRPr>
        </a:p>
        <a:p>
          <a:r>
            <a:rPr kumimoji="1" lang="ja-JP" altLang="en-US" sz="1400">
              <a:latin typeface="+mn-ea"/>
              <a:ea typeface="+mn-ea"/>
            </a:rPr>
            <a:t>費目はプルダウンから選択してください。</a:t>
          </a:r>
          <a:endParaRPr kumimoji="1" lang="en-US" altLang="ja-JP" sz="1400">
            <a:latin typeface="+mn-ea"/>
            <a:ea typeface="+mn-ea"/>
          </a:endParaRPr>
        </a:p>
        <a:p>
          <a:endParaRPr kumimoji="1" lang="en-US" altLang="ja-JP" sz="1400">
            <a:latin typeface="+mn-ea"/>
            <a:ea typeface="+mn-ea"/>
          </a:endParaRPr>
        </a:p>
        <a:p>
          <a:r>
            <a:rPr kumimoji="1" lang="ja-JP" altLang="en-US" sz="1400">
              <a:latin typeface="+mn-ea"/>
              <a:ea typeface="+mn-ea"/>
            </a:rPr>
            <a:t>・交付申請の際は見込み額を入力してください。</a:t>
          </a:r>
          <a:endParaRPr kumimoji="1" lang="en-US" altLang="ja-JP" sz="1400">
            <a:latin typeface="+mn-ea"/>
            <a:ea typeface="+mn-ea"/>
          </a:endParaRPr>
        </a:p>
        <a:p>
          <a:r>
            <a:rPr kumimoji="1" lang="ja-JP" altLang="en-US" sz="1400">
              <a:latin typeface="+mn-ea"/>
              <a:ea typeface="+mn-ea"/>
            </a:rPr>
            <a:t>　（一つのセルに４月～３月分の費用見込み額をまとめて</a:t>
          </a:r>
          <a:endParaRPr kumimoji="1" lang="en-US" altLang="ja-JP" sz="1400">
            <a:latin typeface="+mn-ea"/>
            <a:ea typeface="+mn-ea"/>
          </a:endParaRPr>
        </a:p>
        <a:p>
          <a:r>
            <a:rPr kumimoji="1" lang="ja-JP" altLang="en-US" sz="1400">
              <a:latin typeface="+mn-ea"/>
              <a:ea typeface="+mn-ea"/>
            </a:rPr>
            <a:t>　　入力していただいて構いません。）</a:t>
          </a:r>
          <a:endParaRPr kumimoji="1" lang="en-US" altLang="ja-JP" sz="1400">
            <a:latin typeface="+mn-ea"/>
            <a:ea typeface="+mn-ea"/>
          </a:endParaRPr>
        </a:p>
        <a:p>
          <a:r>
            <a:rPr kumimoji="1" lang="ja-JP" altLang="en-US" sz="1400">
              <a:latin typeface="+mn-ea"/>
              <a:ea typeface="+mn-ea"/>
            </a:rPr>
            <a:t>・実績報告の際は領収書等の資料も併せてご提出ください。</a:t>
          </a:r>
          <a:endParaRPr kumimoji="1" lang="en-US" altLang="ja-JP" sz="1400">
            <a:latin typeface="+mn-ea"/>
            <a:ea typeface="+mn-ea"/>
          </a:endParaRPr>
        </a:p>
        <a:p>
          <a:r>
            <a:rPr kumimoji="1" lang="ja-JP" altLang="en-US" sz="1400">
              <a:latin typeface="+mn-ea"/>
              <a:ea typeface="+mn-ea"/>
            </a:rPr>
            <a:t>　</a:t>
          </a:r>
          <a:r>
            <a:rPr kumimoji="1" lang="en-US" altLang="ja-JP" sz="1400">
              <a:latin typeface="+mn-ea"/>
              <a:ea typeface="+mn-ea"/>
            </a:rPr>
            <a:t>※</a:t>
          </a:r>
          <a:r>
            <a:rPr kumimoji="1" lang="ja-JP" altLang="en-US" sz="1400" b="1">
              <a:solidFill>
                <a:srgbClr val="FF0000"/>
              </a:solidFill>
              <a:latin typeface="+mn-ea"/>
              <a:ea typeface="+mn-ea"/>
            </a:rPr>
            <a:t>領収書と支払金額の照会がしやすいよう、領収書には</a:t>
          </a:r>
          <a:r>
            <a:rPr kumimoji="1" lang="en-US" altLang="ja-JP" sz="1400" b="1">
              <a:solidFill>
                <a:srgbClr val="FF0000"/>
              </a:solidFill>
              <a:latin typeface="+mn-ea"/>
              <a:ea typeface="+mn-ea"/>
            </a:rPr>
            <a:t>A</a:t>
          </a:r>
          <a:r>
            <a:rPr kumimoji="1" lang="ja-JP" altLang="en-US" sz="1400" b="1">
              <a:solidFill>
                <a:srgbClr val="FF0000"/>
              </a:solidFill>
              <a:latin typeface="+mn-ea"/>
              <a:ea typeface="+mn-ea"/>
            </a:rPr>
            <a:t>列の通し番号を</a:t>
          </a:r>
          <a:endParaRPr kumimoji="1" lang="en-US" altLang="ja-JP" sz="1400" b="1">
            <a:solidFill>
              <a:srgbClr val="FF0000"/>
            </a:solidFill>
            <a:latin typeface="+mn-ea"/>
            <a:ea typeface="+mn-ea"/>
          </a:endParaRPr>
        </a:p>
        <a:p>
          <a:r>
            <a:rPr kumimoji="1" lang="ja-JP" altLang="en-US" sz="1400" b="1">
              <a:solidFill>
                <a:srgbClr val="FF0000"/>
              </a:solidFill>
              <a:latin typeface="+mn-ea"/>
              <a:ea typeface="+mn-ea"/>
            </a:rPr>
            <a:t>　　付してください。</a:t>
          </a:r>
          <a:endParaRPr kumimoji="1" lang="en-US" altLang="ja-JP" sz="1400" b="1">
            <a:solidFill>
              <a:srgbClr val="FF0000"/>
            </a:solidFill>
            <a:latin typeface="+mn-ea"/>
            <a:ea typeface="+mn-ea"/>
          </a:endParaRPr>
        </a:p>
        <a:p>
          <a:endParaRPr kumimoji="1" lang="en-US" altLang="ja-JP" sz="1400">
            <a:latin typeface="+mn-ea"/>
            <a:ea typeface="+mn-ea"/>
          </a:endParaRPr>
        </a:p>
        <a:p>
          <a:r>
            <a:rPr kumimoji="1" lang="ja-JP" altLang="en-US" sz="1400">
              <a:latin typeface="+mn-ea"/>
              <a:ea typeface="+mn-ea"/>
            </a:rPr>
            <a:t>２．</a:t>
          </a:r>
          <a:endParaRPr kumimoji="1" lang="en-US" altLang="ja-JP" sz="1400">
            <a:latin typeface="+mn-ea"/>
            <a:ea typeface="+mn-ea"/>
          </a:endParaRPr>
        </a:p>
        <a:p>
          <a:pPr eaLnBrk="1" fontAlgn="auto" latinLnBrk="0" hangingPunct="1"/>
          <a:r>
            <a:rPr kumimoji="1" lang="ja-JP" altLang="ja-JP" sz="1400">
              <a:solidFill>
                <a:schemeClr val="tx1"/>
              </a:solidFill>
              <a:effectLst/>
              <a:latin typeface="+mn-lt"/>
              <a:ea typeface="+mn-ea"/>
              <a:cs typeface="+mn-cs"/>
            </a:rPr>
            <a:t>合計額が「按分表」シートに反映されます。</a:t>
          </a:r>
          <a:endParaRPr lang="ja-JP" altLang="ja-JP" sz="1400">
            <a:effectLst/>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12</xdr:col>
      <xdr:colOff>23813</xdr:colOff>
      <xdr:row>3</xdr:row>
      <xdr:rowOff>14287</xdr:rowOff>
    </xdr:from>
    <xdr:to>
      <xdr:col>18</xdr:col>
      <xdr:colOff>261938</xdr:colOff>
      <xdr:row>7</xdr:row>
      <xdr:rowOff>154214</xdr:rowOff>
    </xdr:to>
    <xdr:sp macro="" textlink="">
      <xdr:nvSpPr>
        <xdr:cNvPr id="2" name="正方形/長方形 1">
          <a:extLst>
            <a:ext uri="{FF2B5EF4-FFF2-40B4-BE49-F238E27FC236}">
              <a16:creationId xmlns:a16="http://schemas.microsoft.com/office/drawing/2014/main" id="{A6CDA590-2F41-4CEE-8B9D-1712CDB7DF9B}"/>
            </a:ext>
          </a:extLst>
        </xdr:cNvPr>
        <xdr:cNvSpPr/>
      </xdr:nvSpPr>
      <xdr:spPr>
        <a:xfrm>
          <a:off x="11834813" y="939573"/>
          <a:ext cx="4075339" cy="1790927"/>
        </a:xfrm>
        <a:prstGeom prst="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t>●水色のセルに入力してください。</a:t>
          </a:r>
          <a:endParaRPr kumimoji="1" lang="en-US" altLang="ja-JP" sz="1200"/>
        </a:p>
        <a:p>
          <a:pPr algn="l"/>
          <a:r>
            <a:rPr kumimoji="1" lang="ja-JP" altLang="en-US" sz="1200"/>
            <a:t>●</a:t>
          </a:r>
          <a:r>
            <a:rPr kumimoji="1" lang="ja-JP" altLang="en-US" sz="1200">
              <a:solidFill>
                <a:srgbClr val="FF0000"/>
              </a:solidFill>
            </a:rPr>
            <a:t>豊中市民</a:t>
          </a:r>
          <a:r>
            <a:rPr kumimoji="1" lang="ja-JP" altLang="en-US" sz="1200"/>
            <a:t>の園児のうち、</a:t>
          </a:r>
          <a:r>
            <a:rPr kumimoji="1" lang="ja-JP" altLang="en-US" sz="1200" b="1"/>
            <a:t>平日の利用実績</a:t>
          </a:r>
          <a:r>
            <a:rPr kumimoji="1" lang="ja-JP" altLang="en-US" sz="1200"/>
            <a:t>を記入してください。</a:t>
          </a:r>
          <a:endParaRPr kumimoji="1" lang="en-US" altLang="ja-JP" sz="1200"/>
        </a:p>
        <a:p>
          <a:pPr algn="l"/>
          <a:r>
            <a:rPr kumimoji="1" lang="ja-JP" altLang="en-US" sz="1200"/>
            <a:t>●園児氏名と生年月日を入力してください。年齢区分は自動的に表示されます。</a:t>
          </a:r>
          <a:endParaRPr kumimoji="1" lang="en-US" altLang="ja-JP" sz="1200"/>
        </a:p>
        <a:p>
          <a:pPr algn="l"/>
          <a:r>
            <a:rPr kumimoji="1" lang="ja-JP" altLang="en-US" sz="1200"/>
            <a:t>●利用時間に応じて、延べ利用回数を入力してください。</a:t>
          </a:r>
          <a:endParaRPr kumimoji="1" lang="en-US" altLang="ja-JP" sz="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188232</xdr:colOff>
      <xdr:row>3</xdr:row>
      <xdr:rowOff>57377</xdr:rowOff>
    </xdr:from>
    <xdr:to>
      <xdr:col>18</xdr:col>
      <xdr:colOff>412750</xdr:colOff>
      <xdr:row>7</xdr:row>
      <xdr:rowOff>172357</xdr:rowOff>
    </xdr:to>
    <xdr:sp macro="" textlink="">
      <xdr:nvSpPr>
        <xdr:cNvPr id="2" name="正方形/長方形 1">
          <a:extLst>
            <a:ext uri="{FF2B5EF4-FFF2-40B4-BE49-F238E27FC236}">
              <a16:creationId xmlns:a16="http://schemas.microsoft.com/office/drawing/2014/main" id="{FF01CD4E-53D4-4A1B-9262-628C7FEA35D8}"/>
            </a:ext>
          </a:extLst>
        </xdr:cNvPr>
        <xdr:cNvSpPr/>
      </xdr:nvSpPr>
      <xdr:spPr>
        <a:xfrm>
          <a:off x="11790589" y="982663"/>
          <a:ext cx="4061732" cy="1720623"/>
        </a:xfrm>
        <a:prstGeom prst="rect">
          <a:avLst/>
        </a:prstGeom>
        <a:solidFill>
          <a:srgbClr val="FFFF00"/>
        </a:solidFill>
        <a:ln w="38100">
          <a:solidFill>
            <a:srgbClr val="FFFF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t>●水色のセルに入力してください。</a:t>
          </a:r>
          <a:endParaRPr kumimoji="1" lang="en-US" altLang="ja-JP" sz="1200"/>
        </a:p>
        <a:p>
          <a:pPr algn="l"/>
          <a:r>
            <a:rPr kumimoji="1" lang="ja-JP" altLang="en-US" sz="1200">
              <a:solidFill>
                <a:sysClr val="windowText" lastClr="000000"/>
              </a:solidFill>
            </a:rPr>
            <a:t>●</a:t>
          </a:r>
          <a:r>
            <a:rPr kumimoji="1" lang="ja-JP" altLang="en-US" sz="1200">
              <a:solidFill>
                <a:srgbClr val="FF0000"/>
              </a:solidFill>
            </a:rPr>
            <a:t>豊中市民</a:t>
          </a:r>
          <a:r>
            <a:rPr kumimoji="1" lang="ja-JP" altLang="en-US" sz="1200"/>
            <a:t>の園児のうち、</a:t>
          </a:r>
          <a:r>
            <a:rPr kumimoji="1" lang="ja-JP" altLang="en-US" sz="1200" b="1"/>
            <a:t>休日の利用実績</a:t>
          </a:r>
          <a:r>
            <a:rPr kumimoji="1" lang="ja-JP" altLang="en-US" sz="1200"/>
            <a:t>を記入してください。</a:t>
          </a:r>
          <a:endParaRPr kumimoji="1" lang="en-US" altLang="ja-JP" sz="1200"/>
        </a:p>
        <a:p>
          <a:pPr algn="l"/>
          <a:r>
            <a:rPr kumimoji="1" lang="ja-JP" altLang="en-US" sz="1200"/>
            <a:t>●園児氏名と生年月日を入力してください。年齢区分は自動的に表示されます。</a:t>
          </a:r>
          <a:endParaRPr kumimoji="1" lang="en-US" altLang="ja-JP" sz="1200"/>
        </a:p>
        <a:p>
          <a:pPr algn="l"/>
          <a:r>
            <a:rPr kumimoji="1" lang="ja-JP" altLang="en-US" sz="1200"/>
            <a:t>●利用時間に応じて、延べ利用回数を入力してください。</a:t>
          </a:r>
          <a:endParaRPr kumimoji="1" lang="en-US" altLang="ja-JP" sz="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3</xdr:row>
      <xdr:rowOff>85725</xdr:rowOff>
    </xdr:from>
    <xdr:to>
      <xdr:col>22</xdr:col>
      <xdr:colOff>1814</xdr:colOff>
      <xdr:row>8</xdr:row>
      <xdr:rowOff>36286</xdr:rowOff>
    </xdr:to>
    <xdr:sp macro="" textlink="">
      <xdr:nvSpPr>
        <xdr:cNvPr id="2" name="正方形/長方形 1">
          <a:extLst>
            <a:ext uri="{FF2B5EF4-FFF2-40B4-BE49-F238E27FC236}">
              <a16:creationId xmlns:a16="http://schemas.microsoft.com/office/drawing/2014/main" id="{5AF050BC-48F8-4D00-938F-73E50D90FC5E}"/>
            </a:ext>
          </a:extLst>
        </xdr:cNvPr>
        <xdr:cNvSpPr/>
      </xdr:nvSpPr>
      <xdr:spPr>
        <a:xfrm>
          <a:off x="15196911" y="1011011"/>
          <a:ext cx="3791403" cy="1973489"/>
        </a:xfrm>
        <a:prstGeom prst="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t>●水色のセルに入力してください。</a:t>
          </a:r>
          <a:endParaRPr kumimoji="1" lang="en-US" altLang="ja-JP" sz="1200"/>
        </a:p>
        <a:p>
          <a:pPr algn="l"/>
          <a:r>
            <a:rPr kumimoji="1" lang="ja-JP" altLang="en-US" sz="1200">
              <a:solidFill>
                <a:srgbClr val="FF0000"/>
              </a:solidFill>
            </a:rPr>
            <a:t>●豊中市民</a:t>
          </a:r>
          <a:r>
            <a:rPr kumimoji="1" lang="ja-JP" altLang="en-US" sz="1200"/>
            <a:t>の園児のうち、</a:t>
          </a:r>
          <a:r>
            <a:rPr kumimoji="1" lang="ja-JP" altLang="en-US" sz="1200" b="1"/>
            <a:t>長期休業日の利用実績</a:t>
          </a:r>
          <a:r>
            <a:rPr kumimoji="1" lang="ja-JP" altLang="en-US" sz="1200"/>
            <a:t>を記入してください。</a:t>
          </a:r>
          <a:endParaRPr kumimoji="1" lang="en-US" altLang="ja-JP" sz="1200"/>
        </a:p>
        <a:p>
          <a:pPr algn="l"/>
          <a:r>
            <a:rPr kumimoji="1" lang="ja-JP" altLang="en-US" sz="1200"/>
            <a:t>●園児氏名と生年月日を入力してください。年齢区分は自動的に表示されます。</a:t>
          </a:r>
          <a:endParaRPr kumimoji="1" lang="en-US" altLang="ja-JP" sz="1200"/>
        </a:p>
        <a:p>
          <a:pPr algn="l"/>
          <a:r>
            <a:rPr kumimoji="1" lang="ja-JP" altLang="en-US" sz="1200"/>
            <a:t>●利用時間に応じて、延べ利用回数を入力してください。</a:t>
          </a:r>
          <a:endParaRPr kumimoji="1" lang="en-US" altLang="ja-JP"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4"/>
  <sheetViews>
    <sheetView zoomScale="55" zoomScaleNormal="55" workbookViewId="0">
      <selection activeCell="AB15" sqref="AB15"/>
    </sheetView>
  </sheetViews>
  <sheetFormatPr defaultRowHeight="13"/>
  <sheetData>
    <row r="1" spans="1:45" ht="20">
      <c r="A1" s="177" t="s">
        <v>232</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row>
    <row r="2" spans="1:45" ht="18">
      <c r="A2" s="326" t="s">
        <v>233</v>
      </c>
      <c r="B2" s="369"/>
      <c r="C2" s="369"/>
      <c r="D2" s="369"/>
      <c r="E2" s="369"/>
      <c r="F2" s="327"/>
      <c r="G2" s="392" t="s">
        <v>234</v>
      </c>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c r="AL2" s="393"/>
      <c r="AM2" s="393"/>
      <c r="AN2" s="326" t="s">
        <v>235</v>
      </c>
      <c r="AO2" s="327"/>
      <c r="AP2" s="326" t="s">
        <v>236</v>
      </c>
      <c r="AQ2" s="327"/>
      <c r="AR2" s="326" t="s">
        <v>237</v>
      </c>
      <c r="AS2" s="327"/>
    </row>
    <row r="3" spans="1:45" ht="18">
      <c r="A3" s="370"/>
      <c r="B3" s="371"/>
      <c r="C3" s="371"/>
      <c r="D3" s="371"/>
      <c r="E3" s="371"/>
      <c r="F3" s="372"/>
      <c r="G3" s="392" t="s">
        <v>279</v>
      </c>
      <c r="H3" s="393"/>
      <c r="I3" s="393"/>
      <c r="J3" s="393"/>
      <c r="K3" s="393"/>
      <c r="L3" s="393"/>
      <c r="M3" s="393"/>
      <c r="N3" s="393"/>
      <c r="O3" s="393"/>
      <c r="P3" s="393"/>
      <c r="Q3" s="393"/>
      <c r="R3" s="393"/>
      <c r="S3" s="393"/>
      <c r="T3" s="393"/>
      <c r="U3" s="393"/>
      <c r="V3" s="393"/>
      <c r="W3" s="393"/>
      <c r="X3" s="393"/>
      <c r="Y3" s="394"/>
      <c r="Z3" s="424" t="s">
        <v>278</v>
      </c>
      <c r="AA3" s="425"/>
      <c r="AB3" s="425"/>
      <c r="AC3" s="425"/>
      <c r="AD3" s="425"/>
      <c r="AE3" s="425"/>
      <c r="AF3" s="425"/>
      <c r="AG3" s="426"/>
      <c r="AH3" s="405" t="s">
        <v>238</v>
      </c>
      <c r="AI3" s="406"/>
      <c r="AJ3" s="405" t="s">
        <v>239</v>
      </c>
      <c r="AK3" s="409"/>
      <c r="AL3" s="409"/>
      <c r="AM3" s="409"/>
      <c r="AN3" s="328"/>
      <c r="AO3" s="329"/>
      <c r="AP3" s="328"/>
      <c r="AQ3" s="329"/>
      <c r="AR3" s="328"/>
      <c r="AS3" s="329"/>
    </row>
    <row r="4" spans="1:45" ht="18">
      <c r="A4" s="326" t="s">
        <v>240</v>
      </c>
      <c r="B4" s="327"/>
      <c r="C4" s="326" t="s">
        <v>241</v>
      </c>
      <c r="D4" s="327"/>
      <c r="E4" s="326" t="s">
        <v>242</v>
      </c>
      <c r="F4" s="327"/>
      <c r="G4" s="388" t="s">
        <v>243</v>
      </c>
      <c r="H4" s="389"/>
      <c r="I4" s="392" t="s">
        <v>244</v>
      </c>
      <c r="J4" s="393"/>
      <c r="K4" s="393"/>
      <c r="L4" s="393"/>
      <c r="M4" s="393"/>
      <c r="N4" s="393"/>
      <c r="O4" s="393"/>
      <c r="P4" s="393"/>
      <c r="Q4" s="393"/>
      <c r="R4" s="393"/>
      <c r="S4" s="393"/>
      <c r="T4" s="393"/>
      <c r="U4" s="393"/>
      <c r="V4" s="393"/>
      <c r="W4" s="393"/>
      <c r="X4" s="393"/>
      <c r="Y4" s="394"/>
      <c r="Z4" s="395" t="s">
        <v>243</v>
      </c>
      <c r="AA4" s="396"/>
      <c r="AB4" s="413" t="s">
        <v>245</v>
      </c>
      <c r="AC4" s="414"/>
      <c r="AD4" s="414"/>
      <c r="AE4" s="414"/>
      <c r="AF4" s="414"/>
      <c r="AG4" s="415"/>
      <c r="AH4" s="407"/>
      <c r="AI4" s="408"/>
      <c r="AJ4" s="407"/>
      <c r="AK4" s="410"/>
      <c r="AL4" s="410"/>
      <c r="AM4" s="410"/>
      <c r="AN4" s="328"/>
      <c r="AO4" s="329"/>
      <c r="AP4" s="328"/>
      <c r="AQ4" s="329"/>
      <c r="AR4" s="328"/>
      <c r="AS4" s="329"/>
    </row>
    <row r="5" spans="1:45" ht="18">
      <c r="A5" s="328"/>
      <c r="B5" s="329"/>
      <c r="C5" s="328"/>
      <c r="D5" s="329"/>
      <c r="E5" s="328"/>
      <c r="F5" s="329"/>
      <c r="G5" s="390"/>
      <c r="H5" s="391"/>
      <c r="I5" s="181" t="s">
        <v>246</v>
      </c>
      <c r="J5" s="182"/>
      <c r="K5" s="182"/>
      <c r="L5" s="182"/>
      <c r="M5" s="182"/>
      <c r="N5" s="182"/>
      <c r="O5" s="182"/>
      <c r="P5" s="182"/>
      <c r="Q5" s="182"/>
      <c r="R5" s="181" t="s">
        <v>247</v>
      </c>
      <c r="S5" s="182"/>
      <c r="T5" s="182"/>
      <c r="U5" s="183"/>
      <c r="V5" s="183"/>
      <c r="W5" s="183"/>
      <c r="X5" s="183"/>
      <c r="Y5" s="184"/>
      <c r="Z5" s="397"/>
      <c r="AA5" s="398"/>
      <c r="AB5" s="306" t="s">
        <v>246</v>
      </c>
      <c r="AC5" s="307"/>
      <c r="AD5" s="308"/>
      <c r="AE5" s="308"/>
      <c r="AF5" s="308"/>
      <c r="AG5" s="309"/>
      <c r="AH5" s="407"/>
      <c r="AI5" s="408"/>
      <c r="AJ5" s="179"/>
      <c r="AK5" s="180"/>
      <c r="AL5" s="180"/>
      <c r="AM5" s="180"/>
      <c r="AN5" s="328"/>
      <c r="AO5" s="329"/>
      <c r="AP5" s="328"/>
      <c r="AQ5" s="329"/>
      <c r="AR5" s="328"/>
      <c r="AS5" s="329"/>
    </row>
    <row r="6" spans="1:45" ht="18">
      <c r="A6" s="328"/>
      <c r="B6" s="329"/>
      <c r="C6" s="328"/>
      <c r="D6" s="329"/>
      <c r="E6" s="328"/>
      <c r="F6" s="329"/>
      <c r="G6" s="390"/>
      <c r="H6" s="391"/>
      <c r="I6" s="181"/>
      <c r="J6" s="182"/>
      <c r="K6" s="182"/>
      <c r="L6" s="373" t="s">
        <v>248</v>
      </c>
      <c r="M6" s="374"/>
      <c r="N6" s="374"/>
      <c r="O6" s="374"/>
      <c r="P6" s="374"/>
      <c r="Q6" s="375"/>
      <c r="R6" s="367" t="s">
        <v>249</v>
      </c>
      <c r="S6" s="368"/>
      <c r="T6" s="373" t="s">
        <v>248</v>
      </c>
      <c r="U6" s="374"/>
      <c r="V6" s="374"/>
      <c r="W6" s="374"/>
      <c r="X6" s="374"/>
      <c r="Y6" s="375"/>
      <c r="Z6" s="397"/>
      <c r="AA6" s="398"/>
      <c r="AB6" s="310"/>
      <c r="AC6" s="307"/>
      <c r="AD6" s="399" t="s">
        <v>250</v>
      </c>
      <c r="AE6" s="400"/>
      <c r="AF6" s="400" t="s">
        <v>251</v>
      </c>
      <c r="AG6" s="403"/>
      <c r="AH6" s="407"/>
      <c r="AI6" s="408"/>
      <c r="AJ6" s="416"/>
      <c r="AK6" s="417"/>
      <c r="AL6" s="405" t="s">
        <v>252</v>
      </c>
      <c r="AM6" s="406"/>
      <c r="AN6" s="328"/>
      <c r="AO6" s="329"/>
      <c r="AP6" s="328"/>
      <c r="AQ6" s="329"/>
      <c r="AR6" s="328"/>
      <c r="AS6" s="329"/>
    </row>
    <row r="7" spans="1:45" ht="18">
      <c r="A7" s="328"/>
      <c r="B7" s="329"/>
      <c r="C7" s="328"/>
      <c r="D7" s="329"/>
      <c r="E7" s="328"/>
      <c r="F7" s="329"/>
      <c r="G7" s="390"/>
      <c r="H7" s="391"/>
      <c r="I7" s="181"/>
      <c r="J7" s="182"/>
      <c r="K7" s="182"/>
      <c r="L7" s="376"/>
      <c r="M7" s="377"/>
      <c r="N7" s="377"/>
      <c r="O7" s="377"/>
      <c r="P7" s="377"/>
      <c r="Q7" s="378"/>
      <c r="R7" s="367"/>
      <c r="S7" s="368"/>
      <c r="T7" s="376"/>
      <c r="U7" s="377"/>
      <c r="V7" s="377"/>
      <c r="W7" s="377"/>
      <c r="X7" s="377"/>
      <c r="Y7" s="378"/>
      <c r="Z7" s="397"/>
      <c r="AA7" s="398"/>
      <c r="AB7" s="310"/>
      <c r="AC7" s="307"/>
      <c r="AD7" s="401"/>
      <c r="AE7" s="402"/>
      <c r="AF7" s="402"/>
      <c r="AG7" s="404"/>
      <c r="AH7" s="407"/>
      <c r="AI7" s="408"/>
      <c r="AJ7" s="407"/>
      <c r="AK7" s="408"/>
      <c r="AL7" s="407"/>
      <c r="AM7" s="408"/>
      <c r="AN7" s="328"/>
      <c r="AO7" s="329"/>
      <c r="AP7" s="328"/>
      <c r="AQ7" s="329"/>
      <c r="AR7" s="328"/>
      <c r="AS7" s="329"/>
    </row>
    <row r="8" spans="1:45" ht="18">
      <c r="A8" s="328"/>
      <c r="B8" s="329"/>
      <c r="C8" s="328"/>
      <c r="D8" s="329"/>
      <c r="E8" s="328"/>
      <c r="F8" s="329"/>
      <c r="G8" s="390"/>
      <c r="H8" s="391"/>
      <c r="I8" s="181"/>
      <c r="J8" s="182"/>
      <c r="K8" s="182"/>
      <c r="L8" s="379" t="s">
        <v>253</v>
      </c>
      <c r="M8" s="380"/>
      <c r="N8" s="383" t="s">
        <v>254</v>
      </c>
      <c r="O8" s="380"/>
      <c r="P8" s="383" t="s">
        <v>255</v>
      </c>
      <c r="Q8" s="385"/>
      <c r="R8" s="367"/>
      <c r="S8" s="368"/>
      <c r="T8" s="379" t="s">
        <v>253</v>
      </c>
      <c r="U8" s="380"/>
      <c r="V8" s="383" t="s">
        <v>254</v>
      </c>
      <c r="W8" s="380"/>
      <c r="X8" s="383" t="s">
        <v>255</v>
      </c>
      <c r="Y8" s="385"/>
      <c r="Z8" s="397"/>
      <c r="AA8" s="398"/>
      <c r="AB8" s="310"/>
      <c r="AC8" s="307"/>
      <c r="AD8" s="401"/>
      <c r="AE8" s="402"/>
      <c r="AF8" s="402"/>
      <c r="AG8" s="404"/>
      <c r="AH8" s="407"/>
      <c r="AI8" s="408"/>
      <c r="AJ8" s="407"/>
      <c r="AK8" s="408"/>
      <c r="AL8" s="407"/>
      <c r="AM8" s="408"/>
      <c r="AN8" s="328"/>
      <c r="AO8" s="329"/>
      <c r="AP8" s="328"/>
      <c r="AQ8" s="329"/>
      <c r="AR8" s="328"/>
      <c r="AS8" s="329"/>
    </row>
    <row r="9" spans="1:45" ht="18">
      <c r="A9" s="328"/>
      <c r="B9" s="329"/>
      <c r="C9" s="328"/>
      <c r="D9" s="329"/>
      <c r="E9" s="328"/>
      <c r="F9" s="387"/>
      <c r="G9" s="390"/>
      <c r="H9" s="391"/>
      <c r="I9" s="181"/>
      <c r="J9" s="182"/>
      <c r="K9" s="182"/>
      <c r="L9" s="381"/>
      <c r="M9" s="382"/>
      <c r="N9" s="384"/>
      <c r="O9" s="382"/>
      <c r="P9" s="384"/>
      <c r="Q9" s="386"/>
      <c r="R9" s="367"/>
      <c r="S9" s="368"/>
      <c r="T9" s="381"/>
      <c r="U9" s="382"/>
      <c r="V9" s="384"/>
      <c r="W9" s="382"/>
      <c r="X9" s="384"/>
      <c r="Y9" s="386"/>
      <c r="Z9" s="397"/>
      <c r="AA9" s="398"/>
      <c r="AB9" s="310"/>
      <c r="AC9" s="307"/>
      <c r="AD9" s="401"/>
      <c r="AE9" s="402"/>
      <c r="AF9" s="402"/>
      <c r="AG9" s="404"/>
      <c r="AH9" s="407"/>
      <c r="AI9" s="408"/>
      <c r="AJ9" s="407"/>
      <c r="AK9" s="408"/>
      <c r="AL9" s="411"/>
      <c r="AM9" s="412"/>
      <c r="AN9" s="328"/>
      <c r="AO9" s="329"/>
      <c r="AP9" s="328"/>
      <c r="AQ9" s="329"/>
      <c r="AR9" s="328"/>
      <c r="AS9" s="329"/>
    </row>
    <row r="10" spans="1:45" ht="18">
      <c r="A10" s="185"/>
      <c r="B10" s="186" t="s">
        <v>256</v>
      </c>
      <c r="C10" s="185"/>
      <c r="D10" s="187" t="s">
        <v>257</v>
      </c>
      <c r="E10" s="186"/>
      <c r="F10" s="186" t="s">
        <v>258</v>
      </c>
      <c r="G10" s="188"/>
      <c r="H10" s="189" t="s">
        <v>259</v>
      </c>
      <c r="I10" s="185"/>
      <c r="J10" s="186"/>
      <c r="K10" s="186"/>
      <c r="L10" s="185"/>
      <c r="M10" s="186"/>
      <c r="N10" s="190"/>
      <c r="O10" s="191"/>
      <c r="P10" s="186"/>
      <c r="Q10" s="187" t="s">
        <v>260</v>
      </c>
      <c r="R10" s="185"/>
      <c r="S10" s="186" t="s">
        <v>261</v>
      </c>
      <c r="T10" s="185"/>
      <c r="U10" s="186"/>
      <c r="V10" s="190"/>
      <c r="W10" s="191"/>
      <c r="X10" s="186"/>
      <c r="Y10" s="187" t="s">
        <v>262</v>
      </c>
      <c r="Z10" s="316"/>
      <c r="AA10" s="317" t="s">
        <v>263</v>
      </c>
      <c r="AB10" s="312"/>
      <c r="AC10" s="311" t="s">
        <v>264</v>
      </c>
      <c r="AD10" s="313"/>
      <c r="AE10" s="314"/>
      <c r="AF10" s="315"/>
      <c r="AG10" s="311" t="s">
        <v>265</v>
      </c>
      <c r="AH10" s="193"/>
      <c r="AI10" s="192" t="s">
        <v>266</v>
      </c>
      <c r="AJ10" s="193"/>
      <c r="AK10" s="192" t="s">
        <v>267</v>
      </c>
      <c r="AL10" s="194"/>
      <c r="AM10" s="195" t="s">
        <v>268</v>
      </c>
      <c r="AN10" s="196"/>
      <c r="AO10" s="187" t="s">
        <v>269</v>
      </c>
      <c r="AP10" s="197"/>
      <c r="AQ10" s="187" t="s">
        <v>270</v>
      </c>
      <c r="AR10" s="197"/>
      <c r="AS10" s="187" t="s">
        <v>271</v>
      </c>
    </row>
    <row r="11" spans="1:45" ht="18">
      <c r="A11" s="343">
        <f>'1－１.一時(幼)'!$E$22</f>
        <v>0</v>
      </c>
      <c r="B11" s="344"/>
      <c r="C11" s="343">
        <f>'1－１.一時(幼)'!$E$30</f>
        <v>0</v>
      </c>
      <c r="D11" s="344"/>
      <c r="E11" s="343">
        <f>'1－１.一時(幼)'!$E$46</f>
        <v>0</v>
      </c>
      <c r="F11" s="344"/>
      <c r="G11" s="352"/>
      <c r="H11" s="353"/>
      <c r="I11" s="198" t="s">
        <v>250</v>
      </c>
      <c r="J11" s="199" t="s">
        <v>272</v>
      </c>
      <c r="K11" s="200">
        <f>'1－１.一時(幼)'!$E$24</f>
        <v>0</v>
      </c>
      <c r="L11" s="341">
        <f>'1－１.一時(幼)'!$E$25</f>
        <v>0</v>
      </c>
      <c r="M11" s="342"/>
      <c r="N11" s="341">
        <f>'1－１.一時(幼)'!$E$26</f>
        <v>0</v>
      </c>
      <c r="O11" s="342"/>
      <c r="P11" s="341">
        <f>'1－１.一時(幼)'!$E$27</f>
        <v>0</v>
      </c>
      <c r="Q11" s="342"/>
      <c r="R11" s="343">
        <f>'1－１.一時(幼)'!$E$54</f>
        <v>0</v>
      </c>
      <c r="S11" s="344"/>
      <c r="T11" s="343">
        <f>'1－１.一時(幼)'!$E$55</f>
        <v>0</v>
      </c>
      <c r="U11" s="358"/>
      <c r="V11" s="343">
        <f>'1－１.一時(幼)'!$E$56</f>
        <v>0</v>
      </c>
      <c r="W11" s="358"/>
      <c r="X11" s="343">
        <f>'1－１.一時(幼)'!$E$57</f>
        <v>0</v>
      </c>
      <c r="Y11" s="358"/>
      <c r="Z11" s="361"/>
      <c r="AA11" s="362"/>
      <c r="AB11" s="332">
        <f>AD11+AF11</f>
        <v>0</v>
      </c>
      <c r="AC11" s="333"/>
      <c r="AD11" s="332">
        <f>'1－１.一時(幼)'!E23</f>
        <v>0</v>
      </c>
      <c r="AE11" s="338"/>
      <c r="AF11" s="349">
        <f>'1－１.一時(幼)'!E31</f>
        <v>0</v>
      </c>
      <c r="AG11" s="333"/>
      <c r="AH11" s="352"/>
      <c r="AI11" s="353"/>
      <c r="AJ11" s="352"/>
      <c r="AK11" s="353"/>
      <c r="AL11" s="352"/>
      <c r="AM11" s="353"/>
      <c r="AN11" s="418"/>
      <c r="AO11" s="419"/>
      <c r="AP11" s="343">
        <f>'1－１.一時(幼)'!D6</f>
        <v>0</v>
      </c>
      <c r="AQ11" s="344"/>
      <c r="AR11" s="343">
        <f>'1－１.一時(幼)'!G6</f>
        <v>0</v>
      </c>
      <c r="AS11" s="344"/>
    </row>
    <row r="12" spans="1:45" ht="60">
      <c r="A12" s="345"/>
      <c r="B12" s="346"/>
      <c r="C12" s="345"/>
      <c r="D12" s="346"/>
      <c r="E12" s="345"/>
      <c r="F12" s="346"/>
      <c r="G12" s="354"/>
      <c r="H12" s="355"/>
      <c r="I12" s="201" t="s">
        <v>273</v>
      </c>
      <c r="J12" s="202" t="s">
        <v>274</v>
      </c>
      <c r="K12" s="203">
        <f>'1－１.一時(幼)'!$E$33</f>
        <v>0</v>
      </c>
      <c r="L12" s="330">
        <f>'1－１.一時(幼)'!$E$34</f>
        <v>0</v>
      </c>
      <c r="M12" s="331"/>
      <c r="N12" s="330">
        <f>'1－１.一時(幼)'!$E$35</f>
        <v>0</v>
      </c>
      <c r="O12" s="331"/>
      <c r="P12" s="330">
        <f>'1－１.一時(幼)'!$E$36</f>
        <v>0</v>
      </c>
      <c r="Q12" s="331"/>
      <c r="R12" s="345"/>
      <c r="S12" s="346"/>
      <c r="T12" s="345"/>
      <c r="U12" s="359"/>
      <c r="V12" s="345"/>
      <c r="W12" s="359"/>
      <c r="X12" s="345"/>
      <c r="Y12" s="359"/>
      <c r="Z12" s="363"/>
      <c r="AA12" s="364"/>
      <c r="AB12" s="334"/>
      <c r="AC12" s="335"/>
      <c r="AD12" s="334"/>
      <c r="AE12" s="339"/>
      <c r="AF12" s="350"/>
      <c r="AG12" s="335"/>
      <c r="AH12" s="354"/>
      <c r="AI12" s="355"/>
      <c r="AJ12" s="354"/>
      <c r="AK12" s="355"/>
      <c r="AL12" s="354"/>
      <c r="AM12" s="355"/>
      <c r="AN12" s="420"/>
      <c r="AO12" s="421"/>
      <c r="AP12" s="345"/>
      <c r="AQ12" s="346"/>
      <c r="AR12" s="345"/>
      <c r="AS12" s="346"/>
    </row>
    <row r="13" spans="1:45" ht="60">
      <c r="A13" s="345"/>
      <c r="B13" s="346"/>
      <c r="C13" s="345"/>
      <c r="D13" s="346"/>
      <c r="E13" s="345"/>
      <c r="F13" s="346"/>
      <c r="G13" s="354"/>
      <c r="H13" s="355"/>
      <c r="I13" s="201" t="s">
        <v>275</v>
      </c>
      <c r="J13" s="202" t="s">
        <v>276</v>
      </c>
      <c r="K13" s="203">
        <f>'1－１.一時(幼)'!$E$38</f>
        <v>0</v>
      </c>
      <c r="L13" s="330">
        <f>'1－１.一時(幼)'!$E$39</f>
        <v>0</v>
      </c>
      <c r="M13" s="331"/>
      <c r="N13" s="330">
        <f>'1－１.一時(幼)'!$E$40</f>
        <v>0</v>
      </c>
      <c r="O13" s="331"/>
      <c r="P13" s="330">
        <f>'1－１.一時(幼)'!$E$41</f>
        <v>0</v>
      </c>
      <c r="Q13" s="331"/>
      <c r="R13" s="345"/>
      <c r="S13" s="346"/>
      <c r="T13" s="345"/>
      <c r="U13" s="359"/>
      <c r="V13" s="345"/>
      <c r="W13" s="359"/>
      <c r="X13" s="345"/>
      <c r="Y13" s="359"/>
      <c r="Z13" s="363"/>
      <c r="AA13" s="364"/>
      <c r="AB13" s="334"/>
      <c r="AC13" s="335"/>
      <c r="AD13" s="334"/>
      <c r="AE13" s="339"/>
      <c r="AF13" s="350"/>
      <c r="AG13" s="335"/>
      <c r="AH13" s="354"/>
      <c r="AI13" s="355"/>
      <c r="AJ13" s="354"/>
      <c r="AK13" s="355"/>
      <c r="AL13" s="354"/>
      <c r="AM13" s="355"/>
      <c r="AN13" s="420"/>
      <c r="AO13" s="421"/>
      <c r="AP13" s="345"/>
      <c r="AQ13" s="346"/>
      <c r="AR13" s="345"/>
      <c r="AS13" s="346"/>
    </row>
    <row r="14" spans="1:45" ht="18">
      <c r="A14" s="347"/>
      <c r="B14" s="348"/>
      <c r="C14" s="347"/>
      <c r="D14" s="348"/>
      <c r="E14" s="347"/>
      <c r="F14" s="348"/>
      <c r="G14" s="356"/>
      <c r="H14" s="357"/>
      <c r="I14" s="204" t="s">
        <v>242</v>
      </c>
      <c r="J14" s="205" t="s">
        <v>277</v>
      </c>
      <c r="K14" s="206">
        <f>'1－１.一時(幼)'!$E$47</f>
        <v>0</v>
      </c>
      <c r="L14" s="330">
        <f>'1－１.一時(幼)'!$E$48</f>
        <v>0</v>
      </c>
      <c r="M14" s="331"/>
      <c r="N14" s="330">
        <f>'1－１.一時(幼)'!$E$49</f>
        <v>0</v>
      </c>
      <c r="O14" s="331"/>
      <c r="P14" s="330">
        <f>'1－１.一時(幼)'!$E$50</f>
        <v>0</v>
      </c>
      <c r="Q14" s="331"/>
      <c r="R14" s="347"/>
      <c r="S14" s="348"/>
      <c r="T14" s="347"/>
      <c r="U14" s="360"/>
      <c r="V14" s="347"/>
      <c r="W14" s="360"/>
      <c r="X14" s="347"/>
      <c r="Y14" s="360"/>
      <c r="Z14" s="365"/>
      <c r="AA14" s="366"/>
      <c r="AB14" s="336"/>
      <c r="AC14" s="337"/>
      <c r="AD14" s="336"/>
      <c r="AE14" s="340"/>
      <c r="AF14" s="351"/>
      <c r="AG14" s="337"/>
      <c r="AH14" s="356"/>
      <c r="AI14" s="357"/>
      <c r="AJ14" s="356"/>
      <c r="AK14" s="357"/>
      <c r="AL14" s="356"/>
      <c r="AM14" s="357"/>
      <c r="AN14" s="422"/>
      <c r="AO14" s="423"/>
      <c r="AP14" s="347"/>
      <c r="AQ14" s="348"/>
      <c r="AR14" s="347"/>
      <c r="AS14" s="348"/>
    </row>
  </sheetData>
  <sheetProtection algorithmName="SHA-512" hashValue="BsemVKHf/56DkLLXYGZUZs1/cuPg48Qd/sIzOv5kSKaV1bB0ARH2y6rNA851mIGY30g10NONapuAEeEIq00b0A==" saltValue="qbtLfLVm9HALjM2MRak3aw==" spinCount="100000" sheet="1" objects="1" scenarios="1"/>
  <mergeCells count="59">
    <mergeCell ref="AN2:AO9"/>
    <mergeCell ref="AP2:AQ9"/>
    <mergeCell ref="A11:B14"/>
    <mergeCell ref="C11:D14"/>
    <mergeCell ref="E11:F14"/>
    <mergeCell ref="G11:H14"/>
    <mergeCell ref="L11:M11"/>
    <mergeCell ref="N11:O11"/>
    <mergeCell ref="N14:O14"/>
    <mergeCell ref="P14:Q14"/>
    <mergeCell ref="AJ6:AK9"/>
    <mergeCell ref="AN11:AO14"/>
    <mergeCell ref="AP11:AQ14"/>
    <mergeCell ref="G3:Y3"/>
    <mergeCell ref="Z3:AG3"/>
    <mergeCell ref="T6:Y7"/>
    <mergeCell ref="AD6:AE9"/>
    <mergeCell ref="AF6:AG9"/>
    <mergeCell ref="AH3:AI9"/>
    <mergeCell ref="AJ3:AM4"/>
    <mergeCell ref="AL6:AM9"/>
    <mergeCell ref="AB4:AG4"/>
    <mergeCell ref="T8:U9"/>
    <mergeCell ref="V8:W9"/>
    <mergeCell ref="X8:Y9"/>
    <mergeCell ref="I4:Y4"/>
    <mergeCell ref="Z4:AA9"/>
    <mergeCell ref="A2:F3"/>
    <mergeCell ref="L12:M12"/>
    <mergeCell ref="N12:O12"/>
    <mergeCell ref="P12:Q12"/>
    <mergeCell ref="L13:M13"/>
    <mergeCell ref="N13:O13"/>
    <mergeCell ref="P13:Q13"/>
    <mergeCell ref="L6:Q7"/>
    <mergeCell ref="A4:B9"/>
    <mergeCell ref="L8:M9"/>
    <mergeCell ref="N8:O9"/>
    <mergeCell ref="P8:Q9"/>
    <mergeCell ref="C4:D9"/>
    <mergeCell ref="E4:F9"/>
    <mergeCell ref="G4:H9"/>
    <mergeCell ref="G2:AM2"/>
    <mergeCell ref="AR2:AS9"/>
    <mergeCell ref="L14:M14"/>
    <mergeCell ref="AB11:AC14"/>
    <mergeCell ref="AD11:AE14"/>
    <mergeCell ref="P11:Q11"/>
    <mergeCell ref="AR11:AS14"/>
    <mergeCell ref="AF11:AG14"/>
    <mergeCell ref="AH11:AI14"/>
    <mergeCell ref="AJ11:AK14"/>
    <mergeCell ref="AL11:AM14"/>
    <mergeCell ref="R11:S14"/>
    <mergeCell ref="T11:U14"/>
    <mergeCell ref="V11:W14"/>
    <mergeCell ref="X11:Y14"/>
    <mergeCell ref="Z11:AA14"/>
    <mergeCell ref="R6:S9"/>
  </mergeCells>
  <phoneticPr fontId="4"/>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B1:AO110"/>
  <sheetViews>
    <sheetView view="pageBreakPreview" zoomScale="70" zoomScaleNormal="100" zoomScaleSheetLayoutView="70" workbookViewId="0">
      <selection activeCell="D3" sqref="D3"/>
    </sheetView>
  </sheetViews>
  <sheetFormatPr defaultRowHeight="18"/>
  <cols>
    <col min="1" max="1" width="3.36328125" style="268" customWidth="1"/>
    <col min="2" max="2" width="7.1796875" style="268" customWidth="1"/>
    <col min="3" max="3" width="33.54296875" style="290" customWidth="1"/>
    <col min="4" max="4" width="11.54296875" style="291" customWidth="1"/>
    <col min="5" max="5" width="6.26953125" style="268" bestFit="1" customWidth="1"/>
    <col min="6" max="6" width="17.54296875" style="268" customWidth="1"/>
    <col min="7" max="10" width="12.26953125" style="291" customWidth="1"/>
    <col min="11" max="11" width="8.7265625" style="291" customWidth="1"/>
    <col min="12" max="12" width="28.7265625" style="291" customWidth="1"/>
    <col min="13" max="13" width="8.7265625" style="268"/>
    <col min="14" max="14" width="11.453125" style="268" bestFit="1" customWidth="1"/>
    <col min="15" max="40" width="8.7265625" style="268"/>
    <col min="41" max="41" width="10.36328125" style="268" bestFit="1" customWidth="1"/>
    <col min="42" max="16384" width="8.7265625" style="268"/>
  </cols>
  <sheetData>
    <row r="1" spans="2:41" ht="24" customHeight="1">
      <c r="B1" s="265" t="s">
        <v>183</v>
      </c>
      <c r="C1" s="265"/>
      <c r="D1" s="265"/>
      <c r="E1" s="265"/>
      <c r="F1" s="265"/>
      <c r="G1" s="265"/>
      <c r="H1" s="265"/>
      <c r="I1" s="265"/>
      <c r="J1" s="265"/>
      <c r="K1" s="265"/>
      <c r="L1" s="265"/>
      <c r="M1" s="266" t="s">
        <v>154</v>
      </c>
      <c r="N1" s="267">
        <f>'④利用者名簿（平日）'!N1</f>
        <v>46113</v>
      </c>
      <c r="AO1" s="269"/>
    </row>
    <row r="2" spans="2:41" ht="24" customHeight="1">
      <c r="B2" s="265"/>
      <c r="C2" s="265"/>
      <c r="D2" s="575" t="str">
        <f>'④利用者名簿（平日）'!D2</f>
        <v>令和８年４月～令和９年３月</v>
      </c>
      <c r="E2" s="575"/>
      <c r="F2" s="575"/>
      <c r="G2" s="575"/>
      <c r="H2" s="575"/>
      <c r="I2" s="575"/>
      <c r="J2" s="575"/>
      <c r="K2" s="270"/>
      <c r="L2" s="265"/>
      <c r="M2" s="266"/>
      <c r="N2" s="267"/>
      <c r="AO2" s="269"/>
    </row>
    <row r="3" spans="2:41" ht="24" customHeight="1">
      <c r="C3" s="271"/>
      <c r="D3" s="268"/>
      <c r="G3" s="272"/>
      <c r="H3" s="272"/>
      <c r="I3" s="272"/>
      <c r="J3" s="268"/>
      <c r="K3" s="273" t="s">
        <v>155</v>
      </c>
      <c r="L3" s="274">
        <f>①給与!T3</f>
        <v>0</v>
      </c>
      <c r="M3" s="266"/>
      <c r="N3" s="267"/>
      <c r="P3" s="268" t="s">
        <v>193</v>
      </c>
      <c r="AO3" s="269"/>
    </row>
    <row r="4" spans="2:41" ht="18" customHeight="1">
      <c r="B4" s="275" t="s">
        <v>174</v>
      </c>
      <c r="C4" s="277"/>
      <c r="D4" s="268"/>
      <c r="G4" s="268"/>
      <c r="H4" s="268"/>
      <c r="I4" s="268"/>
      <c r="J4" s="268"/>
      <c r="K4" s="268"/>
      <c r="L4" s="268"/>
    </row>
    <row r="5" spans="2:41" ht="33.75" customHeight="1">
      <c r="B5" s="275"/>
      <c r="C5" s="277"/>
      <c r="D5" s="268"/>
      <c r="E5" s="278" t="s">
        <v>157</v>
      </c>
      <c r="F5" s="278">
        <f>SUM(G5:J5)</f>
        <v>0</v>
      </c>
      <c r="G5" s="279">
        <f>SUM(G11:G1048576)</f>
        <v>0</v>
      </c>
      <c r="H5" s="279">
        <f>SUM(H11:H1048576)</f>
        <v>0</v>
      </c>
      <c r="I5" s="279">
        <f>SUM(I11:I1048576)</f>
        <v>0</v>
      </c>
      <c r="J5" s="279">
        <f>SUM(J11:J1048576)</f>
        <v>0</v>
      </c>
      <c r="K5" s="280"/>
      <c r="L5" s="268"/>
    </row>
    <row r="6" spans="2:41" ht="36" customHeight="1">
      <c r="B6" s="576" t="s">
        <v>158</v>
      </c>
      <c r="C6" s="577" t="s">
        <v>303</v>
      </c>
      <c r="D6" s="576" t="s">
        <v>159</v>
      </c>
      <c r="E6" s="578" t="s">
        <v>160</v>
      </c>
      <c r="F6" s="578" t="s">
        <v>185</v>
      </c>
      <c r="G6" s="577" t="s">
        <v>175</v>
      </c>
      <c r="H6" s="577"/>
      <c r="I6" s="577"/>
      <c r="J6" s="577"/>
      <c r="K6" s="569" t="s">
        <v>162</v>
      </c>
      <c r="L6" s="570"/>
    </row>
    <row r="7" spans="2:41" ht="39" customHeight="1">
      <c r="B7" s="576"/>
      <c r="C7" s="576"/>
      <c r="D7" s="576"/>
      <c r="E7" s="579"/>
      <c r="F7" s="579"/>
      <c r="G7" s="283" t="s">
        <v>167</v>
      </c>
      <c r="H7" s="284" t="s">
        <v>168</v>
      </c>
      <c r="I7" s="284" t="s">
        <v>169</v>
      </c>
      <c r="J7" s="283" t="s">
        <v>170</v>
      </c>
      <c r="K7" s="573"/>
      <c r="L7" s="574"/>
    </row>
    <row r="8" spans="2:41" ht="28.5" customHeight="1">
      <c r="B8" s="285" t="s">
        <v>171</v>
      </c>
      <c r="C8" s="286" t="s">
        <v>211</v>
      </c>
      <c r="D8" s="287">
        <v>43923</v>
      </c>
      <c r="E8" s="285">
        <f>IF(D8="","",DATEDIF(D8,$N$1,"Y"))</f>
        <v>5</v>
      </c>
      <c r="F8" s="285" t="s">
        <v>305</v>
      </c>
      <c r="G8" s="278">
        <v>5</v>
      </c>
      <c r="H8" s="278"/>
      <c r="I8" s="278">
        <v>1</v>
      </c>
      <c r="J8" s="278"/>
      <c r="K8" s="567"/>
      <c r="L8" s="568"/>
    </row>
    <row r="9" spans="2:41" ht="28.5" customHeight="1">
      <c r="B9" s="288" t="s">
        <v>172</v>
      </c>
      <c r="C9" s="289" t="s">
        <v>212</v>
      </c>
      <c r="D9" s="287">
        <v>44300</v>
      </c>
      <c r="E9" s="285">
        <f t="shared" ref="E9:E72" si="0">IF(D9="","",DATEDIF(D9,$N$1,"Y"))</f>
        <v>4</v>
      </c>
      <c r="F9" s="285" t="s">
        <v>306</v>
      </c>
      <c r="G9" s="278">
        <v>2</v>
      </c>
      <c r="H9" s="278">
        <v>1</v>
      </c>
      <c r="I9" s="278"/>
      <c r="J9" s="278">
        <v>1</v>
      </c>
      <c r="K9" s="567"/>
      <c r="L9" s="568"/>
    </row>
    <row r="10" spans="2:41" ht="28.5" customHeight="1">
      <c r="B10" s="288" t="s">
        <v>173</v>
      </c>
      <c r="C10" s="289" t="s">
        <v>213</v>
      </c>
      <c r="D10" s="287">
        <v>44286</v>
      </c>
      <c r="E10" s="285">
        <f t="shared" si="0"/>
        <v>5</v>
      </c>
      <c r="F10" s="285" t="s">
        <v>304</v>
      </c>
      <c r="G10" s="278"/>
      <c r="H10" s="278"/>
      <c r="I10" s="278"/>
      <c r="J10" s="278"/>
      <c r="K10" s="567"/>
      <c r="L10" s="568"/>
    </row>
    <row r="11" spans="2:41" ht="28.5" customHeight="1">
      <c r="B11" s="278">
        <v>1</v>
      </c>
      <c r="C11" s="292"/>
      <c r="D11" s="171"/>
      <c r="E11" s="285" t="str">
        <f t="shared" si="0"/>
        <v/>
      </c>
      <c r="F11" s="303"/>
      <c r="G11" s="294"/>
      <c r="H11" s="294"/>
      <c r="I11" s="294"/>
      <c r="J11" s="294"/>
      <c r="K11" s="565"/>
      <c r="L11" s="566"/>
    </row>
    <row r="12" spans="2:41" ht="28.5" customHeight="1">
      <c r="B12" s="278">
        <v>2</v>
      </c>
      <c r="C12" s="292"/>
      <c r="D12" s="171"/>
      <c r="E12" s="285" t="str">
        <f t="shared" si="0"/>
        <v/>
      </c>
      <c r="F12" s="303"/>
      <c r="G12" s="294"/>
      <c r="H12" s="294"/>
      <c r="I12" s="294"/>
      <c r="J12" s="294"/>
      <c r="K12" s="565"/>
      <c r="L12" s="566"/>
    </row>
    <row r="13" spans="2:41" ht="28.5" customHeight="1">
      <c r="B13" s="278">
        <v>3</v>
      </c>
      <c r="C13" s="292"/>
      <c r="D13" s="171"/>
      <c r="E13" s="285" t="str">
        <f t="shared" si="0"/>
        <v/>
      </c>
      <c r="F13" s="303"/>
      <c r="G13" s="294"/>
      <c r="H13" s="294"/>
      <c r="I13" s="294"/>
      <c r="J13" s="294"/>
      <c r="K13" s="565"/>
      <c r="L13" s="566"/>
    </row>
    <row r="14" spans="2:41" ht="28.5" customHeight="1">
      <c r="B14" s="278">
        <v>4</v>
      </c>
      <c r="C14" s="292"/>
      <c r="D14" s="171"/>
      <c r="E14" s="285" t="str">
        <f t="shared" si="0"/>
        <v/>
      </c>
      <c r="F14" s="303"/>
      <c r="G14" s="294"/>
      <c r="H14" s="294"/>
      <c r="I14" s="294"/>
      <c r="J14" s="294"/>
      <c r="K14" s="565"/>
      <c r="L14" s="566"/>
    </row>
    <row r="15" spans="2:41" ht="28.5" customHeight="1">
      <c r="B15" s="278">
        <v>5</v>
      </c>
      <c r="C15" s="292"/>
      <c r="D15" s="171"/>
      <c r="E15" s="285" t="str">
        <f t="shared" si="0"/>
        <v/>
      </c>
      <c r="F15" s="303"/>
      <c r="G15" s="294"/>
      <c r="H15" s="294"/>
      <c r="I15" s="294"/>
      <c r="J15" s="294"/>
      <c r="K15" s="565"/>
      <c r="L15" s="566"/>
    </row>
    <row r="16" spans="2:41" ht="28.5" customHeight="1">
      <c r="B16" s="278">
        <v>6</v>
      </c>
      <c r="C16" s="292"/>
      <c r="D16" s="171"/>
      <c r="E16" s="285" t="str">
        <f t="shared" si="0"/>
        <v/>
      </c>
      <c r="F16" s="303"/>
      <c r="G16" s="294"/>
      <c r="H16" s="294"/>
      <c r="I16" s="294"/>
      <c r="J16" s="294"/>
      <c r="K16" s="565"/>
      <c r="L16" s="566"/>
    </row>
    <row r="17" spans="2:12" ht="28.5" customHeight="1">
      <c r="B17" s="278">
        <v>7</v>
      </c>
      <c r="C17" s="292"/>
      <c r="D17" s="171"/>
      <c r="E17" s="285" t="str">
        <f t="shared" si="0"/>
        <v/>
      </c>
      <c r="F17" s="303"/>
      <c r="G17" s="294"/>
      <c r="H17" s="294"/>
      <c r="I17" s="294"/>
      <c r="J17" s="294"/>
      <c r="K17" s="565"/>
      <c r="L17" s="566"/>
    </row>
    <row r="18" spans="2:12" ht="28.5" customHeight="1">
      <c r="B18" s="278">
        <v>8</v>
      </c>
      <c r="C18" s="292"/>
      <c r="D18" s="171"/>
      <c r="E18" s="285" t="str">
        <f t="shared" si="0"/>
        <v/>
      </c>
      <c r="F18" s="303"/>
      <c r="G18" s="294"/>
      <c r="H18" s="294"/>
      <c r="I18" s="294"/>
      <c r="J18" s="294"/>
      <c r="K18" s="565"/>
      <c r="L18" s="566"/>
    </row>
    <row r="19" spans="2:12" ht="28.5" customHeight="1">
      <c r="B19" s="278">
        <v>9</v>
      </c>
      <c r="C19" s="292"/>
      <c r="D19" s="171"/>
      <c r="E19" s="285" t="str">
        <f t="shared" si="0"/>
        <v/>
      </c>
      <c r="F19" s="303"/>
      <c r="G19" s="294"/>
      <c r="H19" s="294"/>
      <c r="I19" s="294"/>
      <c r="J19" s="294"/>
      <c r="K19" s="565"/>
      <c r="L19" s="566"/>
    </row>
    <row r="20" spans="2:12" ht="28.5" customHeight="1">
      <c r="B20" s="278">
        <v>10</v>
      </c>
      <c r="C20" s="292"/>
      <c r="D20" s="171"/>
      <c r="E20" s="285" t="str">
        <f t="shared" si="0"/>
        <v/>
      </c>
      <c r="F20" s="303"/>
      <c r="G20" s="294"/>
      <c r="H20" s="294"/>
      <c r="I20" s="294"/>
      <c r="J20" s="294"/>
      <c r="K20" s="565"/>
      <c r="L20" s="566"/>
    </row>
    <row r="21" spans="2:12" ht="28.5" customHeight="1">
      <c r="B21" s="278">
        <v>11</v>
      </c>
      <c r="C21" s="292"/>
      <c r="D21" s="171"/>
      <c r="E21" s="285" t="str">
        <f t="shared" si="0"/>
        <v/>
      </c>
      <c r="F21" s="303"/>
      <c r="G21" s="294"/>
      <c r="H21" s="294"/>
      <c r="I21" s="294"/>
      <c r="J21" s="294"/>
      <c r="K21" s="565"/>
      <c r="L21" s="566"/>
    </row>
    <row r="22" spans="2:12" ht="28.5" customHeight="1">
      <c r="B22" s="278">
        <v>12</v>
      </c>
      <c r="C22" s="292"/>
      <c r="D22" s="171"/>
      <c r="E22" s="285" t="str">
        <f t="shared" si="0"/>
        <v/>
      </c>
      <c r="F22" s="303"/>
      <c r="G22" s="294"/>
      <c r="H22" s="294"/>
      <c r="I22" s="294"/>
      <c r="J22" s="294"/>
      <c r="K22" s="565"/>
      <c r="L22" s="566"/>
    </row>
    <row r="23" spans="2:12" ht="28.5" customHeight="1">
      <c r="B23" s="278">
        <v>13</v>
      </c>
      <c r="C23" s="292"/>
      <c r="D23" s="171"/>
      <c r="E23" s="285" t="str">
        <f t="shared" si="0"/>
        <v/>
      </c>
      <c r="F23" s="303"/>
      <c r="G23" s="294"/>
      <c r="H23" s="294"/>
      <c r="I23" s="294"/>
      <c r="J23" s="294"/>
      <c r="K23" s="565"/>
      <c r="L23" s="566"/>
    </row>
    <row r="24" spans="2:12" ht="28.5" customHeight="1">
      <c r="B24" s="278">
        <v>14</v>
      </c>
      <c r="C24" s="292"/>
      <c r="D24" s="171"/>
      <c r="E24" s="285" t="str">
        <f t="shared" si="0"/>
        <v/>
      </c>
      <c r="F24" s="303"/>
      <c r="G24" s="294"/>
      <c r="H24" s="294"/>
      <c r="I24" s="294"/>
      <c r="J24" s="294"/>
      <c r="K24" s="565"/>
      <c r="L24" s="566"/>
    </row>
    <row r="25" spans="2:12" ht="28.5" customHeight="1">
      <c r="B25" s="278">
        <v>15</v>
      </c>
      <c r="C25" s="292"/>
      <c r="D25" s="171"/>
      <c r="E25" s="285" t="str">
        <f t="shared" si="0"/>
        <v/>
      </c>
      <c r="F25" s="303"/>
      <c r="G25" s="294"/>
      <c r="H25" s="294"/>
      <c r="I25" s="294"/>
      <c r="J25" s="294"/>
      <c r="K25" s="565"/>
      <c r="L25" s="566"/>
    </row>
    <row r="26" spans="2:12" ht="28.5" customHeight="1">
      <c r="B26" s="278">
        <v>16</v>
      </c>
      <c r="C26" s="292"/>
      <c r="D26" s="171"/>
      <c r="E26" s="285" t="str">
        <f t="shared" si="0"/>
        <v/>
      </c>
      <c r="F26" s="303"/>
      <c r="G26" s="294"/>
      <c r="H26" s="294"/>
      <c r="I26" s="294"/>
      <c r="J26" s="294"/>
      <c r="K26" s="565"/>
      <c r="L26" s="566"/>
    </row>
    <row r="27" spans="2:12" ht="28.5" customHeight="1">
      <c r="B27" s="278">
        <v>17</v>
      </c>
      <c r="C27" s="292"/>
      <c r="D27" s="171"/>
      <c r="E27" s="285" t="str">
        <f t="shared" si="0"/>
        <v/>
      </c>
      <c r="F27" s="303"/>
      <c r="G27" s="294"/>
      <c r="H27" s="294"/>
      <c r="I27" s="294"/>
      <c r="J27" s="294"/>
      <c r="K27" s="565"/>
      <c r="L27" s="566"/>
    </row>
    <row r="28" spans="2:12" ht="28.5" customHeight="1">
      <c r="B28" s="278">
        <v>18</v>
      </c>
      <c r="C28" s="292"/>
      <c r="D28" s="171"/>
      <c r="E28" s="285" t="str">
        <f t="shared" si="0"/>
        <v/>
      </c>
      <c r="F28" s="303"/>
      <c r="G28" s="294"/>
      <c r="H28" s="294"/>
      <c r="I28" s="294"/>
      <c r="J28" s="294"/>
      <c r="K28" s="565"/>
      <c r="L28" s="566"/>
    </row>
    <row r="29" spans="2:12" ht="28.5" customHeight="1">
      <c r="B29" s="278">
        <v>19</v>
      </c>
      <c r="C29" s="292"/>
      <c r="D29" s="171"/>
      <c r="E29" s="285" t="str">
        <f t="shared" si="0"/>
        <v/>
      </c>
      <c r="F29" s="303"/>
      <c r="G29" s="294"/>
      <c r="H29" s="294"/>
      <c r="I29" s="294"/>
      <c r="J29" s="294"/>
      <c r="K29" s="565"/>
      <c r="L29" s="566"/>
    </row>
    <row r="30" spans="2:12" ht="28.5" customHeight="1">
      <c r="B30" s="278">
        <v>20</v>
      </c>
      <c r="C30" s="292"/>
      <c r="D30" s="171"/>
      <c r="E30" s="285" t="str">
        <f t="shared" si="0"/>
        <v/>
      </c>
      <c r="F30" s="303"/>
      <c r="G30" s="294"/>
      <c r="H30" s="294"/>
      <c r="I30" s="294"/>
      <c r="J30" s="294"/>
      <c r="K30" s="565"/>
      <c r="L30" s="566"/>
    </row>
    <row r="31" spans="2:12" ht="28.5" customHeight="1">
      <c r="B31" s="278">
        <v>21</v>
      </c>
      <c r="C31" s="292"/>
      <c r="D31" s="171"/>
      <c r="E31" s="285" t="str">
        <f t="shared" si="0"/>
        <v/>
      </c>
      <c r="F31" s="303"/>
      <c r="G31" s="294"/>
      <c r="H31" s="294"/>
      <c r="I31" s="294"/>
      <c r="J31" s="294"/>
      <c r="K31" s="565"/>
      <c r="L31" s="566"/>
    </row>
    <row r="32" spans="2:12" ht="28.5" customHeight="1">
      <c r="B32" s="278">
        <v>22</v>
      </c>
      <c r="C32" s="292"/>
      <c r="D32" s="171"/>
      <c r="E32" s="285" t="str">
        <f t="shared" si="0"/>
        <v/>
      </c>
      <c r="F32" s="303"/>
      <c r="G32" s="294"/>
      <c r="H32" s="294"/>
      <c r="I32" s="294"/>
      <c r="J32" s="294"/>
      <c r="K32" s="565"/>
      <c r="L32" s="566"/>
    </row>
    <row r="33" spans="2:12" ht="28.5" customHeight="1">
      <c r="B33" s="278">
        <v>23</v>
      </c>
      <c r="C33" s="292"/>
      <c r="D33" s="171"/>
      <c r="E33" s="285" t="str">
        <f t="shared" si="0"/>
        <v/>
      </c>
      <c r="F33" s="303"/>
      <c r="G33" s="294"/>
      <c r="H33" s="294"/>
      <c r="I33" s="294"/>
      <c r="J33" s="294"/>
      <c r="K33" s="565"/>
      <c r="L33" s="566"/>
    </row>
    <row r="34" spans="2:12" ht="28.5" customHeight="1">
      <c r="B34" s="278">
        <v>24</v>
      </c>
      <c r="C34" s="292"/>
      <c r="D34" s="171"/>
      <c r="E34" s="285" t="str">
        <f t="shared" si="0"/>
        <v/>
      </c>
      <c r="F34" s="303"/>
      <c r="G34" s="294"/>
      <c r="H34" s="294"/>
      <c r="I34" s="294"/>
      <c r="J34" s="294"/>
      <c r="K34" s="565"/>
      <c r="L34" s="566"/>
    </row>
    <row r="35" spans="2:12" ht="28.5" customHeight="1">
      <c r="B35" s="278">
        <v>25</v>
      </c>
      <c r="C35" s="292"/>
      <c r="D35" s="171"/>
      <c r="E35" s="285" t="str">
        <f t="shared" si="0"/>
        <v/>
      </c>
      <c r="F35" s="303"/>
      <c r="G35" s="294"/>
      <c r="H35" s="294"/>
      <c r="I35" s="294"/>
      <c r="J35" s="294"/>
      <c r="K35" s="565"/>
      <c r="L35" s="566"/>
    </row>
    <row r="36" spans="2:12" ht="28.5" customHeight="1">
      <c r="B36" s="278">
        <v>26</v>
      </c>
      <c r="C36" s="292"/>
      <c r="D36" s="171"/>
      <c r="E36" s="285" t="str">
        <f t="shared" si="0"/>
        <v/>
      </c>
      <c r="F36" s="303"/>
      <c r="G36" s="294"/>
      <c r="H36" s="294"/>
      <c r="I36" s="294"/>
      <c r="J36" s="294"/>
      <c r="K36" s="565"/>
      <c r="L36" s="566"/>
    </row>
    <row r="37" spans="2:12" ht="28.5" customHeight="1">
      <c r="B37" s="278">
        <v>27</v>
      </c>
      <c r="C37" s="292"/>
      <c r="D37" s="171"/>
      <c r="E37" s="285" t="str">
        <f t="shared" si="0"/>
        <v/>
      </c>
      <c r="F37" s="303"/>
      <c r="G37" s="294"/>
      <c r="H37" s="294"/>
      <c r="I37" s="294"/>
      <c r="J37" s="294"/>
      <c r="K37" s="565"/>
      <c r="L37" s="566"/>
    </row>
    <row r="38" spans="2:12" ht="28.5" customHeight="1">
      <c r="B38" s="278">
        <v>28</v>
      </c>
      <c r="C38" s="292"/>
      <c r="D38" s="171"/>
      <c r="E38" s="285" t="str">
        <f t="shared" si="0"/>
        <v/>
      </c>
      <c r="F38" s="303"/>
      <c r="G38" s="294"/>
      <c r="H38" s="294"/>
      <c r="I38" s="294"/>
      <c r="J38" s="294"/>
      <c r="K38" s="565"/>
      <c r="L38" s="566"/>
    </row>
    <row r="39" spans="2:12" ht="28.5" customHeight="1">
      <c r="B39" s="278">
        <v>29</v>
      </c>
      <c r="C39" s="292"/>
      <c r="D39" s="171"/>
      <c r="E39" s="285" t="str">
        <f t="shared" si="0"/>
        <v/>
      </c>
      <c r="F39" s="303"/>
      <c r="G39" s="294"/>
      <c r="H39" s="294"/>
      <c r="I39" s="294"/>
      <c r="J39" s="294"/>
      <c r="K39" s="565"/>
      <c r="L39" s="566"/>
    </row>
    <row r="40" spans="2:12" ht="28.5" customHeight="1">
      <c r="B40" s="278">
        <v>30</v>
      </c>
      <c r="C40" s="292"/>
      <c r="D40" s="171"/>
      <c r="E40" s="285" t="str">
        <f t="shared" si="0"/>
        <v/>
      </c>
      <c r="F40" s="303"/>
      <c r="G40" s="294"/>
      <c r="H40" s="294"/>
      <c r="I40" s="294"/>
      <c r="J40" s="294"/>
      <c r="K40" s="565"/>
      <c r="L40" s="566"/>
    </row>
    <row r="41" spans="2:12" ht="28.5" customHeight="1">
      <c r="B41" s="278">
        <v>31</v>
      </c>
      <c r="C41" s="292"/>
      <c r="D41" s="171"/>
      <c r="E41" s="285" t="str">
        <f t="shared" si="0"/>
        <v/>
      </c>
      <c r="F41" s="303"/>
      <c r="G41" s="294"/>
      <c r="H41" s="294"/>
      <c r="I41" s="294"/>
      <c r="J41" s="294"/>
      <c r="K41" s="565"/>
      <c r="L41" s="566"/>
    </row>
    <row r="42" spans="2:12" ht="28.5" customHeight="1">
      <c r="B42" s="278">
        <v>32</v>
      </c>
      <c r="C42" s="292"/>
      <c r="D42" s="171"/>
      <c r="E42" s="285" t="str">
        <f t="shared" si="0"/>
        <v/>
      </c>
      <c r="F42" s="303"/>
      <c r="G42" s="294"/>
      <c r="H42" s="294"/>
      <c r="I42" s="294"/>
      <c r="J42" s="294"/>
      <c r="K42" s="565"/>
      <c r="L42" s="566"/>
    </row>
    <row r="43" spans="2:12" ht="28.5" customHeight="1">
      <c r="B43" s="278">
        <v>33</v>
      </c>
      <c r="C43" s="292"/>
      <c r="D43" s="171"/>
      <c r="E43" s="285" t="str">
        <f t="shared" si="0"/>
        <v/>
      </c>
      <c r="F43" s="303"/>
      <c r="G43" s="294"/>
      <c r="H43" s="294"/>
      <c r="I43" s="294"/>
      <c r="J43" s="294"/>
      <c r="K43" s="565"/>
      <c r="L43" s="566"/>
    </row>
    <row r="44" spans="2:12" ht="28.5" customHeight="1">
      <c r="B44" s="278">
        <v>34</v>
      </c>
      <c r="C44" s="292"/>
      <c r="D44" s="171"/>
      <c r="E44" s="285" t="str">
        <f t="shared" si="0"/>
        <v/>
      </c>
      <c r="F44" s="303"/>
      <c r="G44" s="294"/>
      <c r="H44" s="294"/>
      <c r="I44" s="294"/>
      <c r="J44" s="294"/>
      <c r="K44" s="565"/>
      <c r="L44" s="566"/>
    </row>
    <row r="45" spans="2:12" ht="28.5" customHeight="1">
      <c r="B45" s="278">
        <v>35</v>
      </c>
      <c r="C45" s="292"/>
      <c r="D45" s="171"/>
      <c r="E45" s="285" t="str">
        <f t="shared" si="0"/>
        <v/>
      </c>
      <c r="F45" s="303"/>
      <c r="G45" s="294"/>
      <c r="H45" s="294"/>
      <c r="I45" s="294"/>
      <c r="J45" s="294"/>
      <c r="K45" s="565"/>
      <c r="L45" s="566"/>
    </row>
    <row r="46" spans="2:12" ht="28.5" customHeight="1">
      <c r="B46" s="278">
        <v>36</v>
      </c>
      <c r="C46" s="292"/>
      <c r="D46" s="171"/>
      <c r="E46" s="285" t="str">
        <f t="shared" si="0"/>
        <v/>
      </c>
      <c r="F46" s="303"/>
      <c r="G46" s="294"/>
      <c r="H46" s="294"/>
      <c r="I46" s="294"/>
      <c r="J46" s="294"/>
      <c r="K46" s="565"/>
      <c r="L46" s="566"/>
    </row>
    <row r="47" spans="2:12" ht="28.5" customHeight="1">
      <c r="B47" s="278">
        <v>37</v>
      </c>
      <c r="C47" s="292"/>
      <c r="D47" s="171"/>
      <c r="E47" s="285" t="str">
        <f t="shared" si="0"/>
        <v/>
      </c>
      <c r="F47" s="303"/>
      <c r="G47" s="294"/>
      <c r="H47" s="294"/>
      <c r="I47" s="294"/>
      <c r="J47" s="294"/>
      <c r="K47" s="565"/>
      <c r="L47" s="566"/>
    </row>
    <row r="48" spans="2:12" ht="28.5" customHeight="1">
      <c r="B48" s="278">
        <v>38</v>
      </c>
      <c r="C48" s="292"/>
      <c r="D48" s="171"/>
      <c r="E48" s="285" t="str">
        <f t="shared" si="0"/>
        <v/>
      </c>
      <c r="F48" s="303"/>
      <c r="G48" s="294"/>
      <c r="H48" s="294"/>
      <c r="I48" s="294"/>
      <c r="J48" s="294"/>
      <c r="K48" s="565"/>
      <c r="L48" s="566"/>
    </row>
    <row r="49" spans="2:12" ht="28.5" customHeight="1">
      <c r="B49" s="278">
        <v>39</v>
      </c>
      <c r="C49" s="292"/>
      <c r="D49" s="171"/>
      <c r="E49" s="285" t="str">
        <f t="shared" si="0"/>
        <v/>
      </c>
      <c r="F49" s="303"/>
      <c r="G49" s="294"/>
      <c r="H49" s="294"/>
      <c r="I49" s="294"/>
      <c r="J49" s="294"/>
      <c r="K49" s="565"/>
      <c r="L49" s="566"/>
    </row>
    <row r="50" spans="2:12" ht="28.5" customHeight="1">
      <c r="B50" s="278">
        <v>40</v>
      </c>
      <c r="C50" s="292"/>
      <c r="D50" s="171"/>
      <c r="E50" s="285" t="str">
        <f t="shared" si="0"/>
        <v/>
      </c>
      <c r="F50" s="303"/>
      <c r="G50" s="294"/>
      <c r="H50" s="294"/>
      <c r="I50" s="294"/>
      <c r="J50" s="294"/>
      <c r="K50" s="565"/>
      <c r="L50" s="566"/>
    </row>
    <row r="51" spans="2:12" ht="28.5" customHeight="1">
      <c r="B51" s="278">
        <v>41</v>
      </c>
      <c r="C51" s="292"/>
      <c r="D51" s="171"/>
      <c r="E51" s="285" t="str">
        <f t="shared" si="0"/>
        <v/>
      </c>
      <c r="F51" s="303"/>
      <c r="G51" s="294"/>
      <c r="H51" s="294"/>
      <c r="I51" s="294"/>
      <c r="J51" s="294"/>
      <c r="K51" s="565"/>
      <c r="L51" s="566"/>
    </row>
    <row r="52" spans="2:12" ht="28.5" customHeight="1">
      <c r="B52" s="278">
        <v>42</v>
      </c>
      <c r="C52" s="292"/>
      <c r="D52" s="171"/>
      <c r="E52" s="285" t="str">
        <f t="shared" si="0"/>
        <v/>
      </c>
      <c r="F52" s="303"/>
      <c r="G52" s="294"/>
      <c r="H52" s="294"/>
      <c r="I52" s="294"/>
      <c r="J52" s="294"/>
      <c r="K52" s="565"/>
      <c r="L52" s="566"/>
    </row>
    <row r="53" spans="2:12" ht="28.5" customHeight="1">
      <c r="B53" s="278">
        <v>43</v>
      </c>
      <c r="C53" s="292"/>
      <c r="D53" s="171"/>
      <c r="E53" s="285" t="str">
        <f t="shared" si="0"/>
        <v/>
      </c>
      <c r="F53" s="303"/>
      <c r="G53" s="294"/>
      <c r="H53" s="294"/>
      <c r="I53" s="294"/>
      <c r="J53" s="294"/>
      <c r="K53" s="565"/>
      <c r="L53" s="566"/>
    </row>
    <row r="54" spans="2:12" ht="28.5" customHeight="1">
      <c r="B54" s="278">
        <v>44</v>
      </c>
      <c r="C54" s="292"/>
      <c r="D54" s="171"/>
      <c r="E54" s="285" t="str">
        <f t="shared" si="0"/>
        <v/>
      </c>
      <c r="F54" s="303"/>
      <c r="G54" s="294"/>
      <c r="H54" s="294"/>
      <c r="I54" s="294"/>
      <c r="J54" s="294"/>
      <c r="K54" s="565"/>
      <c r="L54" s="566"/>
    </row>
    <row r="55" spans="2:12" ht="28.5" customHeight="1">
      <c r="B55" s="278">
        <v>45</v>
      </c>
      <c r="C55" s="292"/>
      <c r="D55" s="171"/>
      <c r="E55" s="285" t="str">
        <f t="shared" si="0"/>
        <v/>
      </c>
      <c r="F55" s="303"/>
      <c r="G55" s="294"/>
      <c r="H55" s="294"/>
      <c r="I55" s="294"/>
      <c r="J55" s="294"/>
      <c r="K55" s="565"/>
      <c r="L55" s="566"/>
    </row>
    <row r="56" spans="2:12" ht="28.5" customHeight="1">
      <c r="B56" s="278">
        <v>46</v>
      </c>
      <c r="C56" s="292"/>
      <c r="D56" s="171"/>
      <c r="E56" s="285" t="str">
        <f t="shared" si="0"/>
        <v/>
      </c>
      <c r="F56" s="303"/>
      <c r="G56" s="294"/>
      <c r="H56" s="294"/>
      <c r="I56" s="294"/>
      <c r="J56" s="294"/>
      <c r="K56" s="565"/>
      <c r="L56" s="566"/>
    </row>
    <row r="57" spans="2:12" ht="28.5" customHeight="1">
      <c r="B57" s="278">
        <v>47</v>
      </c>
      <c r="C57" s="292"/>
      <c r="D57" s="171"/>
      <c r="E57" s="285" t="str">
        <f t="shared" si="0"/>
        <v/>
      </c>
      <c r="F57" s="303"/>
      <c r="G57" s="294"/>
      <c r="H57" s="294"/>
      <c r="I57" s="294"/>
      <c r="J57" s="294"/>
      <c r="K57" s="565"/>
      <c r="L57" s="566"/>
    </row>
    <row r="58" spans="2:12" ht="28.5" customHeight="1">
      <c r="B58" s="278">
        <v>48</v>
      </c>
      <c r="C58" s="292"/>
      <c r="D58" s="171"/>
      <c r="E58" s="285" t="str">
        <f t="shared" si="0"/>
        <v/>
      </c>
      <c r="F58" s="303"/>
      <c r="G58" s="294"/>
      <c r="H58" s="294"/>
      <c r="I58" s="294"/>
      <c r="J58" s="294"/>
      <c r="K58" s="565"/>
      <c r="L58" s="566"/>
    </row>
    <row r="59" spans="2:12" ht="28.5" customHeight="1">
      <c r="B59" s="278">
        <v>49</v>
      </c>
      <c r="C59" s="292"/>
      <c r="D59" s="171"/>
      <c r="E59" s="285" t="str">
        <f t="shared" si="0"/>
        <v/>
      </c>
      <c r="F59" s="303"/>
      <c r="G59" s="294"/>
      <c r="H59" s="294"/>
      <c r="I59" s="294"/>
      <c r="J59" s="294"/>
      <c r="K59" s="565"/>
      <c r="L59" s="566"/>
    </row>
    <row r="60" spans="2:12" ht="28.5" customHeight="1">
      <c r="B60" s="278">
        <v>50</v>
      </c>
      <c r="C60" s="292"/>
      <c r="D60" s="171"/>
      <c r="E60" s="285" t="str">
        <f t="shared" si="0"/>
        <v/>
      </c>
      <c r="F60" s="303"/>
      <c r="G60" s="294"/>
      <c r="H60" s="294"/>
      <c r="I60" s="294"/>
      <c r="J60" s="294"/>
      <c r="K60" s="565"/>
      <c r="L60" s="566"/>
    </row>
    <row r="61" spans="2:12" ht="28.5" customHeight="1">
      <c r="B61" s="278">
        <v>51</v>
      </c>
      <c r="C61" s="292"/>
      <c r="D61" s="171"/>
      <c r="E61" s="285" t="str">
        <f t="shared" si="0"/>
        <v/>
      </c>
      <c r="F61" s="303"/>
      <c r="G61" s="294"/>
      <c r="H61" s="294"/>
      <c r="I61" s="294"/>
      <c r="J61" s="294"/>
      <c r="K61" s="565"/>
      <c r="L61" s="566"/>
    </row>
    <row r="62" spans="2:12" ht="28.5" customHeight="1">
      <c r="B62" s="278">
        <v>52</v>
      </c>
      <c r="C62" s="292"/>
      <c r="D62" s="171"/>
      <c r="E62" s="285" t="str">
        <f t="shared" si="0"/>
        <v/>
      </c>
      <c r="F62" s="303"/>
      <c r="G62" s="294"/>
      <c r="H62" s="294"/>
      <c r="I62" s="294"/>
      <c r="J62" s="294"/>
      <c r="K62" s="565"/>
      <c r="L62" s="566"/>
    </row>
    <row r="63" spans="2:12" ht="28.5" customHeight="1">
      <c r="B63" s="278">
        <v>53</v>
      </c>
      <c r="C63" s="292"/>
      <c r="D63" s="171"/>
      <c r="E63" s="285" t="str">
        <f t="shared" si="0"/>
        <v/>
      </c>
      <c r="F63" s="303"/>
      <c r="G63" s="294"/>
      <c r="H63" s="294"/>
      <c r="I63" s="294"/>
      <c r="J63" s="294"/>
      <c r="K63" s="565"/>
      <c r="L63" s="566"/>
    </row>
    <row r="64" spans="2:12" ht="28.5" customHeight="1">
      <c r="B64" s="278">
        <v>54</v>
      </c>
      <c r="C64" s="292"/>
      <c r="D64" s="171"/>
      <c r="E64" s="285" t="str">
        <f t="shared" si="0"/>
        <v/>
      </c>
      <c r="F64" s="303"/>
      <c r="G64" s="294"/>
      <c r="H64" s="294"/>
      <c r="I64" s="294"/>
      <c r="J64" s="294"/>
      <c r="K64" s="565"/>
      <c r="L64" s="566"/>
    </row>
    <row r="65" spans="2:12" ht="28.5" customHeight="1">
      <c r="B65" s="278">
        <v>55</v>
      </c>
      <c r="C65" s="292"/>
      <c r="D65" s="171"/>
      <c r="E65" s="285" t="str">
        <f t="shared" si="0"/>
        <v/>
      </c>
      <c r="F65" s="303"/>
      <c r="G65" s="294"/>
      <c r="H65" s="294"/>
      <c r="I65" s="294"/>
      <c r="J65" s="294"/>
      <c r="K65" s="565"/>
      <c r="L65" s="566"/>
    </row>
    <row r="66" spans="2:12" ht="28.5" customHeight="1">
      <c r="B66" s="278">
        <v>56</v>
      </c>
      <c r="C66" s="292"/>
      <c r="D66" s="171"/>
      <c r="E66" s="285" t="str">
        <f t="shared" si="0"/>
        <v/>
      </c>
      <c r="F66" s="303"/>
      <c r="G66" s="294"/>
      <c r="H66" s="294"/>
      <c r="I66" s="294"/>
      <c r="J66" s="294"/>
      <c r="K66" s="565"/>
      <c r="L66" s="566"/>
    </row>
    <row r="67" spans="2:12" ht="28.5" customHeight="1">
      <c r="B67" s="278">
        <v>57</v>
      </c>
      <c r="C67" s="292"/>
      <c r="D67" s="171"/>
      <c r="E67" s="285" t="str">
        <f t="shared" si="0"/>
        <v/>
      </c>
      <c r="F67" s="303"/>
      <c r="G67" s="294"/>
      <c r="H67" s="294"/>
      <c r="I67" s="294"/>
      <c r="J67" s="294"/>
      <c r="K67" s="565"/>
      <c r="L67" s="566"/>
    </row>
    <row r="68" spans="2:12" ht="28.5" customHeight="1">
      <c r="B68" s="278">
        <v>58</v>
      </c>
      <c r="C68" s="292"/>
      <c r="D68" s="171"/>
      <c r="E68" s="285" t="str">
        <f t="shared" si="0"/>
        <v/>
      </c>
      <c r="F68" s="303"/>
      <c r="G68" s="294"/>
      <c r="H68" s="294"/>
      <c r="I68" s="294"/>
      <c r="J68" s="294"/>
      <c r="K68" s="565"/>
      <c r="L68" s="566"/>
    </row>
    <row r="69" spans="2:12" ht="28.5" customHeight="1">
      <c r="B69" s="278">
        <v>59</v>
      </c>
      <c r="C69" s="292"/>
      <c r="D69" s="171"/>
      <c r="E69" s="285" t="str">
        <f t="shared" si="0"/>
        <v/>
      </c>
      <c r="F69" s="303"/>
      <c r="G69" s="294"/>
      <c r="H69" s="294"/>
      <c r="I69" s="294"/>
      <c r="J69" s="294"/>
      <c r="K69" s="565"/>
      <c r="L69" s="566"/>
    </row>
    <row r="70" spans="2:12" ht="28.5" customHeight="1">
      <c r="B70" s="278">
        <v>60</v>
      </c>
      <c r="C70" s="292"/>
      <c r="D70" s="171"/>
      <c r="E70" s="285" t="str">
        <f t="shared" si="0"/>
        <v/>
      </c>
      <c r="F70" s="303"/>
      <c r="G70" s="294"/>
      <c r="H70" s="294"/>
      <c r="I70" s="294"/>
      <c r="J70" s="294"/>
      <c r="K70" s="565"/>
      <c r="L70" s="566"/>
    </row>
    <row r="71" spans="2:12" ht="28.5" customHeight="1">
      <c r="B71" s="278">
        <v>61</v>
      </c>
      <c r="C71" s="292"/>
      <c r="D71" s="171"/>
      <c r="E71" s="285" t="str">
        <f t="shared" si="0"/>
        <v/>
      </c>
      <c r="F71" s="303"/>
      <c r="G71" s="294"/>
      <c r="H71" s="294"/>
      <c r="I71" s="294"/>
      <c r="J71" s="294"/>
      <c r="K71" s="565"/>
      <c r="L71" s="566"/>
    </row>
    <row r="72" spans="2:12" ht="28.5" customHeight="1">
      <c r="B72" s="278">
        <v>62</v>
      </c>
      <c r="C72" s="292"/>
      <c r="D72" s="171"/>
      <c r="E72" s="285" t="str">
        <f t="shared" si="0"/>
        <v/>
      </c>
      <c r="F72" s="303"/>
      <c r="G72" s="294"/>
      <c r="H72" s="294"/>
      <c r="I72" s="294"/>
      <c r="J72" s="294"/>
      <c r="K72" s="565"/>
      <c r="L72" s="566"/>
    </row>
    <row r="73" spans="2:12" ht="28.5" customHeight="1">
      <c r="B73" s="278">
        <v>63</v>
      </c>
      <c r="C73" s="292"/>
      <c r="D73" s="171"/>
      <c r="E73" s="285" t="str">
        <f t="shared" ref="E73:E110" si="1">IF(D73="","",DATEDIF(D73,$N$1,"Y"))</f>
        <v/>
      </c>
      <c r="F73" s="303"/>
      <c r="G73" s="294"/>
      <c r="H73" s="294"/>
      <c r="I73" s="294"/>
      <c r="J73" s="294"/>
      <c r="K73" s="565"/>
      <c r="L73" s="566"/>
    </row>
    <row r="74" spans="2:12" ht="28.5" customHeight="1">
      <c r="B74" s="278">
        <v>64</v>
      </c>
      <c r="C74" s="292"/>
      <c r="D74" s="171"/>
      <c r="E74" s="285" t="str">
        <f t="shared" si="1"/>
        <v/>
      </c>
      <c r="F74" s="303"/>
      <c r="G74" s="294"/>
      <c r="H74" s="294"/>
      <c r="I74" s="294"/>
      <c r="J74" s="294"/>
      <c r="K74" s="565"/>
      <c r="L74" s="566"/>
    </row>
    <row r="75" spans="2:12" ht="28.5" customHeight="1">
      <c r="B75" s="278">
        <v>65</v>
      </c>
      <c r="C75" s="292"/>
      <c r="D75" s="171"/>
      <c r="E75" s="285" t="str">
        <f t="shared" si="1"/>
        <v/>
      </c>
      <c r="F75" s="303"/>
      <c r="G75" s="294"/>
      <c r="H75" s="294"/>
      <c r="I75" s="294"/>
      <c r="J75" s="294"/>
      <c r="K75" s="565"/>
      <c r="L75" s="566"/>
    </row>
    <row r="76" spans="2:12" ht="28.5" customHeight="1">
      <c r="B76" s="278">
        <v>66</v>
      </c>
      <c r="C76" s="292"/>
      <c r="D76" s="171"/>
      <c r="E76" s="285" t="str">
        <f t="shared" si="1"/>
        <v/>
      </c>
      <c r="F76" s="303"/>
      <c r="G76" s="294"/>
      <c r="H76" s="294"/>
      <c r="I76" s="294"/>
      <c r="J76" s="294"/>
      <c r="K76" s="565"/>
      <c r="L76" s="566"/>
    </row>
    <row r="77" spans="2:12" ht="28.5" customHeight="1">
      <c r="B77" s="278">
        <v>67</v>
      </c>
      <c r="C77" s="292"/>
      <c r="D77" s="171"/>
      <c r="E77" s="285" t="str">
        <f t="shared" si="1"/>
        <v/>
      </c>
      <c r="F77" s="303"/>
      <c r="G77" s="294"/>
      <c r="H77" s="294"/>
      <c r="I77" s="294"/>
      <c r="J77" s="294"/>
      <c r="K77" s="565"/>
      <c r="L77" s="566"/>
    </row>
    <row r="78" spans="2:12" ht="28.5" customHeight="1">
      <c r="B78" s="278">
        <v>68</v>
      </c>
      <c r="C78" s="292"/>
      <c r="D78" s="171"/>
      <c r="E78" s="285" t="str">
        <f t="shared" si="1"/>
        <v/>
      </c>
      <c r="F78" s="303"/>
      <c r="G78" s="294"/>
      <c r="H78" s="294"/>
      <c r="I78" s="294"/>
      <c r="J78" s="294"/>
      <c r="K78" s="565"/>
      <c r="L78" s="566"/>
    </row>
    <row r="79" spans="2:12" ht="28.5" customHeight="1">
      <c r="B79" s="278">
        <v>69</v>
      </c>
      <c r="C79" s="292"/>
      <c r="D79" s="171"/>
      <c r="E79" s="285" t="str">
        <f t="shared" si="1"/>
        <v/>
      </c>
      <c r="F79" s="303"/>
      <c r="G79" s="294"/>
      <c r="H79" s="294"/>
      <c r="I79" s="294"/>
      <c r="J79" s="294"/>
      <c r="K79" s="565"/>
      <c r="L79" s="566"/>
    </row>
    <row r="80" spans="2:12" ht="28.5" customHeight="1">
      <c r="B80" s="278">
        <v>70</v>
      </c>
      <c r="C80" s="292"/>
      <c r="D80" s="171"/>
      <c r="E80" s="285" t="str">
        <f t="shared" si="1"/>
        <v/>
      </c>
      <c r="F80" s="303"/>
      <c r="G80" s="294"/>
      <c r="H80" s="294"/>
      <c r="I80" s="294"/>
      <c r="J80" s="294"/>
      <c r="K80" s="565"/>
      <c r="L80" s="566"/>
    </row>
    <row r="81" spans="2:12" ht="28.5" customHeight="1">
      <c r="B81" s="278">
        <v>71</v>
      </c>
      <c r="C81" s="292"/>
      <c r="D81" s="171"/>
      <c r="E81" s="285" t="str">
        <f t="shared" si="1"/>
        <v/>
      </c>
      <c r="F81" s="303"/>
      <c r="G81" s="294"/>
      <c r="H81" s="294"/>
      <c r="I81" s="294"/>
      <c r="J81" s="294"/>
      <c r="K81" s="565"/>
      <c r="L81" s="566"/>
    </row>
    <row r="82" spans="2:12" ht="28.5" customHeight="1">
      <c r="B82" s="278">
        <v>72</v>
      </c>
      <c r="C82" s="292"/>
      <c r="D82" s="171"/>
      <c r="E82" s="285" t="str">
        <f t="shared" si="1"/>
        <v/>
      </c>
      <c r="F82" s="303"/>
      <c r="G82" s="294"/>
      <c r="H82" s="294"/>
      <c r="I82" s="294"/>
      <c r="J82" s="294"/>
      <c r="K82" s="565"/>
      <c r="L82" s="566"/>
    </row>
    <row r="83" spans="2:12" ht="28.5" customHeight="1">
      <c r="B83" s="278">
        <v>73</v>
      </c>
      <c r="C83" s="292"/>
      <c r="D83" s="171"/>
      <c r="E83" s="285" t="str">
        <f t="shared" si="1"/>
        <v/>
      </c>
      <c r="F83" s="303"/>
      <c r="G83" s="294"/>
      <c r="H83" s="294"/>
      <c r="I83" s="294"/>
      <c r="J83" s="294"/>
      <c r="K83" s="565"/>
      <c r="L83" s="566"/>
    </row>
    <row r="84" spans="2:12" ht="28.5" customHeight="1">
      <c r="B84" s="278">
        <v>74</v>
      </c>
      <c r="C84" s="292"/>
      <c r="D84" s="171"/>
      <c r="E84" s="285" t="str">
        <f t="shared" si="1"/>
        <v/>
      </c>
      <c r="F84" s="303"/>
      <c r="G84" s="294"/>
      <c r="H84" s="294"/>
      <c r="I84" s="294"/>
      <c r="J84" s="294"/>
      <c r="K84" s="565"/>
      <c r="L84" s="566"/>
    </row>
    <row r="85" spans="2:12" ht="28.5" customHeight="1">
      <c r="B85" s="278">
        <v>75</v>
      </c>
      <c r="C85" s="292"/>
      <c r="D85" s="171"/>
      <c r="E85" s="285" t="str">
        <f t="shared" si="1"/>
        <v/>
      </c>
      <c r="F85" s="303"/>
      <c r="G85" s="294"/>
      <c r="H85" s="294"/>
      <c r="I85" s="294"/>
      <c r="J85" s="294"/>
      <c r="K85" s="565"/>
      <c r="L85" s="566"/>
    </row>
    <row r="86" spans="2:12" ht="28.5" customHeight="1">
      <c r="B86" s="278">
        <v>76</v>
      </c>
      <c r="C86" s="292"/>
      <c r="D86" s="171"/>
      <c r="E86" s="285" t="str">
        <f t="shared" si="1"/>
        <v/>
      </c>
      <c r="F86" s="303"/>
      <c r="G86" s="294"/>
      <c r="H86" s="294"/>
      <c r="I86" s="294"/>
      <c r="J86" s="294"/>
      <c r="K86" s="565"/>
      <c r="L86" s="566"/>
    </row>
    <row r="87" spans="2:12" ht="28.5" customHeight="1">
      <c r="B87" s="278">
        <v>77</v>
      </c>
      <c r="C87" s="292"/>
      <c r="D87" s="171"/>
      <c r="E87" s="285" t="str">
        <f t="shared" si="1"/>
        <v/>
      </c>
      <c r="F87" s="303"/>
      <c r="G87" s="294"/>
      <c r="H87" s="294"/>
      <c r="I87" s="294"/>
      <c r="J87" s="294"/>
      <c r="K87" s="565"/>
      <c r="L87" s="566"/>
    </row>
    <row r="88" spans="2:12" ht="28.5" customHeight="1">
      <c r="B88" s="278">
        <v>78</v>
      </c>
      <c r="C88" s="292"/>
      <c r="D88" s="171"/>
      <c r="E88" s="285" t="str">
        <f t="shared" si="1"/>
        <v/>
      </c>
      <c r="F88" s="303"/>
      <c r="G88" s="294"/>
      <c r="H88" s="294"/>
      <c r="I88" s="294"/>
      <c r="J88" s="294"/>
      <c r="K88" s="565"/>
      <c r="L88" s="566"/>
    </row>
    <row r="89" spans="2:12" ht="28.5" customHeight="1">
      <c r="B89" s="278">
        <v>79</v>
      </c>
      <c r="C89" s="292"/>
      <c r="D89" s="171"/>
      <c r="E89" s="285" t="str">
        <f t="shared" si="1"/>
        <v/>
      </c>
      <c r="F89" s="303"/>
      <c r="G89" s="294"/>
      <c r="H89" s="294"/>
      <c r="I89" s="294"/>
      <c r="J89" s="294"/>
      <c r="K89" s="565"/>
      <c r="L89" s="566"/>
    </row>
    <row r="90" spans="2:12" ht="28.5" customHeight="1">
      <c r="B90" s="278">
        <v>80</v>
      </c>
      <c r="C90" s="293"/>
      <c r="D90" s="171"/>
      <c r="E90" s="285" t="str">
        <f t="shared" si="1"/>
        <v/>
      </c>
      <c r="F90" s="303"/>
      <c r="G90" s="295"/>
      <c r="H90" s="295"/>
      <c r="I90" s="295"/>
      <c r="J90" s="295"/>
      <c r="K90" s="565"/>
      <c r="L90" s="566"/>
    </row>
    <row r="91" spans="2:12" ht="28.5" customHeight="1">
      <c r="B91" s="278">
        <v>81</v>
      </c>
      <c r="C91" s="293"/>
      <c r="D91" s="171"/>
      <c r="E91" s="285" t="str">
        <f t="shared" si="1"/>
        <v/>
      </c>
      <c r="F91" s="303"/>
      <c r="G91" s="295"/>
      <c r="H91" s="295"/>
      <c r="I91" s="295"/>
      <c r="J91" s="295"/>
      <c r="K91" s="565"/>
      <c r="L91" s="566"/>
    </row>
    <row r="92" spans="2:12" ht="28.5" customHeight="1">
      <c r="B92" s="278">
        <v>82</v>
      </c>
      <c r="C92" s="293"/>
      <c r="D92" s="171"/>
      <c r="E92" s="285" t="str">
        <f t="shared" si="1"/>
        <v/>
      </c>
      <c r="F92" s="303"/>
      <c r="G92" s="295"/>
      <c r="H92" s="295"/>
      <c r="I92" s="295"/>
      <c r="J92" s="295"/>
      <c r="K92" s="565"/>
      <c r="L92" s="566"/>
    </row>
    <row r="93" spans="2:12" ht="28.5" customHeight="1">
      <c r="B93" s="278">
        <v>83</v>
      </c>
      <c r="C93" s="293"/>
      <c r="D93" s="171"/>
      <c r="E93" s="285" t="str">
        <f t="shared" si="1"/>
        <v/>
      </c>
      <c r="F93" s="303"/>
      <c r="G93" s="295"/>
      <c r="H93" s="295"/>
      <c r="I93" s="295"/>
      <c r="J93" s="295"/>
      <c r="K93" s="565"/>
      <c r="L93" s="566"/>
    </row>
    <row r="94" spans="2:12" ht="28.5" customHeight="1">
      <c r="B94" s="278">
        <v>84</v>
      </c>
      <c r="C94" s="293"/>
      <c r="D94" s="171"/>
      <c r="E94" s="285" t="str">
        <f t="shared" si="1"/>
        <v/>
      </c>
      <c r="F94" s="303"/>
      <c r="G94" s="295"/>
      <c r="H94" s="295"/>
      <c r="I94" s="295"/>
      <c r="J94" s="295"/>
      <c r="K94" s="565"/>
      <c r="L94" s="566"/>
    </row>
    <row r="95" spans="2:12" ht="28.5" customHeight="1">
      <c r="B95" s="278">
        <v>85</v>
      </c>
      <c r="C95" s="293"/>
      <c r="D95" s="171"/>
      <c r="E95" s="285" t="str">
        <f t="shared" si="1"/>
        <v/>
      </c>
      <c r="F95" s="303"/>
      <c r="G95" s="295"/>
      <c r="H95" s="295"/>
      <c r="I95" s="295"/>
      <c r="J95" s="295"/>
      <c r="K95" s="565"/>
      <c r="L95" s="566"/>
    </row>
    <row r="96" spans="2:12" ht="28.5" customHeight="1">
      <c r="B96" s="278">
        <v>86</v>
      </c>
      <c r="C96" s="293"/>
      <c r="D96" s="171"/>
      <c r="E96" s="285" t="str">
        <f t="shared" si="1"/>
        <v/>
      </c>
      <c r="F96" s="303"/>
      <c r="G96" s="295"/>
      <c r="H96" s="295"/>
      <c r="I96" s="295"/>
      <c r="J96" s="295"/>
      <c r="K96" s="565"/>
      <c r="L96" s="566"/>
    </row>
    <row r="97" spans="2:12" ht="28.5" customHeight="1">
      <c r="B97" s="278">
        <v>87</v>
      </c>
      <c r="C97" s="293"/>
      <c r="D97" s="171"/>
      <c r="E97" s="285" t="str">
        <f t="shared" si="1"/>
        <v/>
      </c>
      <c r="F97" s="303"/>
      <c r="G97" s="295"/>
      <c r="H97" s="295"/>
      <c r="I97" s="295"/>
      <c r="J97" s="295"/>
      <c r="K97" s="565"/>
      <c r="L97" s="566"/>
    </row>
    <row r="98" spans="2:12" ht="28.5" customHeight="1">
      <c r="B98" s="278">
        <v>88</v>
      </c>
      <c r="C98" s="293"/>
      <c r="D98" s="171"/>
      <c r="E98" s="285" t="str">
        <f t="shared" si="1"/>
        <v/>
      </c>
      <c r="F98" s="303"/>
      <c r="G98" s="295"/>
      <c r="H98" s="295"/>
      <c r="I98" s="295"/>
      <c r="J98" s="295"/>
      <c r="K98" s="565"/>
      <c r="L98" s="566"/>
    </row>
    <row r="99" spans="2:12" ht="28.5" customHeight="1">
      <c r="B99" s="278">
        <v>89</v>
      </c>
      <c r="C99" s="293"/>
      <c r="D99" s="171"/>
      <c r="E99" s="285" t="str">
        <f t="shared" si="1"/>
        <v/>
      </c>
      <c r="F99" s="303"/>
      <c r="G99" s="295"/>
      <c r="H99" s="295"/>
      <c r="I99" s="295"/>
      <c r="J99" s="295"/>
      <c r="K99" s="565"/>
      <c r="L99" s="566"/>
    </row>
    <row r="100" spans="2:12" ht="28.5" customHeight="1">
      <c r="B100" s="278">
        <v>90</v>
      </c>
      <c r="C100" s="293"/>
      <c r="D100" s="171"/>
      <c r="E100" s="285" t="str">
        <f t="shared" si="1"/>
        <v/>
      </c>
      <c r="F100" s="303"/>
      <c r="G100" s="295"/>
      <c r="H100" s="295"/>
      <c r="I100" s="295"/>
      <c r="J100" s="295"/>
      <c r="K100" s="565"/>
      <c r="L100" s="566"/>
    </row>
    <row r="101" spans="2:12" ht="28.5" customHeight="1">
      <c r="B101" s="278">
        <v>91</v>
      </c>
      <c r="C101" s="293"/>
      <c r="D101" s="171"/>
      <c r="E101" s="285" t="str">
        <f t="shared" si="1"/>
        <v/>
      </c>
      <c r="F101" s="303"/>
      <c r="G101" s="295"/>
      <c r="H101" s="295"/>
      <c r="I101" s="295"/>
      <c r="J101" s="295"/>
      <c r="K101" s="565"/>
      <c r="L101" s="566"/>
    </row>
    <row r="102" spans="2:12" ht="28.5" customHeight="1">
      <c r="B102" s="278">
        <v>92</v>
      </c>
      <c r="C102" s="293"/>
      <c r="D102" s="171"/>
      <c r="E102" s="285" t="str">
        <f t="shared" si="1"/>
        <v/>
      </c>
      <c r="F102" s="303"/>
      <c r="G102" s="295"/>
      <c r="H102" s="295"/>
      <c r="I102" s="295"/>
      <c r="J102" s="295"/>
      <c r="K102" s="565"/>
      <c r="L102" s="566"/>
    </row>
    <row r="103" spans="2:12" ht="28.5" customHeight="1">
      <c r="B103" s="278">
        <v>93</v>
      </c>
      <c r="C103" s="293"/>
      <c r="D103" s="171"/>
      <c r="E103" s="285" t="str">
        <f t="shared" si="1"/>
        <v/>
      </c>
      <c r="F103" s="303"/>
      <c r="G103" s="295"/>
      <c r="H103" s="295"/>
      <c r="I103" s="295"/>
      <c r="J103" s="295"/>
      <c r="K103" s="565"/>
      <c r="L103" s="566"/>
    </row>
    <row r="104" spans="2:12" ht="28.5" customHeight="1">
      <c r="B104" s="278">
        <v>94</v>
      </c>
      <c r="C104" s="293"/>
      <c r="D104" s="171"/>
      <c r="E104" s="285" t="str">
        <f t="shared" si="1"/>
        <v/>
      </c>
      <c r="F104" s="303"/>
      <c r="G104" s="295"/>
      <c r="H104" s="295"/>
      <c r="I104" s="295"/>
      <c r="J104" s="295"/>
      <c r="K104" s="565"/>
      <c r="L104" s="566"/>
    </row>
    <row r="105" spans="2:12" ht="28.5" customHeight="1">
      <c r="B105" s="278">
        <v>95</v>
      </c>
      <c r="C105" s="293"/>
      <c r="D105" s="171"/>
      <c r="E105" s="285" t="str">
        <f t="shared" si="1"/>
        <v/>
      </c>
      <c r="F105" s="303"/>
      <c r="G105" s="295"/>
      <c r="H105" s="295"/>
      <c r="I105" s="295"/>
      <c r="J105" s="295"/>
      <c r="K105" s="565"/>
      <c r="L105" s="566"/>
    </row>
    <row r="106" spans="2:12" ht="28.5" customHeight="1">
      <c r="B106" s="278">
        <v>96</v>
      </c>
      <c r="C106" s="293"/>
      <c r="D106" s="171"/>
      <c r="E106" s="285" t="str">
        <f t="shared" si="1"/>
        <v/>
      </c>
      <c r="F106" s="303"/>
      <c r="G106" s="295"/>
      <c r="H106" s="295"/>
      <c r="I106" s="295"/>
      <c r="J106" s="295"/>
      <c r="K106" s="565"/>
      <c r="L106" s="566"/>
    </row>
    <row r="107" spans="2:12" ht="28.5" customHeight="1">
      <c r="B107" s="278">
        <v>97</v>
      </c>
      <c r="C107" s="293"/>
      <c r="D107" s="171"/>
      <c r="E107" s="285" t="str">
        <f t="shared" si="1"/>
        <v/>
      </c>
      <c r="F107" s="303"/>
      <c r="G107" s="295"/>
      <c r="H107" s="295"/>
      <c r="I107" s="295"/>
      <c r="J107" s="295"/>
      <c r="K107" s="565"/>
      <c r="L107" s="566"/>
    </row>
    <row r="108" spans="2:12" ht="28.5" customHeight="1">
      <c r="B108" s="278">
        <v>98</v>
      </c>
      <c r="C108" s="293"/>
      <c r="D108" s="171"/>
      <c r="E108" s="285" t="str">
        <f t="shared" si="1"/>
        <v/>
      </c>
      <c r="F108" s="303"/>
      <c r="G108" s="295"/>
      <c r="H108" s="295"/>
      <c r="I108" s="295"/>
      <c r="J108" s="295"/>
      <c r="K108" s="565"/>
      <c r="L108" s="566"/>
    </row>
    <row r="109" spans="2:12" ht="28.5" customHeight="1">
      <c r="B109" s="278">
        <v>99</v>
      </c>
      <c r="C109" s="293"/>
      <c r="D109" s="171"/>
      <c r="E109" s="285" t="str">
        <f t="shared" si="1"/>
        <v/>
      </c>
      <c r="F109" s="303"/>
      <c r="G109" s="295"/>
      <c r="H109" s="295"/>
      <c r="I109" s="295"/>
      <c r="J109" s="295"/>
      <c r="K109" s="565"/>
      <c r="L109" s="566"/>
    </row>
    <row r="110" spans="2:12" ht="28.5" customHeight="1">
      <c r="B110" s="278">
        <v>100</v>
      </c>
      <c r="C110" s="293"/>
      <c r="D110" s="171"/>
      <c r="E110" s="285" t="str">
        <f t="shared" si="1"/>
        <v/>
      </c>
      <c r="F110" s="303"/>
      <c r="G110" s="295"/>
      <c r="H110" s="295"/>
      <c r="I110" s="295"/>
      <c r="J110" s="295"/>
      <c r="K110" s="565"/>
      <c r="L110" s="566"/>
    </row>
  </sheetData>
  <sheetProtection algorithmName="SHA-512" hashValue="hA/qZvB9px3vcQGUS0rkyTbCzJ4qRPkDJ6f1AYb/Ffa1l4rOrLYpZGvO3URim50/cNKrDcVxk+c+alfbA5OQmQ==" saltValue="xxIV6Kd93tFt2UUIUOo1xg==" spinCount="100000" sheet="1" objects="1" scenarios="1"/>
  <mergeCells count="111">
    <mergeCell ref="K108:L108"/>
    <mergeCell ref="K109:L109"/>
    <mergeCell ref="K110:L110"/>
    <mergeCell ref="K103:L103"/>
    <mergeCell ref="K104:L104"/>
    <mergeCell ref="K105:L105"/>
    <mergeCell ref="K106:L106"/>
    <mergeCell ref="K107:L107"/>
    <mergeCell ref="K98:L98"/>
    <mergeCell ref="K99:L99"/>
    <mergeCell ref="K100:L100"/>
    <mergeCell ref="K101:L101"/>
    <mergeCell ref="K102:L102"/>
    <mergeCell ref="K93:L93"/>
    <mergeCell ref="K94:L94"/>
    <mergeCell ref="K95:L95"/>
    <mergeCell ref="K96:L96"/>
    <mergeCell ref="K97:L97"/>
    <mergeCell ref="K88:L88"/>
    <mergeCell ref="K89:L89"/>
    <mergeCell ref="K90:L90"/>
    <mergeCell ref="K91:L91"/>
    <mergeCell ref="K92:L92"/>
    <mergeCell ref="K83:L83"/>
    <mergeCell ref="K84:L84"/>
    <mergeCell ref="K85:L85"/>
    <mergeCell ref="K86:L86"/>
    <mergeCell ref="K87:L87"/>
    <mergeCell ref="K78:L78"/>
    <mergeCell ref="K79:L79"/>
    <mergeCell ref="K80:L80"/>
    <mergeCell ref="K81:L81"/>
    <mergeCell ref="K82:L82"/>
    <mergeCell ref="K73:L73"/>
    <mergeCell ref="K74:L74"/>
    <mergeCell ref="K75:L75"/>
    <mergeCell ref="K76:L76"/>
    <mergeCell ref="K77:L77"/>
    <mergeCell ref="K68:L68"/>
    <mergeCell ref="K69:L69"/>
    <mergeCell ref="K70:L70"/>
    <mergeCell ref="K71:L71"/>
    <mergeCell ref="K72:L72"/>
    <mergeCell ref="K63:L63"/>
    <mergeCell ref="K64:L64"/>
    <mergeCell ref="K65:L65"/>
    <mergeCell ref="K66:L66"/>
    <mergeCell ref="K67:L67"/>
    <mergeCell ref="K58:L58"/>
    <mergeCell ref="K59:L59"/>
    <mergeCell ref="K60:L60"/>
    <mergeCell ref="K61:L61"/>
    <mergeCell ref="K62:L62"/>
    <mergeCell ref="K53:L53"/>
    <mergeCell ref="K54:L54"/>
    <mergeCell ref="K55:L55"/>
    <mergeCell ref="K56:L56"/>
    <mergeCell ref="K57:L57"/>
    <mergeCell ref="K48:L48"/>
    <mergeCell ref="K49:L49"/>
    <mergeCell ref="K50:L50"/>
    <mergeCell ref="K51:L51"/>
    <mergeCell ref="K52:L52"/>
    <mergeCell ref="K43:L43"/>
    <mergeCell ref="K44:L44"/>
    <mergeCell ref="K45:L45"/>
    <mergeCell ref="K46:L46"/>
    <mergeCell ref="K47:L47"/>
    <mergeCell ref="K38:L38"/>
    <mergeCell ref="K39:L39"/>
    <mergeCell ref="K40:L40"/>
    <mergeCell ref="K41:L41"/>
    <mergeCell ref="K42:L42"/>
    <mergeCell ref="K33:L33"/>
    <mergeCell ref="K34:L34"/>
    <mergeCell ref="K35:L35"/>
    <mergeCell ref="K36:L36"/>
    <mergeCell ref="K37:L37"/>
    <mergeCell ref="K28:L28"/>
    <mergeCell ref="K29:L29"/>
    <mergeCell ref="K30:L30"/>
    <mergeCell ref="K31:L31"/>
    <mergeCell ref="K32:L32"/>
    <mergeCell ref="K23:L23"/>
    <mergeCell ref="K24:L24"/>
    <mergeCell ref="K25:L25"/>
    <mergeCell ref="K26:L26"/>
    <mergeCell ref="K27:L27"/>
    <mergeCell ref="K18:L18"/>
    <mergeCell ref="K19:L19"/>
    <mergeCell ref="K20:L20"/>
    <mergeCell ref="K21:L21"/>
    <mergeCell ref="K22:L22"/>
    <mergeCell ref="K14:L14"/>
    <mergeCell ref="K15:L15"/>
    <mergeCell ref="K16:L16"/>
    <mergeCell ref="K17:L17"/>
    <mergeCell ref="K8:L8"/>
    <mergeCell ref="K9:L9"/>
    <mergeCell ref="K10:L10"/>
    <mergeCell ref="K11:L11"/>
    <mergeCell ref="K12:L12"/>
    <mergeCell ref="D2:J2"/>
    <mergeCell ref="B6:B7"/>
    <mergeCell ref="C6:C7"/>
    <mergeCell ref="D6:D7"/>
    <mergeCell ref="E6:E7"/>
    <mergeCell ref="G6:J6"/>
    <mergeCell ref="F6:F7"/>
    <mergeCell ref="K6:L7"/>
    <mergeCell ref="K13:L13"/>
  </mergeCells>
  <phoneticPr fontId="4"/>
  <conditionalFormatting sqref="G11:J110">
    <cfRule type="expression" dxfId="1" priority="1">
      <formula>$K11&gt;0</formula>
    </cfRule>
  </conditionalFormatting>
  <dataValidations count="8">
    <dataValidation type="whole" operator="greaterThanOrEqual" allowBlank="1" showInputMessage="1" showErrorMessage="1" prompt="預かり保育8時間超10時間未満の延べ利用回数" sqref="H8:H110" xr:uid="{00000000-0002-0000-0900-000000000000}">
      <formula1>0</formula1>
    </dataValidation>
    <dataValidation type="whole" operator="greaterThanOrEqual" allowBlank="1" showInputMessage="1" showErrorMessage="1" prompt="預かり保育8時間以下利用の延べ利用回数" sqref="G8:G110" xr:uid="{00000000-0002-0000-0900-000001000000}">
      <formula1>0</formula1>
    </dataValidation>
    <dataValidation type="whole" operator="greaterThanOrEqual" allowBlank="1" showInputMessage="1" showErrorMessage="1" prompt="預かり保育11時間以上の延べ利用回数" sqref="J8:J110" xr:uid="{00000000-0002-0000-0900-000002000000}">
      <formula1>0</formula1>
    </dataValidation>
    <dataValidation type="whole" operator="greaterThanOrEqual" allowBlank="1" showInputMessage="1" showErrorMessage="1" prompt="預かり保育10時間以上11時間未満の延べ利用回数" sqref="I8:I110" xr:uid="{00000000-0002-0000-0900-000003000000}">
      <formula1>0</formula1>
    </dataValidation>
    <dataValidation type="whole" operator="greaterThanOrEqual" allowBlank="1" showInputMessage="1" showErrorMessage="1" sqref="G111:J1048576 K8:K1048576" xr:uid="{00000000-0002-0000-0900-000004000000}">
      <formula1>0</formula1>
    </dataValidation>
    <dataValidation allowBlank="1" showInputMessage="1" showErrorMessage="1" prompt="生年月日を入力すると自動計算されます。" sqref="E8:E110" xr:uid="{00000000-0002-0000-0900-000005000000}"/>
    <dataValidation allowBlank="1" showInputMessage="1" showErrorMessage="1" prompt="園児氏名を漢字で入力してください。" sqref="C8:C110" xr:uid="{00000000-0002-0000-0900-000006000000}"/>
    <dataValidation type="date" operator="greaterThanOrEqual" allowBlank="1" showInputMessage="1" showErrorMessage="1" promptTitle="＜入力方法＞" prompt="記載方法は「西暦(４ケタ)/月/日付」を全て半角数字で記載してください。記載すると、自動で和暦に変換されます。_x000a_（例）平成28年4月2日　⇒　2016/4/2_x000a__x000a_※年齢は、生年月日と基準日を入力すると自動で計算されます。" sqref="D8:D110" xr:uid="{00000000-0002-0000-0900-000007000000}">
      <formula1>42462</formula1>
    </dataValidation>
  </dataValidations>
  <pageMargins left="0.70866141732283472" right="0.70866141732283472" top="0.74803149606299213" bottom="0.59055118110236227" header="0.31496062992125984" footer="0.31496062992125984"/>
  <pageSetup paperSize="9" scale="23" orientation="portrait" verticalDpi="0" r:id="rId1"/>
  <headerFooter>
    <oddHeader>&amp;L【別紙２】</oddHeader>
    <oddFooter>&amp;P / &amp;N ページ</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B1:AS110"/>
  <sheetViews>
    <sheetView view="pageBreakPreview" zoomScale="70" zoomScaleNormal="100" zoomScaleSheetLayoutView="70" workbookViewId="0">
      <selection activeCell="D2" sqref="D2:M2"/>
    </sheetView>
  </sheetViews>
  <sheetFormatPr defaultRowHeight="18"/>
  <cols>
    <col min="1" max="1" width="3.36328125" style="268" customWidth="1"/>
    <col min="2" max="2" width="7.1796875" style="268" customWidth="1"/>
    <col min="3" max="3" width="33.54296875" style="290" customWidth="1"/>
    <col min="4" max="4" width="11.54296875" style="291" customWidth="1"/>
    <col min="5" max="5" width="6.26953125" style="268" bestFit="1" customWidth="1"/>
    <col min="6" max="6" width="18.90625" style="268" customWidth="1"/>
    <col min="7" max="14" width="12.26953125" style="291" customWidth="1"/>
    <col min="15" max="15" width="8.7265625" style="291" customWidth="1"/>
    <col min="16" max="16" width="28.7265625" style="291" customWidth="1"/>
    <col min="17" max="17" width="8.7265625" style="268"/>
    <col min="18" max="18" width="11.453125" style="268" bestFit="1" customWidth="1"/>
    <col min="19" max="44" width="8.7265625" style="268"/>
    <col min="45" max="45" width="10.36328125" style="268" bestFit="1" customWidth="1"/>
    <col min="46" max="16384" width="8.7265625" style="268"/>
  </cols>
  <sheetData>
    <row r="1" spans="2:45" ht="24" customHeight="1">
      <c r="B1" s="265" t="s">
        <v>183</v>
      </c>
      <c r="C1" s="265"/>
      <c r="D1" s="265"/>
      <c r="E1" s="265"/>
      <c r="F1" s="265"/>
      <c r="G1" s="265"/>
      <c r="H1" s="265"/>
      <c r="I1" s="265"/>
      <c r="J1" s="265"/>
      <c r="K1" s="265"/>
      <c r="L1" s="265"/>
      <c r="M1" s="265"/>
      <c r="N1" s="265"/>
      <c r="O1" s="265"/>
      <c r="P1" s="265"/>
      <c r="Q1" s="266" t="s">
        <v>154</v>
      </c>
      <c r="R1" s="267">
        <f>'④利用者名簿（平日）'!N1</f>
        <v>46113</v>
      </c>
      <c r="AS1" s="269"/>
    </row>
    <row r="2" spans="2:45" ht="24" customHeight="1">
      <c r="B2" s="265"/>
      <c r="C2" s="265"/>
      <c r="D2" s="575" t="str">
        <f>'④利用者名簿（平日）'!D2:J2</f>
        <v>令和８年４月～令和９年３月</v>
      </c>
      <c r="E2" s="575"/>
      <c r="F2" s="575"/>
      <c r="G2" s="575"/>
      <c r="H2" s="575"/>
      <c r="I2" s="575"/>
      <c r="J2" s="575"/>
      <c r="K2" s="575"/>
      <c r="L2" s="575"/>
      <c r="M2" s="575"/>
      <c r="N2" s="265"/>
      <c r="O2" s="270"/>
      <c r="P2" s="265"/>
      <c r="Q2" s="266"/>
      <c r="R2" s="267"/>
      <c r="AS2" s="269"/>
    </row>
    <row r="3" spans="2:45" ht="24" customHeight="1">
      <c r="C3" s="271"/>
      <c r="D3" s="268"/>
      <c r="G3" s="272"/>
      <c r="H3" s="272"/>
      <c r="I3" s="272"/>
      <c r="J3" s="272"/>
      <c r="K3" s="272"/>
      <c r="L3" s="272"/>
      <c r="M3" s="272"/>
      <c r="N3" s="268"/>
      <c r="O3" s="273" t="s">
        <v>155</v>
      </c>
      <c r="P3" s="274">
        <f>①給与!T3</f>
        <v>0</v>
      </c>
      <c r="Q3" s="266"/>
      <c r="R3" s="267"/>
      <c r="AS3" s="269"/>
    </row>
    <row r="4" spans="2:45" ht="18" customHeight="1">
      <c r="B4" s="275" t="s">
        <v>176</v>
      </c>
      <c r="C4" s="277"/>
      <c r="D4" s="268"/>
      <c r="G4" s="278">
        <f>SUM(G5:J5)</f>
        <v>0</v>
      </c>
      <c r="H4" s="268"/>
      <c r="I4" s="268"/>
      <c r="J4" s="268"/>
      <c r="K4" s="278">
        <f>SUM(K5:N5)</f>
        <v>0</v>
      </c>
      <c r="L4" s="268"/>
      <c r="M4" s="268"/>
      <c r="N4" s="268"/>
      <c r="O4" s="268"/>
      <c r="P4" s="268"/>
    </row>
    <row r="5" spans="2:45" ht="37.5" customHeight="1">
      <c r="B5" s="275"/>
      <c r="C5" s="277"/>
      <c r="D5" s="268"/>
      <c r="E5" s="278" t="s">
        <v>157</v>
      </c>
      <c r="F5" s="278"/>
      <c r="G5" s="296">
        <f t="shared" ref="G5:N5" si="0">SUM(G11:G1048576)</f>
        <v>0</v>
      </c>
      <c r="H5" s="296">
        <f t="shared" si="0"/>
        <v>0</v>
      </c>
      <c r="I5" s="296">
        <f t="shared" si="0"/>
        <v>0</v>
      </c>
      <c r="J5" s="296">
        <f t="shared" si="0"/>
        <v>0</v>
      </c>
      <c r="K5" s="296">
        <f t="shared" si="0"/>
        <v>0</v>
      </c>
      <c r="L5" s="296">
        <f t="shared" si="0"/>
        <v>0</v>
      </c>
      <c r="M5" s="296">
        <f t="shared" si="0"/>
        <v>0</v>
      </c>
      <c r="N5" s="296">
        <f t="shared" si="0"/>
        <v>0</v>
      </c>
      <c r="O5" s="297"/>
      <c r="P5" s="268"/>
    </row>
    <row r="6" spans="2:45" ht="36" customHeight="1">
      <c r="B6" s="576" t="s">
        <v>158</v>
      </c>
      <c r="C6" s="577" t="s">
        <v>222</v>
      </c>
      <c r="D6" s="576" t="s">
        <v>159</v>
      </c>
      <c r="E6" s="576" t="s">
        <v>160</v>
      </c>
      <c r="F6" s="578" t="s">
        <v>185</v>
      </c>
      <c r="G6" s="580" t="s">
        <v>175</v>
      </c>
      <c r="H6" s="581"/>
      <c r="I6" s="581"/>
      <c r="J6" s="581"/>
      <c r="K6" s="581"/>
      <c r="L6" s="581"/>
      <c r="M6" s="581"/>
      <c r="N6" s="582"/>
      <c r="O6" s="569" t="s">
        <v>162</v>
      </c>
      <c r="P6" s="570"/>
    </row>
    <row r="7" spans="2:45" ht="39" customHeight="1">
      <c r="B7" s="576"/>
      <c r="C7" s="576"/>
      <c r="D7" s="576"/>
      <c r="E7" s="576"/>
      <c r="F7" s="579"/>
      <c r="G7" s="281" t="s">
        <v>163</v>
      </c>
      <c r="H7" s="282" t="s">
        <v>164</v>
      </c>
      <c r="I7" s="282" t="s">
        <v>165</v>
      </c>
      <c r="J7" s="282" t="s">
        <v>177</v>
      </c>
      <c r="K7" s="283" t="s">
        <v>178</v>
      </c>
      <c r="L7" s="284" t="s">
        <v>168</v>
      </c>
      <c r="M7" s="284" t="s">
        <v>169</v>
      </c>
      <c r="N7" s="283" t="s">
        <v>170</v>
      </c>
      <c r="O7" s="573"/>
      <c r="P7" s="574"/>
    </row>
    <row r="8" spans="2:45" ht="28.5" customHeight="1">
      <c r="B8" s="285" t="s">
        <v>171</v>
      </c>
      <c r="C8" s="286" t="s">
        <v>211</v>
      </c>
      <c r="D8" s="287">
        <v>43923</v>
      </c>
      <c r="E8" s="285">
        <f t="shared" ref="E8:E71" si="1">IF(D8="","",DATEDIF(D8,$R$1,"Y"))</f>
        <v>5</v>
      </c>
      <c r="F8" s="285" t="s">
        <v>305</v>
      </c>
      <c r="G8" s="278">
        <v>20</v>
      </c>
      <c r="H8" s="278">
        <v>3</v>
      </c>
      <c r="I8" s="278">
        <v>4</v>
      </c>
      <c r="J8" s="278">
        <v>1</v>
      </c>
      <c r="K8" s="278">
        <v>0</v>
      </c>
      <c r="L8" s="278">
        <v>2</v>
      </c>
      <c r="M8" s="278">
        <v>6</v>
      </c>
      <c r="N8" s="278">
        <v>2</v>
      </c>
      <c r="O8" s="567"/>
      <c r="P8" s="568"/>
    </row>
    <row r="9" spans="2:45" ht="28.5" customHeight="1">
      <c r="B9" s="288" t="s">
        <v>172</v>
      </c>
      <c r="C9" s="289" t="s">
        <v>212</v>
      </c>
      <c r="D9" s="287">
        <v>44300</v>
      </c>
      <c r="E9" s="285">
        <f t="shared" si="1"/>
        <v>4</v>
      </c>
      <c r="F9" s="285" t="s">
        <v>304</v>
      </c>
      <c r="G9" s="278"/>
      <c r="H9" s="278"/>
      <c r="I9" s="278"/>
      <c r="J9" s="278"/>
      <c r="K9" s="278"/>
      <c r="L9" s="278">
        <v>3</v>
      </c>
      <c r="M9" s="278">
        <v>4</v>
      </c>
      <c r="N9" s="278">
        <v>10</v>
      </c>
      <c r="O9" s="567"/>
      <c r="P9" s="568"/>
    </row>
    <row r="10" spans="2:45" ht="28.5" customHeight="1">
      <c r="B10" s="288" t="s">
        <v>173</v>
      </c>
      <c r="C10" s="289" t="s">
        <v>213</v>
      </c>
      <c r="D10" s="287">
        <v>44286</v>
      </c>
      <c r="E10" s="285">
        <f t="shared" si="1"/>
        <v>5</v>
      </c>
      <c r="F10" s="285" t="s">
        <v>304</v>
      </c>
      <c r="G10" s="278"/>
      <c r="H10" s="278"/>
      <c r="I10" s="278"/>
      <c r="J10" s="278"/>
      <c r="K10" s="278"/>
      <c r="L10" s="278"/>
      <c r="M10" s="278"/>
      <c r="N10" s="278"/>
      <c r="O10" s="567"/>
      <c r="P10" s="568"/>
    </row>
    <row r="11" spans="2:45" ht="28.5" customHeight="1">
      <c r="B11" s="278">
        <v>1</v>
      </c>
      <c r="C11" s="292"/>
      <c r="D11" s="171"/>
      <c r="E11" s="285" t="str">
        <f t="shared" si="1"/>
        <v/>
      </c>
      <c r="F11" s="303"/>
      <c r="G11" s="294"/>
      <c r="H11" s="294"/>
      <c r="I11" s="294"/>
      <c r="J11" s="294"/>
      <c r="K11" s="294"/>
      <c r="L11" s="294"/>
      <c r="M11" s="294"/>
      <c r="N11" s="294"/>
      <c r="O11" s="565"/>
      <c r="P11" s="566"/>
    </row>
    <row r="12" spans="2:45" ht="28.5" customHeight="1">
      <c r="B12" s="278">
        <v>2</v>
      </c>
      <c r="C12" s="292"/>
      <c r="D12" s="171"/>
      <c r="E12" s="285" t="str">
        <f t="shared" si="1"/>
        <v/>
      </c>
      <c r="F12" s="303"/>
      <c r="G12" s="294"/>
      <c r="H12" s="294"/>
      <c r="I12" s="294"/>
      <c r="J12" s="294"/>
      <c r="K12" s="294"/>
      <c r="L12" s="294"/>
      <c r="M12" s="294"/>
      <c r="N12" s="294"/>
      <c r="O12" s="565"/>
      <c r="P12" s="566"/>
    </row>
    <row r="13" spans="2:45" ht="28.5" customHeight="1">
      <c r="B13" s="278">
        <v>3</v>
      </c>
      <c r="C13" s="292"/>
      <c r="D13" s="171"/>
      <c r="E13" s="285" t="str">
        <f t="shared" si="1"/>
        <v/>
      </c>
      <c r="F13" s="303"/>
      <c r="G13" s="294"/>
      <c r="H13" s="294"/>
      <c r="I13" s="294"/>
      <c r="J13" s="294"/>
      <c r="K13" s="294"/>
      <c r="L13" s="294"/>
      <c r="M13" s="294"/>
      <c r="N13" s="294"/>
      <c r="O13" s="565"/>
      <c r="P13" s="566"/>
    </row>
    <row r="14" spans="2:45" ht="28.5" customHeight="1">
      <c r="B14" s="278">
        <v>4</v>
      </c>
      <c r="C14" s="292"/>
      <c r="D14" s="171"/>
      <c r="E14" s="285" t="str">
        <f t="shared" si="1"/>
        <v/>
      </c>
      <c r="F14" s="303"/>
      <c r="G14" s="294"/>
      <c r="H14" s="294"/>
      <c r="I14" s="294"/>
      <c r="J14" s="294"/>
      <c r="K14" s="294"/>
      <c r="L14" s="294"/>
      <c r="M14" s="294"/>
      <c r="N14" s="294"/>
      <c r="O14" s="565"/>
      <c r="P14" s="566"/>
    </row>
    <row r="15" spans="2:45" ht="28.5" customHeight="1">
      <c r="B15" s="278">
        <v>5</v>
      </c>
      <c r="C15" s="292"/>
      <c r="D15" s="171"/>
      <c r="E15" s="285" t="str">
        <f t="shared" si="1"/>
        <v/>
      </c>
      <c r="F15" s="303"/>
      <c r="G15" s="294"/>
      <c r="H15" s="294"/>
      <c r="I15" s="294"/>
      <c r="J15" s="294"/>
      <c r="K15" s="294"/>
      <c r="L15" s="294"/>
      <c r="M15" s="294"/>
      <c r="N15" s="294"/>
      <c r="O15" s="565"/>
      <c r="P15" s="566"/>
    </row>
    <row r="16" spans="2:45" ht="28.5" customHeight="1">
      <c r="B16" s="278">
        <v>6</v>
      </c>
      <c r="C16" s="292"/>
      <c r="D16" s="171"/>
      <c r="E16" s="285" t="str">
        <f t="shared" si="1"/>
        <v/>
      </c>
      <c r="F16" s="303"/>
      <c r="G16" s="294"/>
      <c r="H16" s="294"/>
      <c r="I16" s="294"/>
      <c r="J16" s="294"/>
      <c r="K16" s="294"/>
      <c r="L16" s="294"/>
      <c r="M16" s="294"/>
      <c r="N16" s="294"/>
      <c r="O16" s="565"/>
      <c r="P16" s="566"/>
    </row>
    <row r="17" spans="2:16" ht="28.5" customHeight="1">
      <c r="B17" s="278">
        <v>7</v>
      </c>
      <c r="C17" s="292"/>
      <c r="D17" s="171"/>
      <c r="E17" s="285" t="str">
        <f t="shared" si="1"/>
        <v/>
      </c>
      <c r="F17" s="303"/>
      <c r="G17" s="294"/>
      <c r="H17" s="294"/>
      <c r="I17" s="294"/>
      <c r="J17" s="294"/>
      <c r="K17" s="294"/>
      <c r="L17" s="294"/>
      <c r="M17" s="294"/>
      <c r="N17" s="294"/>
      <c r="O17" s="565"/>
      <c r="P17" s="566"/>
    </row>
    <row r="18" spans="2:16" ht="28.5" customHeight="1">
      <c r="B18" s="278">
        <v>8</v>
      </c>
      <c r="C18" s="292"/>
      <c r="D18" s="171"/>
      <c r="E18" s="285" t="str">
        <f t="shared" si="1"/>
        <v/>
      </c>
      <c r="F18" s="303"/>
      <c r="G18" s="294"/>
      <c r="H18" s="294"/>
      <c r="I18" s="294"/>
      <c r="J18" s="294"/>
      <c r="K18" s="294"/>
      <c r="L18" s="294"/>
      <c r="M18" s="294"/>
      <c r="N18" s="294"/>
      <c r="O18" s="565"/>
      <c r="P18" s="566"/>
    </row>
    <row r="19" spans="2:16" ht="28.5" customHeight="1">
      <c r="B19" s="278">
        <v>9</v>
      </c>
      <c r="C19" s="292"/>
      <c r="D19" s="171"/>
      <c r="E19" s="285" t="str">
        <f t="shared" si="1"/>
        <v/>
      </c>
      <c r="F19" s="303"/>
      <c r="G19" s="294"/>
      <c r="H19" s="294"/>
      <c r="I19" s="294"/>
      <c r="J19" s="294"/>
      <c r="K19" s="294"/>
      <c r="L19" s="294"/>
      <c r="M19" s="294"/>
      <c r="N19" s="294"/>
      <c r="O19" s="565"/>
      <c r="P19" s="566"/>
    </row>
    <row r="20" spans="2:16" ht="28.5" customHeight="1">
      <c r="B20" s="278">
        <v>10</v>
      </c>
      <c r="C20" s="292"/>
      <c r="D20" s="171"/>
      <c r="E20" s="285" t="str">
        <f t="shared" si="1"/>
        <v/>
      </c>
      <c r="F20" s="303"/>
      <c r="G20" s="294"/>
      <c r="H20" s="294"/>
      <c r="I20" s="294"/>
      <c r="J20" s="294"/>
      <c r="K20" s="294"/>
      <c r="L20" s="294"/>
      <c r="M20" s="294"/>
      <c r="N20" s="294"/>
      <c r="O20" s="565"/>
      <c r="P20" s="566"/>
    </row>
    <row r="21" spans="2:16" ht="28.5" customHeight="1">
      <c r="B21" s="278">
        <v>11</v>
      </c>
      <c r="C21" s="292"/>
      <c r="D21" s="171"/>
      <c r="E21" s="285" t="str">
        <f t="shared" si="1"/>
        <v/>
      </c>
      <c r="F21" s="303"/>
      <c r="G21" s="294"/>
      <c r="H21" s="294"/>
      <c r="I21" s="294"/>
      <c r="J21" s="294"/>
      <c r="K21" s="294"/>
      <c r="L21" s="294"/>
      <c r="M21" s="294"/>
      <c r="N21" s="294"/>
      <c r="O21" s="565"/>
      <c r="P21" s="566"/>
    </row>
    <row r="22" spans="2:16" ht="28.5" customHeight="1">
      <c r="B22" s="278">
        <v>12</v>
      </c>
      <c r="C22" s="292"/>
      <c r="D22" s="171"/>
      <c r="E22" s="285" t="str">
        <f t="shared" si="1"/>
        <v/>
      </c>
      <c r="F22" s="303"/>
      <c r="G22" s="294"/>
      <c r="H22" s="294"/>
      <c r="I22" s="294"/>
      <c r="J22" s="294"/>
      <c r="K22" s="294"/>
      <c r="L22" s="294"/>
      <c r="M22" s="294"/>
      <c r="N22" s="294"/>
      <c r="O22" s="565"/>
      <c r="P22" s="566"/>
    </row>
    <row r="23" spans="2:16" ht="28.5" customHeight="1">
      <c r="B23" s="278">
        <v>13</v>
      </c>
      <c r="C23" s="292"/>
      <c r="D23" s="171"/>
      <c r="E23" s="285" t="str">
        <f t="shared" si="1"/>
        <v/>
      </c>
      <c r="F23" s="303"/>
      <c r="G23" s="294"/>
      <c r="H23" s="294"/>
      <c r="I23" s="294"/>
      <c r="J23" s="294"/>
      <c r="K23" s="294"/>
      <c r="L23" s="294"/>
      <c r="M23" s="294"/>
      <c r="N23" s="294"/>
      <c r="O23" s="565"/>
      <c r="P23" s="566"/>
    </row>
    <row r="24" spans="2:16" ht="28.5" customHeight="1">
      <c r="B24" s="278">
        <v>14</v>
      </c>
      <c r="C24" s="292"/>
      <c r="D24" s="171"/>
      <c r="E24" s="285" t="str">
        <f t="shared" si="1"/>
        <v/>
      </c>
      <c r="F24" s="303"/>
      <c r="G24" s="294"/>
      <c r="H24" s="294"/>
      <c r="I24" s="294"/>
      <c r="J24" s="294"/>
      <c r="K24" s="294"/>
      <c r="L24" s="294"/>
      <c r="M24" s="294"/>
      <c r="N24" s="294"/>
      <c r="O24" s="565"/>
      <c r="P24" s="566"/>
    </row>
    <row r="25" spans="2:16" ht="28.5" customHeight="1">
      <c r="B25" s="278">
        <v>15</v>
      </c>
      <c r="C25" s="292"/>
      <c r="D25" s="171"/>
      <c r="E25" s="285" t="str">
        <f t="shared" si="1"/>
        <v/>
      </c>
      <c r="F25" s="303"/>
      <c r="G25" s="294"/>
      <c r="H25" s="294"/>
      <c r="I25" s="294"/>
      <c r="J25" s="294"/>
      <c r="K25" s="294"/>
      <c r="L25" s="294"/>
      <c r="M25" s="294"/>
      <c r="N25" s="294"/>
      <c r="O25" s="565"/>
      <c r="P25" s="566"/>
    </row>
    <row r="26" spans="2:16" ht="28.5" customHeight="1">
      <c r="B26" s="278">
        <v>16</v>
      </c>
      <c r="C26" s="292"/>
      <c r="D26" s="171"/>
      <c r="E26" s="285" t="str">
        <f t="shared" si="1"/>
        <v/>
      </c>
      <c r="F26" s="303"/>
      <c r="G26" s="294"/>
      <c r="H26" s="294"/>
      <c r="I26" s="294"/>
      <c r="J26" s="294"/>
      <c r="K26" s="294"/>
      <c r="L26" s="294"/>
      <c r="M26" s="294"/>
      <c r="N26" s="294"/>
      <c r="O26" s="565"/>
      <c r="P26" s="566"/>
    </row>
    <row r="27" spans="2:16" ht="28.5" customHeight="1">
      <c r="B27" s="278">
        <v>17</v>
      </c>
      <c r="C27" s="292"/>
      <c r="D27" s="171"/>
      <c r="E27" s="285" t="str">
        <f t="shared" si="1"/>
        <v/>
      </c>
      <c r="F27" s="303"/>
      <c r="G27" s="294"/>
      <c r="H27" s="294"/>
      <c r="I27" s="294"/>
      <c r="J27" s="294"/>
      <c r="K27" s="294"/>
      <c r="L27" s="294"/>
      <c r="M27" s="294"/>
      <c r="N27" s="294"/>
      <c r="O27" s="565"/>
      <c r="P27" s="566"/>
    </row>
    <row r="28" spans="2:16" ht="28.5" customHeight="1">
      <c r="B28" s="278">
        <v>18</v>
      </c>
      <c r="C28" s="292"/>
      <c r="D28" s="171"/>
      <c r="E28" s="285" t="str">
        <f t="shared" si="1"/>
        <v/>
      </c>
      <c r="F28" s="303"/>
      <c r="G28" s="294"/>
      <c r="H28" s="294"/>
      <c r="I28" s="294"/>
      <c r="J28" s="294"/>
      <c r="K28" s="294"/>
      <c r="L28" s="294"/>
      <c r="M28" s="294"/>
      <c r="N28" s="294"/>
      <c r="O28" s="565"/>
      <c r="P28" s="566"/>
    </row>
    <row r="29" spans="2:16" ht="28.5" customHeight="1">
      <c r="B29" s="278">
        <v>19</v>
      </c>
      <c r="C29" s="292"/>
      <c r="D29" s="171"/>
      <c r="E29" s="285" t="str">
        <f t="shared" si="1"/>
        <v/>
      </c>
      <c r="F29" s="303"/>
      <c r="G29" s="294"/>
      <c r="H29" s="294"/>
      <c r="I29" s="294"/>
      <c r="J29" s="294"/>
      <c r="K29" s="294"/>
      <c r="L29" s="294"/>
      <c r="M29" s="294"/>
      <c r="N29" s="294"/>
      <c r="O29" s="565"/>
      <c r="P29" s="566"/>
    </row>
    <row r="30" spans="2:16" ht="28.5" customHeight="1">
      <c r="B30" s="278">
        <v>20</v>
      </c>
      <c r="C30" s="292"/>
      <c r="D30" s="171"/>
      <c r="E30" s="285" t="str">
        <f t="shared" si="1"/>
        <v/>
      </c>
      <c r="F30" s="303"/>
      <c r="G30" s="294"/>
      <c r="H30" s="294"/>
      <c r="I30" s="294"/>
      <c r="J30" s="294"/>
      <c r="K30" s="294"/>
      <c r="L30" s="294"/>
      <c r="M30" s="294"/>
      <c r="N30" s="294"/>
      <c r="O30" s="565"/>
      <c r="P30" s="566"/>
    </row>
    <row r="31" spans="2:16" ht="28.5" customHeight="1">
      <c r="B31" s="278">
        <v>21</v>
      </c>
      <c r="C31" s="292"/>
      <c r="D31" s="171"/>
      <c r="E31" s="285" t="str">
        <f t="shared" si="1"/>
        <v/>
      </c>
      <c r="F31" s="303"/>
      <c r="G31" s="294"/>
      <c r="H31" s="294"/>
      <c r="I31" s="294"/>
      <c r="J31" s="294"/>
      <c r="K31" s="294"/>
      <c r="L31" s="294"/>
      <c r="M31" s="294"/>
      <c r="N31" s="294"/>
      <c r="O31" s="565"/>
      <c r="P31" s="566"/>
    </row>
    <row r="32" spans="2:16" ht="28.5" customHeight="1">
      <c r="B32" s="278">
        <v>22</v>
      </c>
      <c r="C32" s="292"/>
      <c r="D32" s="171"/>
      <c r="E32" s="285" t="str">
        <f t="shared" si="1"/>
        <v/>
      </c>
      <c r="F32" s="303"/>
      <c r="G32" s="294"/>
      <c r="H32" s="294"/>
      <c r="I32" s="294"/>
      <c r="J32" s="294"/>
      <c r="K32" s="294"/>
      <c r="L32" s="294"/>
      <c r="M32" s="294"/>
      <c r="N32" s="294"/>
      <c r="O32" s="565"/>
      <c r="P32" s="566"/>
    </row>
    <row r="33" spans="2:16" ht="28.5" customHeight="1">
      <c r="B33" s="278">
        <v>23</v>
      </c>
      <c r="C33" s="292"/>
      <c r="D33" s="171"/>
      <c r="E33" s="285" t="str">
        <f t="shared" si="1"/>
        <v/>
      </c>
      <c r="F33" s="303"/>
      <c r="G33" s="294"/>
      <c r="H33" s="294"/>
      <c r="I33" s="294"/>
      <c r="J33" s="294"/>
      <c r="K33" s="294"/>
      <c r="L33" s="294"/>
      <c r="M33" s="294"/>
      <c r="N33" s="294"/>
      <c r="O33" s="565"/>
      <c r="P33" s="566"/>
    </row>
    <row r="34" spans="2:16" ht="28.5" customHeight="1">
      <c r="B34" s="278">
        <v>24</v>
      </c>
      <c r="C34" s="292"/>
      <c r="D34" s="171"/>
      <c r="E34" s="285" t="str">
        <f t="shared" si="1"/>
        <v/>
      </c>
      <c r="F34" s="303"/>
      <c r="G34" s="294"/>
      <c r="H34" s="294"/>
      <c r="I34" s="294"/>
      <c r="J34" s="294"/>
      <c r="K34" s="294"/>
      <c r="L34" s="294"/>
      <c r="M34" s="294"/>
      <c r="N34" s="294"/>
      <c r="O34" s="565"/>
      <c r="P34" s="566"/>
    </row>
    <row r="35" spans="2:16" ht="28.5" customHeight="1">
      <c r="B35" s="278">
        <v>25</v>
      </c>
      <c r="C35" s="292"/>
      <c r="D35" s="171"/>
      <c r="E35" s="285" t="str">
        <f t="shared" si="1"/>
        <v/>
      </c>
      <c r="F35" s="303"/>
      <c r="G35" s="294"/>
      <c r="H35" s="294"/>
      <c r="I35" s="294"/>
      <c r="J35" s="294"/>
      <c r="K35" s="294"/>
      <c r="L35" s="294"/>
      <c r="M35" s="294"/>
      <c r="N35" s="294"/>
      <c r="O35" s="565"/>
      <c r="P35" s="566"/>
    </row>
    <row r="36" spans="2:16" ht="28.5" customHeight="1">
      <c r="B36" s="278">
        <v>26</v>
      </c>
      <c r="C36" s="292"/>
      <c r="D36" s="171"/>
      <c r="E36" s="285" t="str">
        <f t="shared" si="1"/>
        <v/>
      </c>
      <c r="F36" s="303"/>
      <c r="G36" s="294"/>
      <c r="H36" s="294"/>
      <c r="I36" s="294"/>
      <c r="J36" s="294"/>
      <c r="K36" s="294"/>
      <c r="L36" s="294"/>
      <c r="M36" s="294"/>
      <c r="N36" s="294"/>
      <c r="O36" s="565"/>
      <c r="P36" s="566"/>
    </row>
    <row r="37" spans="2:16" ht="28.5" customHeight="1">
      <c r="B37" s="278">
        <v>27</v>
      </c>
      <c r="C37" s="292"/>
      <c r="D37" s="171"/>
      <c r="E37" s="285" t="str">
        <f t="shared" si="1"/>
        <v/>
      </c>
      <c r="F37" s="303"/>
      <c r="G37" s="294"/>
      <c r="H37" s="294"/>
      <c r="I37" s="294"/>
      <c r="J37" s="294"/>
      <c r="K37" s="294"/>
      <c r="L37" s="294"/>
      <c r="M37" s="294"/>
      <c r="N37" s="294"/>
      <c r="O37" s="565"/>
      <c r="P37" s="566"/>
    </row>
    <row r="38" spans="2:16" ht="28.5" customHeight="1">
      <c r="B38" s="278">
        <v>28</v>
      </c>
      <c r="C38" s="292"/>
      <c r="D38" s="171"/>
      <c r="E38" s="285" t="str">
        <f t="shared" si="1"/>
        <v/>
      </c>
      <c r="F38" s="303"/>
      <c r="G38" s="294"/>
      <c r="H38" s="294"/>
      <c r="I38" s="294"/>
      <c r="J38" s="294"/>
      <c r="K38" s="294"/>
      <c r="L38" s="294"/>
      <c r="M38" s="294"/>
      <c r="N38" s="294"/>
      <c r="O38" s="565"/>
      <c r="P38" s="566"/>
    </row>
    <row r="39" spans="2:16" ht="28.5" customHeight="1">
      <c r="B39" s="278">
        <v>29</v>
      </c>
      <c r="C39" s="292"/>
      <c r="D39" s="171"/>
      <c r="E39" s="285" t="str">
        <f t="shared" si="1"/>
        <v/>
      </c>
      <c r="F39" s="303"/>
      <c r="G39" s="294"/>
      <c r="H39" s="294"/>
      <c r="I39" s="294"/>
      <c r="J39" s="294"/>
      <c r="K39" s="294"/>
      <c r="L39" s="294"/>
      <c r="M39" s="294"/>
      <c r="N39" s="294"/>
      <c r="O39" s="565"/>
      <c r="P39" s="566"/>
    </row>
    <row r="40" spans="2:16" ht="28.5" customHeight="1">
      <c r="B40" s="278">
        <v>30</v>
      </c>
      <c r="C40" s="292"/>
      <c r="D40" s="171"/>
      <c r="E40" s="285" t="str">
        <f t="shared" si="1"/>
        <v/>
      </c>
      <c r="F40" s="303"/>
      <c r="G40" s="294"/>
      <c r="H40" s="294"/>
      <c r="I40" s="294"/>
      <c r="J40" s="294"/>
      <c r="K40" s="294"/>
      <c r="L40" s="294"/>
      <c r="M40" s="294"/>
      <c r="N40" s="294"/>
      <c r="O40" s="565"/>
      <c r="P40" s="566"/>
    </row>
    <row r="41" spans="2:16" ht="28.5" customHeight="1">
      <c r="B41" s="278">
        <v>31</v>
      </c>
      <c r="C41" s="292"/>
      <c r="D41" s="171"/>
      <c r="E41" s="285" t="str">
        <f t="shared" si="1"/>
        <v/>
      </c>
      <c r="F41" s="303"/>
      <c r="G41" s="294"/>
      <c r="H41" s="294"/>
      <c r="I41" s="294"/>
      <c r="J41" s="294"/>
      <c r="K41" s="294"/>
      <c r="L41" s="294"/>
      <c r="M41" s="294"/>
      <c r="N41" s="294"/>
      <c r="O41" s="565"/>
      <c r="P41" s="566"/>
    </row>
    <row r="42" spans="2:16" ht="28.5" customHeight="1">
      <c r="B42" s="278">
        <v>32</v>
      </c>
      <c r="C42" s="292"/>
      <c r="D42" s="171"/>
      <c r="E42" s="285" t="str">
        <f t="shared" si="1"/>
        <v/>
      </c>
      <c r="F42" s="303"/>
      <c r="G42" s="294"/>
      <c r="H42" s="294"/>
      <c r="I42" s="294"/>
      <c r="J42" s="294"/>
      <c r="K42" s="294"/>
      <c r="L42" s="294"/>
      <c r="M42" s="294"/>
      <c r="N42" s="294"/>
      <c r="O42" s="565"/>
      <c r="P42" s="566"/>
    </row>
    <row r="43" spans="2:16" ht="28.5" customHeight="1">
      <c r="B43" s="278">
        <v>33</v>
      </c>
      <c r="C43" s="292"/>
      <c r="D43" s="171"/>
      <c r="E43" s="285" t="str">
        <f t="shared" si="1"/>
        <v/>
      </c>
      <c r="F43" s="303"/>
      <c r="G43" s="294"/>
      <c r="H43" s="294"/>
      <c r="I43" s="294"/>
      <c r="J43" s="294"/>
      <c r="K43" s="294"/>
      <c r="L43" s="294"/>
      <c r="M43" s="294"/>
      <c r="N43" s="294"/>
      <c r="O43" s="565"/>
      <c r="P43" s="566"/>
    </row>
    <row r="44" spans="2:16" ht="28.5" customHeight="1">
      <c r="B44" s="278">
        <v>34</v>
      </c>
      <c r="C44" s="292"/>
      <c r="D44" s="171"/>
      <c r="E44" s="285" t="str">
        <f t="shared" si="1"/>
        <v/>
      </c>
      <c r="F44" s="303"/>
      <c r="G44" s="294"/>
      <c r="H44" s="294"/>
      <c r="I44" s="294"/>
      <c r="J44" s="294"/>
      <c r="K44" s="294"/>
      <c r="L44" s="294"/>
      <c r="M44" s="294"/>
      <c r="N44" s="294"/>
      <c r="O44" s="565"/>
      <c r="P44" s="566"/>
    </row>
    <row r="45" spans="2:16" ht="28.5" customHeight="1">
      <c r="B45" s="278">
        <v>35</v>
      </c>
      <c r="C45" s="292"/>
      <c r="D45" s="171"/>
      <c r="E45" s="285" t="str">
        <f t="shared" si="1"/>
        <v/>
      </c>
      <c r="F45" s="303"/>
      <c r="G45" s="294"/>
      <c r="H45" s="294"/>
      <c r="I45" s="294"/>
      <c r="J45" s="294"/>
      <c r="K45" s="294"/>
      <c r="L45" s="294"/>
      <c r="M45" s="294"/>
      <c r="N45" s="294"/>
      <c r="O45" s="565"/>
      <c r="P45" s="566"/>
    </row>
    <row r="46" spans="2:16" ht="28.5" customHeight="1">
      <c r="B46" s="278">
        <v>36</v>
      </c>
      <c r="C46" s="292"/>
      <c r="D46" s="171"/>
      <c r="E46" s="285" t="str">
        <f t="shared" si="1"/>
        <v/>
      </c>
      <c r="F46" s="303"/>
      <c r="G46" s="294"/>
      <c r="H46" s="294"/>
      <c r="I46" s="294"/>
      <c r="J46" s="294"/>
      <c r="K46" s="294"/>
      <c r="L46" s="294"/>
      <c r="M46" s="294"/>
      <c r="N46" s="294"/>
      <c r="O46" s="565"/>
      <c r="P46" s="566"/>
    </row>
    <row r="47" spans="2:16" ht="28.5" customHeight="1">
      <c r="B47" s="278">
        <v>37</v>
      </c>
      <c r="C47" s="292"/>
      <c r="D47" s="171"/>
      <c r="E47" s="285" t="str">
        <f t="shared" si="1"/>
        <v/>
      </c>
      <c r="F47" s="303"/>
      <c r="G47" s="294"/>
      <c r="H47" s="294"/>
      <c r="I47" s="294"/>
      <c r="J47" s="294"/>
      <c r="K47" s="294"/>
      <c r="L47" s="294"/>
      <c r="M47" s="294"/>
      <c r="N47" s="294"/>
      <c r="O47" s="565"/>
      <c r="P47" s="566"/>
    </row>
    <row r="48" spans="2:16" ht="28.5" customHeight="1">
      <c r="B48" s="278">
        <v>38</v>
      </c>
      <c r="C48" s="292"/>
      <c r="D48" s="171"/>
      <c r="E48" s="285" t="str">
        <f t="shared" si="1"/>
        <v/>
      </c>
      <c r="F48" s="303"/>
      <c r="G48" s="294"/>
      <c r="H48" s="294"/>
      <c r="I48" s="294"/>
      <c r="J48" s="294"/>
      <c r="K48" s="294"/>
      <c r="L48" s="294"/>
      <c r="M48" s="294"/>
      <c r="N48" s="294"/>
      <c r="O48" s="565"/>
      <c r="P48" s="566"/>
    </row>
    <row r="49" spans="2:16" ht="28.5" customHeight="1">
      <c r="B49" s="278">
        <v>39</v>
      </c>
      <c r="C49" s="292"/>
      <c r="D49" s="171"/>
      <c r="E49" s="285" t="str">
        <f t="shared" si="1"/>
        <v/>
      </c>
      <c r="F49" s="303"/>
      <c r="G49" s="294"/>
      <c r="H49" s="294"/>
      <c r="I49" s="294"/>
      <c r="J49" s="294"/>
      <c r="K49" s="294"/>
      <c r="L49" s="294"/>
      <c r="M49" s="294"/>
      <c r="N49" s="294"/>
      <c r="O49" s="565"/>
      <c r="P49" s="566"/>
    </row>
    <row r="50" spans="2:16" ht="28.5" customHeight="1">
      <c r="B50" s="278">
        <v>40</v>
      </c>
      <c r="C50" s="292"/>
      <c r="D50" s="171"/>
      <c r="E50" s="285" t="str">
        <f t="shared" si="1"/>
        <v/>
      </c>
      <c r="F50" s="303"/>
      <c r="G50" s="294"/>
      <c r="H50" s="294"/>
      <c r="I50" s="294"/>
      <c r="J50" s="294"/>
      <c r="K50" s="294"/>
      <c r="L50" s="294"/>
      <c r="M50" s="294"/>
      <c r="N50" s="294"/>
      <c r="O50" s="565"/>
      <c r="P50" s="566"/>
    </row>
    <row r="51" spans="2:16" ht="28.5" customHeight="1">
      <c r="B51" s="278">
        <v>41</v>
      </c>
      <c r="C51" s="292"/>
      <c r="D51" s="171"/>
      <c r="E51" s="285" t="str">
        <f t="shared" si="1"/>
        <v/>
      </c>
      <c r="F51" s="303"/>
      <c r="G51" s="294"/>
      <c r="H51" s="294"/>
      <c r="I51" s="294"/>
      <c r="J51" s="294"/>
      <c r="K51" s="294"/>
      <c r="L51" s="294"/>
      <c r="M51" s="294"/>
      <c r="N51" s="294"/>
      <c r="O51" s="565"/>
      <c r="P51" s="566"/>
    </row>
    <row r="52" spans="2:16" ht="28.5" customHeight="1">
      <c r="B52" s="278">
        <v>42</v>
      </c>
      <c r="C52" s="292"/>
      <c r="D52" s="171"/>
      <c r="E52" s="285" t="str">
        <f t="shared" si="1"/>
        <v/>
      </c>
      <c r="F52" s="303"/>
      <c r="G52" s="294"/>
      <c r="H52" s="294"/>
      <c r="I52" s="294"/>
      <c r="J52" s="294"/>
      <c r="K52" s="294"/>
      <c r="L52" s="294"/>
      <c r="M52" s="294"/>
      <c r="N52" s="294"/>
      <c r="O52" s="565"/>
      <c r="P52" s="566"/>
    </row>
    <row r="53" spans="2:16" ht="28.5" customHeight="1">
      <c r="B53" s="278">
        <v>43</v>
      </c>
      <c r="C53" s="292"/>
      <c r="D53" s="171"/>
      <c r="E53" s="285" t="str">
        <f t="shared" si="1"/>
        <v/>
      </c>
      <c r="F53" s="303"/>
      <c r="G53" s="294"/>
      <c r="H53" s="294"/>
      <c r="I53" s="294"/>
      <c r="J53" s="294"/>
      <c r="K53" s="294"/>
      <c r="L53" s="294"/>
      <c r="M53" s="294"/>
      <c r="N53" s="294"/>
      <c r="O53" s="565"/>
      <c r="P53" s="566"/>
    </row>
    <row r="54" spans="2:16" ht="28.5" customHeight="1">
      <c r="B54" s="278">
        <v>44</v>
      </c>
      <c r="C54" s="292"/>
      <c r="D54" s="171"/>
      <c r="E54" s="285" t="str">
        <f t="shared" si="1"/>
        <v/>
      </c>
      <c r="F54" s="303"/>
      <c r="G54" s="294"/>
      <c r="H54" s="294"/>
      <c r="I54" s="294"/>
      <c r="J54" s="294"/>
      <c r="K54" s="294"/>
      <c r="L54" s="294"/>
      <c r="M54" s="294"/>
      <c r="N54" s="294"/>
      <c r="O54" s="565"/>
      <c r="P54" s="566"/>
    </row>
    <row r="55" spans="2:16" ht="28.5" customHeight="1">
      <c r="B55" s="278">
        <v>45</v>
      </c>
      <c r="C55" s="292"/>
      <c r="D55" s="171"/>
      <c r="E55" s="285" t="str">
        <f t="shared" si="1"/>
        <v/>
      </c>
      <c r="F55" s="303"/>
      <c r="G55" s="294"/>
      <c r="H55" s="294"/>
      <c r="I55" s="294"/>
      <c r="J55" s="294"/>
      <c r="K55" s="294"/>
      <c r="L55" s="294"/>
      <c r="M55" s="294"/>
      <c r="N55" s="294"/>
      <c r="O55" s="565"/>
      <c r="P55" s="566"/>
    </row>
    <row r="56" spans="2:16" ht="28.5" customHeight="1">
      <c r="B56" s="278">
        <v>46</v>
      </c>
      <c r="C56" s="292"/>
      <c r="D56" s="171"/>
      <c r="E56" s="285" t="str">
        <f t="shared" si="1"/>
        <v/>
      </c>
      <c r="F56" s="303"/>
      <c r="G56" s="294"/>
      <c r="H56" s="294"/>
      <c r="I56" s="294"/>
      <c r="J56" s="294"/>
      <c r="K56" s="294"/>
      <c r="L56" s="294"/>
      <c r="M56" s="294"/>
      <c r="N56" s="294"/>
      <c r="O56" s="565"/>
      <c r="P56" s="566"/>
    </row>
    <row r="57" spans="2:16" ht="28.5" customHeight="1">
      <c r="B57" s="278">
        <v>47</v>
      </c>
      <c r="C57" s="292"/>
      <c r="D57" s="171"/>
      <c r="E57" s="285" t="str">
        <f t="shared" si="1"/>
        <v/>
      </c>
      <c r="F57" s="303"/>
      <c r="G57" s="294"/>
      <c r="H57" s="294"/>
      <c r="I57" s="294"/>
      <c r="J57" s="294"/>
      <c r="K57" s="294"/>
      <c r="L57" s="294"/>
      <c r="M57" s="294"/>
      <c r="N57" s="294"/>
      <c r="O57" s="565"/>
      <c r="P57" s="566"/>
    </row>
    <row r="58" spans="2:16" ht="28.5" customHeight="1">
      <c r="B58" s="278">
        <v>48</v>
      </c>
      <c r="C58" s="292"/>
      <c r="D58" s="171"/>
      <c r="E58" s="285" t="str">
        <f t="shared" si="1"/>
        <v/>
      </c>
      <c r="F58" s="303"/>
      <c r="G58" s="294"/>
      <c r="H58" s="294"/>
      <c r="I58" s="294"/>
      <c r="J58" s="294"/>
      <c r="K58" s="294"/>
      <c r="L58" s="294"/>
      <c r="M58" s="294"/>
      <c r="N58" s="294"/>
      <c r="O58" s="565"/>
      <c r="P58" s="566"/>
    </row>
    <row r="59" spans="2:16" ht="28.5" customHeight="1">
      <c r="B59" s="278">
        <v>49</v>
      </c>
      <c r="C59" s="292"/>
      <c r="D59" s="171"/>
      <c r="E59" s="285" t="str">
        <f t="shared" si="1"/>
        <v/>
      </c>
      <c r="F59" s="303"/>
      <c r="G59" s="294"/>
      <c r="H59" s="294"/>
      <c r="I59" s="294"/>
      <c r="J59" s="294"/>
      <c r="K59" s="294"/>
      <c r="L59" s="294"/>
      <c r="M59" s="294"/>
      <c r="N59" s="294"/>
      <c r="O59" s="565"/>
      <c r="P59" s="566"/>
    </row>
    <row r="60" spans="2:16" ht="28.5" customHeight="1">
      <c r="B60" s="278">
        <v>50</v>
      </c>
      <c r="C60" s="292"/>
      <c r="D60" s="171"/>
      <c r="E60" s="285" t="str">
        <f t="shared" si="1"/>
        <v/>
      </c>
      <c r="F60" s="303"/>
      <c r="G60" s="294"/>
      <c r="H60" s="294"/>
      <c r="I60" s="294"/>
      <c r="J60" s="294"/>
      <c r="K60" s="294"/>
      <c r="L60" s="294"/>
      <c r="M60" s="294"/>
      <c r="N60" s="294"/>
      <c r="O60" s="565"/>
      <c r="P60" s="566"/>
    </row>
    <row r="61" spans="2:16" ht="28.5" customHeight="1">
      <c r="B61" s="278">
        <v>51</v>
      </c>
      <c r="C61" s="292"/>
      <c r="D61" s="171"/>
      <c r="E61" s="285" t="str">
        <f t="shared" si="1"/>
        <v/>
      </c>
      <c r="F61" s="303"/>
      <c r="G61" s="294"/>
      <c r="H61" s="294"/>
      <c r="I61" s="294"/>
      <c r="J61" s="294"/>
      <c r="K61" s="294"/>
      <c r="L61" s="294"/>
      <c r="M61" s="294"/>
      <c r="N61" s="294"/>
      <c r="O61" s="565"/>
      <c r="P61" s="566"/>
    </row>
    <row r="62" spans="2:16" ht="28.5" customHeight="1">
      <c r="B62" s="278">
        <v>52</v>
      </c>
      <c r="C62" s="292"/>
      <c r="D62" s="171"/>
      <c r="E62" s="285" t="str">
        <f t="shared" si="1"/>
        <v/>
      </c>
      <c r="F62" s="303"/>
      <c r="G62" s="294"/>
      <c r="H62" s="294"/>
      <c r="I62" s="294"/>
      <c r="J62" s="294"/>
      <c r="K62" s="294"/>
      <c r="L62" s="294"/>
      <c r="M62" s="294"/>
      <c r="N62" s="294"/>
      <c r="O62" s="565"/>
      <c r="P62" s="566"/>
    </row>
    <row r="63" spans="2:16" ht="28.5" customHeight="1">
      <c r="B63" s="278">
        <v>53</v>
      </c>
      <c r="C63" s="292"/>
      <c r="D63" s="171"/>
      <c r="E63" s="285" t="str">
        <f t="shared" si="1"/>
        <v/>
      </c>
      <c r="F63" s="303"/>
      <c r="G63" s="294"/>
      <c r="H63" s="294"/>
      <c r="I63" s="294"/>
      <c r="J63" s="294"/>
      <c r="K63" s="294"/>
      <c r="L63" s="294"/>
      <c r="M63" s="294"/>
      <c r="N63" s="294"/>
      <c r="O63" s="565"/>
      <c r="P63" s="566"/>
    </row>
    <row r="64" spans="2:16" ht="28.5" customHeight="1">
      <c r="B64" s="278">
        <v>54</v>
      </c>
      <c r="C64" s="292"/>
      <c r="D64" s="171"/>
      <c r="E64" s="285" t="str">
        <f t="shared" si="1"/>
        <v/>
      </c>
      <c r="F64" s="303"/>
      <c r="G64" s="294"/>
      <c r="H64" s="294"/>
      <c r="I64" s="294"/>
      <c r="J64" s="294"/>
      <c r="K64" s="294"/>
      <c r="L64" s="294"/>
      <c r="M64" s="294"/>
      <c r="N64" s="294"/>
      <c r="O64" s="565"/>
      <c r="P64" s="566"/>
    </row>
    <row r="65" spans="2:16" ht="28.5" customHeight="1">
      <c r="B65" s="278">
        <v>55</v>
      </c>
      <c r="C65" s="292"/>
      <c r="D65" s="171"/>
      <c r="E65" s="285" t="str">
        <f t="shared" si="1"/>
        <v/>
      </c>
      <c r="F65" s="303"/>
      <c r="G65" s="294"/>
      <c r="H65" s="294"/>
      <c r="I65" s="294"/>
      <c r="J65" s="294"/>
      <c r="K65" s="294"/>
      <c r="L65" s="294"/>
      <c r="M65" s="294"/>
      <c r="N65" s="294"/>
      <c r="O65" s="565"/>
      <c r="P65" s="566"/>
    </row>
    <row r="66" spans="2:16" ht="28.5" customHeight="1">
      <c r="B66" s="278">
        <v>56</v>
      </c>
      <c r="C66" s="292"/>
      <c r="D66" s="171"/>
      <c r="E66" s="285" t="str">
        <f t="shared" si="1"/>
        <v/>
      </c>
      <c r="F66" s="303"/>
      <c r="G66" s="294"/>
      <c r="H66" s="294"/>
      <c r="I66" s="294"/>
      <c r="J66" s="294"/>
      <c r="K66" s="294"/>
      <c r="L66" s="294"/>
      <c r="M66" s="294"/>
      <c r="N66" s="294"/>
      <c r="O66" s="565"/>
      <c r="P66" s="566"/>
    </row>
    <row r="67" spans="2:16" ht="28.5" customHeight="1">
      <c r="B67" s="278">
        <v>57</v>
      </c>
      <c r="C67" s="292"/>
      <c r="D67" s="171"/>
      <c r="E67" s="285" t="str">
        <f t="shared" si="1"/>
        <v/>
      </c>
      <c r="F67" s="303"/>
      <c r="G67" s="294"/>
      <c r="H67" s="294"/>
      <c r="I67" s="294"/>
      <c r="J67" s="294"/>
      <c r="K67" s="294"/>
      <c r="L67" s="294"/>
      <c r="M67" s="294"/>
      <c r="N67" s="294"/>
      <c r="O67" s="565"/>
      <c r="P67" s="566"/>
    </row>
    <row r="68" spans="2:16" ht="28.5" customHeight="1">
      <c r="B68" s="278">
        <v>58</v>
      </c>
      <c r="C68" s="292"/>
      <c r="D68" s="171"/>
      <c r="E68" s="285" t="str">
        <f t="shared" si="1"/>
        <v/>
      </c>
      <c r="F68" s="303"/>
      <c r="G68" s="294"/>
      <c r="H68" s="294"/>
      <c r="I68" s="294"/>
      <c r="J68" s="294"/>
      <c r="K68" s="294"/>
      <c r="L68" s="294"/>
      <c r="M68" s="294"/>
      <c r="N68" s="294"/>
      <c r="O68" s="565"/>
      <c r="P68" s="566"/>
    </row>
    <row r="69" spans="2:16" ht="28.5" customHeight="1">
      <c r="B69" s="278">
        <v>59</v>
      </c>
      <c r="C69" s="292"/>
      <c r="D69" s="171"/>
      <c r="E69" s="285" t="str">
        <f t="shared" si="1"/>
        <v/>
      </c>
      <c r="F69" s="303"/>
      <c r="G69" s="294"/>
      <c r="H69" s="294"/>
      <c r="I69" s="294"/>
      <c r="J69" s="294"/>
      <c r="K69" s="294"/>
      <c r="L69" s="294"/>
      <c r="M69" s="294"/>
      <c r="N69" s="294"/>
      <c r="O69" s="565"/>
      <c r="P69" s="566"/>
    </row>
    <row r="70" spans="2:16" ht="28.5" customHeight="1">
      <c r="B70" s="278">
        <v>60</v>
      </c>
      <c r="C70" s="292"/>
      <c r="D70" s="171"/>
      <c r="E70" s="285" t="str">
        <f t="shared" si="1"/>
        <v/>
      </c>
      <c r="F70" s="303"/>
      <c r="G70" s="294"/>
      <c r="H70" s="294"/>
      <c r="I70" s="294"/>
      <c r="J70" s="294"/>
      <c r="K70" s="294"/>
      <c r="L70" s="294"/>
      <c r="M70" s="294"/>
      <c r="N70" s="294"/>
      <c r="O70" s="565"/>
      <c r="P70" s="566"/>
    </row>
    <row r="71" spans="2:16" ht="28.5" customHeight="1">
      <c r="B71" s="278">
        <v>61</v>
      </c>
      <c r="C71" s="292"/>
      <c r="D71" s="171"/>
      <c r="E71" s="285" t="str">
        <f t="shared" si="1"/>
        <v/>
      </c>
      <c r="F71" s="303"/>
      <c r="G71" s="294"/>
      <c r="H71" s="294"/>
      <c r="I71" s="294"/>
      <c r="J71" s="294"/>
      <c r="K71" s="294"/>
      <c r="L71" s="294"/>
      <c r="M71" s="294"/>
      <c r="N71" s="294"/>
      <c r="O71" s="565"/>
      <c r="P71" s="566"/>
    </row>
    <row r="72" spans="2:16" ht="28.5" customHeight="1">
      <c r="B72" s="278">
        <v>62</v>
      </c>
      <c r="C72" s="292"/>
      <c r="D72" s="171"/>
      <c r="E72" s="285" t="str">
        <f t="shared" ref="E72:E110" si="2">IF(D72="","",DATEDIF(D72,$R$1,"Y"))</f>
        <v/>
      </c>
      <c r="F72" s="303"/>
      <c r="G72" s="294"/>
      <c r="H72" s="294"/>
      <c r="I72" s="294"/>
      <c r="J72" s="294"/>
      <c r="K72" s="294"/>
      <c r="L72" s="294"/>
      <c r="M72" s="294"/>
      <c r="N72" s="294"/>
      <c r="O72" s="565"/>
      <c r="P72" s="566"/>
    </row>
    <row r="73" spans="2:16" ht="28.5" customHeight="1">
      <c r="B73" s="278">
        <v>63</v>
      </c>
      <c r="C73" s="292"/>
      <c r="D73" s="171"/>
      <c r="E73" s="285" t="str">
        <f t="shared" si="2"/>
        <v/>
      </c>
      <c r="F73" s="303"/>
      <c r="G73" s="294"/>
      <c r="H73" s="294"/>
      <c r="I73" s="294"/>
      <c r="J73" s="294"/>
      <c r="K73" s="294"/>
      <c r="L73" s="294"/>
      <c r="M73" s="294"/>
      <c r="N73" s="294"/>
      <c r="O73" s="565"/>
      <c r="P73" s="566"/>
    </row>
    <row r="74" spans="2:16" ht="28.5" customHeight="1">
      <c r="B74" s="278">
        <v>64</v>
      </c>
      <c r="C74" s="292"/>
      <c r="D74" s="171"/>
      <c r="E74" s="285" t="str">
        <f t="shared" si="2"/>
        <v/>
      </c>
      <c r="F74" s="303"/>
      <c r="G74" s="294"/>
      <c r="H74" s="294"/>
      <c r="I74" s="294"/>
      <c r="J74" s="294"/>
      <c r="K74" s="294"/>
      <c r="L74" s="294"/>
      <c r="M74" s="294"/>
      <c r="N74" s="294"/>
      <c r="O74" s="565"/>
      <c r="P74" s="566"/>
    </row>
    <row r="75" spans="2:16" ht="28.5" customHeight="1">
      <c r="B75" s="278">
        <v>65</v>
      </c>
      <c r="C75" s="292"/>
      <c r="D75" s="171"/>
      <c r="E75" s="285" t="str">
        <f t="shared" si="2"/>
        <v/>
      </c>
      <c r="F75" s="303"/>
      <c r="G75" s="294"/>
      <c r="H75" s="294"/>
      <c r="I75" s="294"/>
      <c r="J75" s="294"/>
      <c r="K75" s="294"/>
      <c r="L75" s="294"/>
      <c r="M75" s="294"/>
      <c r="N75" s="294"/>
      <c r="O75" s="565"/>
      <c r="P75" s="566"/>
    </row>
    <row r="76" spans="2:16" ht="28.5" customHeight="1">
      <c r="B76" s="278">
        <v>66</v>
      </c>
      <c r="C76" s="292"/>
      <c r="D76" s="171"/>
      <c r="E76" s="285" t="str">
        <f t="shared" si="2"/>
        <v/>
      </c>
      <c r="F76" s="303"/>
      <c r="G76" s="294"/>
      <c r="H76" s="294"/>
      <c r="I76" s="294"/>
      <c r="J76" s="294"/>
      <c r="K76" s="294"/>
      <c r="L76" s="294"/>
      <c r="M76" s="294"/>
      <c r="N76" s="294"/>
      <c r="O76" s="565"/>
      <c r="P76" s="566"/>
    </row>
    <row r="77" spans="2:16" ht="28.5" customHeight="1">
      <c r="B77" s="278">
        <v>67</v>
      </c>
      <c r="C77" s="292"/>
      <c r="D77" s="171"/>
      <c r="E77" s="285" t="str">
        <f t="shared" si="2"/>
        <v/>
      </c>
      <c r="F77" s="303"/>
      <c r="G77" s="294"/>
      <c r="H77" s="294"/>
      <c r="I77" s="294"/>
      <c r="J77" s="294"/>
      <c r="K77" s="294"/>
      <c r="L77" s="294"/>
      <c r="M77" s="294"/>
      <c r="N77" s="294"/>
      <c r="O77" s="565"/>
      <c r="P77" s="566"/>
    </row>
    <row r="78" spans="2:16" ht="28.5" customHeight="1">
      <c r="B78" s="278">
        <v>68</v>
      </c>
      <c r="C78" s="292"/>
      <c r="D78" s="171"/>
      <c r="E78" s="285" t="str">
        <f t="shared" si="2"/>
        <v/>
      </c>
      <c r="F78" s="303"/>
      <c r="G78" s="294"/>
      <c r="H78" s="294"/>
      <c r="I78" s="294"/>
      <c r="J78" s="294"/>
      <c r="K78" s="294"/>
      <c r="L78" s="294"/>
      <c r="M78" s="294"/>
      <c r="N78" s="294"/>
      <c r="O78" s="565"/>
      <c r="P78" s="566"/>
    </row>
    <row r="79" spans="2:16" ht="28.5" customHeight="1">
      <c r="B79" s="278">
        <v>69</v>
      </c>
      <c r="C79" s="292"/>
      <c r="D79" s="171"/>
      <c r="E79" s="285" t="str">
        <f t="shared" si="2"/>
        <v/>
      </c>
      <c r="F79" s="303"/>
      <c r="G79" s="294"/>
      <c r="H79" s="294"/>
      <c r="I79" s="294"/>
      <c r="J79" s="294"/>
      <c r="K79" s="294"/>
      <c r="L79" s="294"/>
      <c r="M79" s="294"/>
      <c r="N79" s="294"/>
      <c r="O79" s="565"/>
      <c r="P79" s="566"/>
    </row>
    <row r="80" spans="2:16" ht="28.5" customHeight="1">
      <c r="B80" s="278">
        <v>70</v>
      </c>
      <c r="C80" s="292"/>
      <c r="D80" s="171"/>
      <c r="E80" s="285" t="str">
        <f t="shared" si="2"/>
        <v/>
      </c>
      <c r="F80" s="303"/>
      <c r="G80" s="294"/>
      <c r="H80" s="294"/>
      <c r="I80" s="294"/>
      <c r="J80" s="294"/>
      <c r="K80" s="294"/>
      <c r="L80" s="294"/>
      <c r="M80" s="294"/>
      <c r="N80" s="294"/>
      <c r="O80" s="565"/>
      <c r="P80" s="566"/>
    </row>
    <row r="81" spans="2:16" ht="28.5" customHeight="1">
      <c r="B81" s="278">
        <v>71</v>
      </c>
      <c r="C81" s="292"/>
      <c r="D81" s="171"/>
      <c r="E81" s="285" t="str">
        <f t="shared" si="2"/>
        <v/>
      </c>
      <c r="F81" s="303"/>
      <c r="G81" s="294"/>
      <c r="H81" s="294"/>
      <c r="I81" s="294"/>
      <c r="J81" s="294"/>
      <c r="K81" s="294"/>
      <c r="L81" s="294"/>
      <c r="M81" s="294"/>
      <c r="N81" s="294"/>
      <c r="O81" s="565"/>
      <c r="P81" s="566"/>
    </row>
    <row r="82" spans="2:16" ht="28.5" customHeight="1">
      <c r="B82" s="278">
        <v>72</v>
      </c>
      <c r="C82" s="292"/>
      <c r="D82" s="171"/>
      <c r="E82" s="285" t="str">
        <f t="shared" si="2"/>
        <v/>
      </c>
      <c r="F82" s="303"/>
      <c r="G82" s="294"/>
      <c r="H82" s="294"/>
      <c r="I82" s="294"/>
      <c r="J82" s="294"/>
      <c r="K82" s="294"/>
      <c r="L82" s="294"/>
      <c r="M82" s="294"/>
      <c r="N82" s="294"/>
      <c r="O82" s="565"/>
      <c r="P82" s="566"/>
    </row>
    <row r="83" spans="2:16" ht="28.5" customHeight="1">
      <c r="B83" s="278">
        <v>73</v>
      </c>
      <c r="C83" s="292"/>
      <c r="D83" s="171"/>
      <c r="E83" s="285" t="str">
        <f t="shared" si="2"/>
        <v/>
      </c>
      <c r="F83" s="303"/>
      <c r="G83" s="294"/>
      <c r="H83" s="294"/>
      <c r="I83" s="294"/>
      <c r="J83" s="294"/>
      <c r="K83" s="294"/>
      <c r="L83" s="294"/>
      <c r="M83" s="294"/>
      <c r="N83" s="294"/>
      <c r="O83" s="565"/>
      <c r="P83" s="566"/>
    </row>
    <row r="84" spans="2:16" ht="28.5" customHeight="1">
      <c r="B84" s="278">
        <v>74</v>
      </c>
      <c r="C84" s="292"/>
      <c r="D84" s="171"/>
      <c r="E84" s="285" t="str">
        <f t="shared" si="2"/>
        <v/>
      </c>
      <c r="F84" s="303"/>
      <c r="G84" s="294"/>
      <c r="H84" s="294"/>
      <c r="I84" s="294"/>
      <c r="J84" s="294"/>
      <c r="K84" s="294"/>
      <c r="L84" s="294"/>
      <c r="M84" s="294"/>
      <c r="N84" s="294"/>
      <c r="O84" s="565"/>
      <c r="P84" s="566"/>
    </row>
    <row r="85" spans="2:16" ht="28.5" customHeight="1">
      <c r="B85" s="278">
        <v>75</v>
      </c>
      <c r="C85" s="292"/>
      <c r="D85" s="171"/>
      <c r="E85" s="285" t="str">
        <f t="shared" si="2"/>
        <v/>
      </c>
      <c r="F85" s="303"/>
      <c r="G85" s="294"/>
      <c r="H85" s="294"/>
      <c r="I85" s="294"/>
      <c r="J85" s="294"/>
      <c r="K85" s="294"/>
      <c r="L85" s="294"/>
      <c r="M85" s="294"/>
      <c r="N85" s="294"/>
      <c r="O85" s="565"/>
      <c r="P85" s="566"/>
    </row>
    <row r="86" spans="2:16" ht="28.5" customHeight="1">
      <c r="B86" s="278">
        <v>76</v>
      </c>
      <c r="C86" s="292"/>
      <c r="D86" s="171"/>
      <c r="E86" s="285" t="str">
        <f t="shared" si="2"/>
        <v/>
      </c>
      <c r="F86" s="303"/>
      <c r="G86" s="294"/>
      <c r="H86" s="294"/>
      <c r="I86" s="294"/>
      <c r="J86" s="294"/>
      <c r="K86" s="294"/>
      <c r="L86" s="294"/>
      <c r="M86" s="294"/>
      <c r="N86" s="294"/>
      <c r="O86" s="565"/>
      <c r="P86" s="566"/>
    </row>
    <row r="87" spans="2:16" ht="28.5" customHeight="1">
      <c r="B87" s="278">
        <v>77</v>
      </c>
      <c r="C87" s="292"/>
      <c r="D87" s="171"/>
      <c r="E87" s="285" t="str">
        <f t="shared" si="2"/>
        <v/>
      </c>
      <c r="F87" s="303"/>
      <c r="G87" s="294"/>
      <c r="H87" s="294"/>
      <c r="I87" s="294"/>
      <c r="J87" s="294"/>
      <c r="K87" s="294"/>
      <c r="L87" s="294"/>
      <c r="M87" s="294"/>
      <c r="N87" s="294"/>
      <c r="O87" s="565"/>
      <c r="P87" s="566"/>
    </row>
    <row r="88" spans="2:16" ht="28.5" customHeight="1">
      <c r="B88" s="278">
        <v>78</v>
      </c>
      <c r="C88" s="292"/>
      <c r="D88" s="171"/>
      <c r="E88" s="285" t="str">
        <f t="shared" si="2"/>
        <v/>
      </c>
      <c r="F88" s="303"/>
      <c r="G88" s="294"/>
      <c r="H88" s="294"/>
      <c r="I88" s="294"/>
      <c r="J88" s="294"/>
      <c r="K88" s="294"/>
      <c r="L88" s="294"/>
      <c r="M88" s="294"/>
      <c r="N88" s="294"/>
      <c r="O88" s="565"/>
      <c r="P88" s="566"/>
    </row>
    <row r="89" spans="2:16" ht="28.5" customHeight="1">
      <c r="B89" s="278">
        <v>79</v>
      </c>
      <c r="C89" s="292"/>
      <c r="D89" s="171"/>
      <c r="E89" s="285" t="str">
        <f t="shared" si="2"/>
        <v/>
      </c>
      <c r="F89" s="303"/>
      <c r="G89" s="294"/>
      <c r="H89" s="294"/>
      <c r="I89" s="294"/>
      <c r="J89" s="294"/>
      <c r="K89" s="294"/>
      <c r="L89" s="294"/>
      <c r="M89" s="294"/>
      <c r="N89" s="294"/>
      <c r="O89" s="565"/>
      <c r="P89" s="566"/>
    </row>
    <row r="90" spans="2:16" ht="28.5" customHeight="1">
      <c r="B90" s="278">
        <v>80</v>
      </c>
      <c r="C90" s="293"/>
      <c r="D90" s="171"/>
      <c r="E90" s="285" t="str">
        <f t="shared" si="2"/>
        <v/>
      </c>
      <c r="F90" s="303"/>
      <c r="G90" s="295"/>
      <c r="H90" s="295"/>
      <c r="I90" s="295"/>
      <c r="J90" s="295"/>
      <c r="K90" s="295"/>
      <c r="L90" s="295"/>
      <c r="M90" s="295"/>
      <c r="N90" s="295"/>
      <c r="O90" s="565"/>
      <c r="P90" s="566"/>
    </row>
    <row r="91" spans="2:16" ht="28.5" customHeight="1">
      <c r="B91" s="278">
        <v>81</v>
      </c>
      <c r="C91" s="293"/>
      <c r="D91" s="171"/>
      <c r="E91" s="285" t="str">
        <f t="shared" si="2"/>
        <v/>
      </c>
      <c r="F91" s="303"/>
      <c r="G91" s="295"/>
      <c r="H91" s="295"/>
      <c r="I91" s="295"/>
      <c r="J91" s="295"/>
      <c r="K91" s="295"/>
      <c r="L91" s="295"/>
      <c r="M91" s="295"/>
      <c r="N91" s="295"/>
      <c r="O91" s="565"/>
      <c r="P91" s="566"/>
    </row>
    <row r="92" spans="2:16" ht="28.5" customHeight="1">
      <c r="B92" s="278">
        <v>82</v>
      </c>
      <c r="C92" s="293"/>
      <c r="D92" s="171"/>
      <c r="E92" s="285" t="str">
        <f t="shared" si="2"/>
        <v/>
      </c>
      <c r="F92" s="303"/>
      <c r="G92" s="295"/>
      <c r="H92" s="295"/>
      <c r="I92" s="295"/>
      <c r="J92" s="295"/>
      <c r="K92" s="295"/>
      <c r="L92" s="295"/>
      <c r="M92" s="295"/>
      <c r="N92" s="295"/>
      <c r="O92" s="565"/>
      <c r="P92" s="566"/>
    </row>
    <row r="93" spans="2:16" ht="28.5" customHeight="1">
      <c r="B93" s="278">
        <v>83</v>
      </c>
      <c r="C93" s="293"/>
      <c r="D93" s="171"/>
      <c r="E93" s="285" t="str">
        <f t="shared" si="2"/>
        <v/>
      </c>
      <c r="F93" s="303"/>
      <c r="G93" s="295"/>
      <c r="H93" s="295"/>
      <c r="I93" s="295"/>
      <c r="J93" s="295"/>
      <c r="K93" s="295"/>
      <c r="L93" s="295"/>
      <c r="M93" s="295"/>
      <c r="N93" s="295"/>
      <c r="O93" s="565"/>
      <c r="P93" s="566"/>
    </row>
    <row r="94" spans="2:16" ht="28.5" customHeight="1">
      <c r="B94" s="278">
        <v>84</v>
      </c>
      <c r="C94" s="293"/>
      <c r="D94" s="171"/>
      <c r="E94" s="285" t="str">
        <f t="shared" si="2"/>
        <v/>
      </c>
      <c r="F94" s="303"/>
      <c r="G94" s="295"/>
      <c r="H94" s="295"/>
      <c r="I94" s="295"/>
      <c r="J94" s="295"/>
      <c r="K94" s="295"/>
      <c r="L94" s="295"/>
      <c r="M94" s="295"/>
      <c r="N94" s="295"/>
      <c r="O94" s="565"/>
      <c r="P94" s="566"/>
    </row>
    <row r="95" spans="2:16" ht="28.5" customHeight="1">
      <c r="B95" s="278">
        <v>85</v>
      </c>
      <c r="C95" s="293"/>
      <c r="D95" s="171"/>
      <c r="E95" s="285" t="str">
        <f t="shared" si="2"/>
        <v/>
      </c>
      <c r="F95" s="303"/>
      <c r="G95" s="295"/>
      <c r="H95" s="295"/>
      <c r="I95" s="295"/>
      <c r="J95" s="295"/>
      <c r="K95" s="295"/>
      <c r="L95" s="295"/>
      <c r="M95" s="295"/>
      <c r="N95" s="295"/>
      <c r="O95" s="565"/>
      <c r="P95" s="566"/>
    </row>
    <row r="96" spans="2:16" ht="28.5" customHeight="1">
      <c r="B96" s="278">
        <v>86</v>
      </c>
      <c r="C96" s="293"/>
      <c r="D96" s="171"/>
      <c r="E96" s="285" t="str">
        <f t="shared" si="2"/>
        <v/>
      </c>
      <c r="F96" s="303"/>
      <c r="G96" s="295"/>
      <c r="H96" s="295"/>
      <c r="I96" s="295"/>
      <c r="J96" s="295"/>
      <c r="K96" s="295"/>
      <c r="L96" s="295"/>
      <c r="M96" s="295"/>
      <c r="N96" s="295"/>
      <c r="O96" s="565"/>
      <c r="P96" s="566"/>
    </row>
    <row r="97" spans="2:16" ht="28.5" customHeight="1">
      <c r="B97" s="278">
        <v>87</v>
      </c>
      <c r="C97" s="293"/>
      <c r="D97" s="171"/>
      <c r="E97" s="285" t="str">
        <f t="shared" si="2"/>
        <v/>
      </c>
      <c r="F97" s="303"/>
      <c r="G97" s="295"/>
      <c r="H97" s="295"/>
      <c r="I97" s="295"/>
      <c r="J97" s="295"/>
      <c r="K97" s="295"/>
      <c r="L97" s="295"/>
      <c r="M97" s="295"/>
      <c r="N97" s="295"/>
      <c r="O97" s="565"/>
      <c r="P97" s="566"/>
    </row>
    <row r="98" spans="2:16" ht="28.5" customHeight="1">
      <c r="B98" s="278">
        <v>88</v>
      </c>
      <c r="C98" s="293"/>
      <c r="D98" s="171"/>
      <c r="E98" s="285" t="str">
        <f t="shared" si="2"/>
        <v/>
      </c>
      <c r="F98" s="303"/>
      <c r="G98" s="295"/>
      <c r="H98" s="295"/>
      <c r="I98" s="295"/>
      <c r="J98" s="295"/>
      <c r="K98" s="295"/>
      <c r="L98" s="295"/>
      <c r="M98" s="295"/>
      <c r="N98" s="295"/>
      <c r="O98" s="565"/>
      <c r="P98" s="566"/>
    </row>
    <row r="99" spans="2:16" ht="28.5" customHeight="1">
      <c r="B99" s="278">
        <v>89</v>
      </c>
      <c r="C99" s="293"/>
      <c r="D99" s="171"/>
      <c r="E99" s="285" t="str">
        <f t="shared" si="2"/>
        <v/>
      </c>
      <c r="F99" s="303"/>
      <c r="G99" s="295"/>
      <c r="H99" s="295"/>
      <c r="I99" s="295"/>
      <c r="J99" s="295"/>
      <c r="K99" s="295"/>
      <c r="L99" s="295"/>
      <c r="M99" s="295"/>
      <c r="N99" s="295"/>
      <c r="O99" s="565"/>
      <c r="P99" s="566"/>
    </row>
    <row r="100" spans="2:16" ht="28.5" customHeight="1">
      <c r="B100" s="278">
        <v>90</v>
      </c>
      <c r="C100" s="293"/>
      <c r="D100" s="171"/>
      <c r="E100" s="285" t="str">
        <f t="shared" si="2"/>
        <v/>
      </c>
      <c r="F100" s="303"/>
      <c r="G100" s="295"/>
      <c r="H100" s="295"/>
      <c r="I100" s="295"/>
      <c r="J100" s="295"/>
      <c r="K100" s="295"/>
      <c r="L100" s="295"/>
      <c r="M100" s="295"/>
      <c r="N100" s="295"/>
      <c r="O100" s="565"/>
      <c r="P100" s="566"/>
    </row>
    <row r="101" spans="2:16" ht="28.5" customHeight="1">
      <c r="B101" s="278">
        <v>91</v>
      </c>
      <c r="C101" s="293"/>
      <c r="D101" s="171"/>
      <c r="E101" s="285" t="str">
        <f t="shared" si="2"/>
        <v/>
      </c>
      <c r="F101" s="303"/>
      <c r="G101" s="295"/>
      <c r="H101" s="295"/>
      <c r="I101" s="295"/>
      <c r="J101" s="295"/>
      <c r="K101" s="295"/>
      <c r="L101" s="295"/>
      <c r="M101" s="295"/>
      <c r="N101" s="295"/>
      <c r="O101" s="565"/>
      <c r="P101" s="566"/>
    </row>
    <row r="102" spans="2:16" ht="28.5" customHeight="1">
      <c r="B102" s="278">
        <v>92</v>
      </c>
      <c r="C102" s="293"/>
      <c r="D102" s="171"/>
      <c r="E102" s="285" t="str">
        <f t="shared" si="2"/>
        <v/>
      </c>
      <c r="F102" s="303"/>
      <c r="G102" s="295"/>
      <c r="H102" s="295"/>
      <c r="I102" s="295"/>
      <c r="J102" s="295"/>
      <c r="K102" s="295"/>
      <c r="L102" s="295"/>
      <c r="M102" s="295"/>
      <c r="N102" s="295"/>
      <c r="O102" s="565"/>
      <c r="P102" s="566"/>
    </row>
    <row r="103" spans="2:16" ht="28.5" customHeight="1">
      <c r="B103" s="278">
        <v>93</v>
      </c>
      <c r="C103" s="293"/>
      <c r="D103" s="171"/>
      <c r="E103" s="285" t="str">
        <f t="shared" si="2"/>
        <v/>
      </c>
      <c r="F103" s="303"/>
      <c r="G103" s="295"/>
      <c r="H103" s="295"/>
      <c r="I103" s="295"/>
      <c r="J103" s="295"/>
      <c r="K103" s="295"/>
      <c r="L103" s="295"/>
      <c r="M103" s="295"/>
      <c r="N103" s="295"/>
      <c r="O103" s="565"/>
      <c r="P103" s="566"/>
    </row>
    <row r="104" spans="2:16" ht="28.5" customHeight="1">
      <c r="B104" s="278">
        <v>94</v>
      </c>
      <c r="C104" s="293"/>
      <c r="D104" s="171"/>
      <c r="E104" s="285" t="str">
        <f t="shared" si="2"/>
        <v/>
      </c>
      <c r="F104" s="303"/>
      <c r="G104" s="295"/>
      <c r="H104" s="295"/>
      <c r="I104" s="295"/>
      <c r="J104" s="295"/>
      <c r="K104" s="295"/>
      <c r="L104" s="295"/>
      <c r="M104" s="295"/>
      <c r="N104" s="295"/>
      <c r="O104" s="565"/>
      <c r="P104" s="566"/>
    </row>
    <row r="105" spans="2:16" ht="28.5" customHeight="1">
      <c r="B105" s="278">
        <v>95</v>
      </c>
      <c r="C105" s="293"/>
      <c r="D105" s="171"/>
      <c r="E105" s="285" t="str">
        <f t="shared" si="2"/>
        <v/>
      </c>
      <c r="F105" s="303"/>
      <c r="G105" s="295"/>
      <c r="H105" s="295"/>
      <c r="I105" s="295"/>
      <c r="J105" s="295"/>
      <c r="K105" s="295"/>
      <c r="L105" s="295"/>
      <c r="M105" s="295"/>
      <c r="N105" s="295"/>
      <c r="O105" s="565"/>
      <c r="P105" s="566"/>
    </row>
    <row r="106" spans="2:16" ht="28.5" customHeight="1">
      <c r="B106" s="278">
        <v>96</v>
      </c>
      <c r="C106" s="293"/>
      <c r="D106" s="171"/>
      <c r="E106" s="285" t="str">
        <f t="shared" si="2"/>
        <v/>
      </c>
      <c r="F106" s="303"/>
      <c r="G106" s="295"/>
      <c r="H106" s="295"/>
      <c r="I106" s="295"/>
      <c r="J106" s="295"/>
      <c r="K106" s="295"/>
      <c r="L106" s="295"/>
      <c r="M106" s="295"/>
      <c r="N106" s="295"/>
      <c r="O106" s="565"/>
      <c r="P106" s="566"/>
    </row>
    <row r="107" spans="2:16" ht="28.5" customHeight="1">
      <c r="B107" s="278">
        <v>97</v>
      </c>
      <c r="C107" s="293"/>
      <c r="D107" s="171"/>
      <c r="E107" s="285" t="str">
        <f t="shared" si="2"/>
        <v/>
      </c>
      <c r="F107" s="303"/>
      <c r="G107" s="295"/>
      <c r="H107" s="295"/>
      <c r="I107" s="295"/>
      <c r="J107" s="295"/>
      <c r="K107" s="295"/>
      <c r="L107" s="295"/>
      <c r="M107" s="295"/>
      <c r="N107" s="295"/>
      <c r="O107" s="565"/>
      <c r="P107" s="566"/>
    </row>
    <row r="108" spans="2:16" ht="28.5" customHeight="1">
      <c r="B108" s="278">
        <v>98</v>
      </c>
      <c r="C108" s="293"/>
      <c r="D108" s="171"/>
      <c r="E108" s="285" t="str">
        <f t="shared" si="2"/>
        <v/>
      </c>
      <c r="F108" s="303"/>
      <c r="G108" s="295"/>
      <c r="H108" s="295"/>
      <c r="I108" s="295"/>
      <c r="J108" s="295"/>
      <c r="K108" s="295"/>
      <c r="L108" s="295"/>
      <c r="M108" s="295"/>
      <c r="N108" s="295"/>
      <c r="O108" s="565"/>
      <c r="P108" s="566"/>
    </row>
    <row r="109" spans="2:16" ht="28.5" customHeight="1">
      <c r="B109" s="278">
        <v>99</v>
      </c>
      <c r="C109" s="293"/>
      <c r="D109" s="171"/>
      <c r="E109" s="285" t="str">
        <f t="shared" si="2"/>
        <v/>
      </c>
      <c r="F109" s="303"/>
      <c r="G109" s="295"/>
      <c r="H109" s="295"/>
      <c r="I109" s="295"/>
      <c r="J109" s="295"/>
      <c r="K109" s="295"/>
      <c r="L109" s="295"/>
      <c r="M109" s="295"/>
      <c r="N109" s="295"/>
      <c r="O109" s="565"/>
      <c r="P109" s="566"/>
    </row>
    <row r="110" spans="2:16" ht="28.5" customHeight="1">
      <c r="B110" s="278">
        <v>100</v>
      </c>
      <c r="C110" s="293"/>
      <c r="D110" s="171"/>
      <c r="E110" s="285" t="str">
        <f t="shared" si="2"/>
        <v/>
      </c>
      <c r="F110" s="303"/>
      <c r="G110" s="295"/>
      <c r="H110" s="295"/>
      <c r="I110" s="295"/>
      <c r="J110" s="295"/>
      <c r="K110" s="295"/>
      <c r="L110" s="295"/>
      <c r="M110" s="295"/>
      <c r="N110" s="295"/>
      <c r="O110" s="565"/>
      <c r="P110" s="566"/>
    </row>
  </sheetData>
  <sheetProtection algorithmName="SHA-512" hashValue="VacNfir25M89EOob/1kK9oj9IfeJK3A3UJqNHQwJ76DmxEoVB0ugsCVjGTOxmTsbxmHYcVViDpUnwzYbWSmrEg==" saltValue="g8WT23kmInTIspNY+XvB4Q==" spinCount="100000" sheet="1" objects="1" scenarios="1"/>
  <mergeCells count="111">
    <mergeCell ref="O108:P108"/>
    <mergeCell ref="O109:P109"/>
    <mergeCell ref="O110:P110"/>
    <mergeCell ref="O103:P103"/>
    <mergeCell ref="O104:P104"/>
    <mergeCell ref="O105:P105"/>
    <mergeCell ref="O106:P106"/>
    <mergeCell ref="O107:P107"/>
    <mergeCell ref="O98:P98"/>
    <mergeCell ref="O99:P99"/>
    <mergeCell ref="O100:P100"/>
    <mergeCell ref="O101:P101"/>
    <mergeCell ref="O102:P102"/>
    <mergeCell ref="O93:P93"/>
    <mergeCell ref="O94:P94"/>
    <mergeCell ref="O95:P95"/>
    <mergeCell ref="O96:P96"/>
    <mergeCell ref="O97:P97"/>
    <mergeCell ref="O88:P88"/>
    <mergeCell ref="O89:P89"/>
    <mergeCell ref="O90:P90"/>
    <mergeCell ref="O91:P91"/>
    <mergeCell ref="O92:P92"/>
    <mergeCell ref="O83:P83"/>
    <mergeCell ref="O84:P84"/>
    <mergeCell ref="O85:P85"/>
    <mergeCell ref="O86:P86"/>
    <mergeCell ref="O87:P87"/>
    <mergeCell ref="O78:P78"/>
    <mergeCell ref="O79:P79"/>
    <mergeCell ref="O80:P80"/>
    <mergeCell ref="O81:P81"/>
    <mergeCell ref="O82:P82"/>
    <mergeCell ref="O73:P73"/>
    <mergeCell ref="O74:P74"/>
    <mergeCell ref="O75:P75"/>
    <mergeCell ref="O76:P76"/>
    <mergeCell ref="O77:P77"/>
    <mergeCell ref="O68:P68"/>
    <mergeCell ref="O69:P69"/>
    <mergeCell ref="O70:P70"/>
    <mergeCell ref="O71:P71"/>
    <mergeCell ref="O72:P72"/>
    <mergeCell ref="O63:P63"/>
    <mergeCell ref="O64:P64"/>
    <mergeCell ref="O65:P65"/>
    <mergeCell ref="O66:P66"/>
    <mergeCell ref="O67:P67"/>
    <mergeCell ref="O58:P58"/>
    <mergeCell ref="O59:P59"/>
    <mergeCell ref="O60:P60"/>
    <mergeCell ref="O61:P61"/>
    <mergeCell ref="O62:P62"/>
    <mergeCell ref="O53:P53"/>
    <mergeCell ref="O54:P54"/>
    <mergeCell ref="O55:P55"/>
    <mergeCell ref="O56:P56"/>
    <mergeCell ref="O57:P57"/>
    <mergeCell ref="O48:P48"/>
    <mergeCell ref="O49:P49"/>
    <mergeCell ref="O50:P50"/>
    <mergeCell ref="O51:P51"/>
    <mergeCell ref="O52:P52"/>
    <mergeCell ref="O43:P43"/>
    <mergeCell ref="O44:P44"/>
    <mergeCell ref="O45:P45"/>
    <mergeCell ref="O46:P46"/>
    <mergeCell ref="O47:P47"/>
    <mergeCell ref="O38:P38"/>
    <mergeCell ref="O39:P39"/>
    <mergeCell ref="O40:P40"/>
    <mergeCell ref="O41:P41"/>
    <mergeCell ref="O42:P42"/>
    <mergeCell ref="O33:P33"/>
    <mergeCell ref="O34:P34"/>
    <mergeCell ref="O35:P35"/>
    <mergeCell ref="O36:P36"/>
    <mergeCell ref="O37:P37"/>
    <mergeCell ref="O28:P28"/>
    <mergeCell ref="O29:P29"/>
    <mergeCell ref="O30:P30"/>
    <mergeCell ref="O31:P31"/>
    <mergeCell ref="O32:P32"/>
    <mergeCell ref="O23:P23"/>
    <mergeCell ref="O24:P24"/>
    <mergeCell ref="O25:P25"/>
    <mergeCell ref="O26:P26"/>
    <mergeCell ref="O27:P27"/>
    <mergeCell ref="O18:P18"/>
    <mergeCell ref="O19:P19"/>
    <mergeCell ref="O20:P20"/>
    <mergeCell ref="O21:P21"/>
    <mergeCell ref="O22:P22"/>
    <mergeCell ref="O14:P14"/>
    <mergeCell ref="O15:P15"/>
    <mergeCell ref="O16:P16"/>
    <mergeCell ref="O17:P17"/>
    <mergeCell ref="O8:P8"/>
    <mergeCell ref="O9:P9"/>
    <mergeCell ref="O10:P10"/>
    <mergeCell ref="O11:P11"/>
    <mergeCell ref="O12:P12"/>
    <mergeCell ref="D2:M2"/>
    <mergeCell ref="B6:B7"/>
    <mergeCell ref="C6:C7"/>
    <mergeCell ref="D6:D7"/>
    <mergeCell ref="E6:E7"/>
    <mergeCell ref="G6:N6"/>
    <mergeCell ref="F6:F7"/>
    <mergeCell ref="O6:P7"/>
    <mergeCell ref="O13:P13"/>
  </mergeCells>
  <phoneticPr fontId="4"/>
  <conditionalFormatting sqref="G11:N110">
    <cfRule type="expression" dxfId="0" priority="1">
      <formula>$O11&gt;0</formula>
    </cfRule>
  </conditionalFormatting>
  <dataValidations count="12">
    <dataValidation type="date" operator="greaterThanOrEqual" allowBlank="1" showInputMessage="1" showErrorMessage="1" promptTitle="＜入力方法＞" prompt="記載方法は「西暦(４ケタ)/月/日付」を全て半角数字で記載してください。記載すると、自動で和暦に変換されます。_x000a_（例）平成28年4月2日　⇒　2016/4/2_x000a__x000a_※年齢は、生年月日と基準日を入力すると自動で計算されます。" sqref="D8:D110" xr:uid="{00000000-0002-0000-0A00-000000000000}">
      <formula1>42462</formula1>
    </dataValidation>
    <dataValidation type="whole" operator="greaterThanOrEqual" allowBlank="1" showInputMessage="1" showErrorMessage="1" prompt="預かり保育7時間以上8時間未満の延べ利用回数" sqref="J8:J110" xr:uid="{00000000-0002-0000-0A00-000001000000}">
      <formula1>0</formula1>
    </dataValidation>
    <dataValidation type="whole" operator="greaterThanOrEqual" allowBlank="1" showInputMessage="1" showErrorMessage="1" prompt="預かり保育6時間以上7時間未満の延べ利用回数" sqref="I8:I110" xr:uid="{00000000-0002-0000-0A00-000002000000}">
      <formula1>0</formula1>
    </dataValidation>
    <dataValidation type="whole" operator="greaterThanOrEqual" allowBlank="1" showInputMessage="1" showErrorMessage="1" prompt="預かり保育4時間超6時間未満の延べ利用回数" sqref="H8:H110" xr:uid="{00000000-0002-0000-0A00-000003000000}">
      <formula1>0</formula1>
    </dataValidation>
    <dataValidation type="whole" operator="greaterThanOrEqual" allowBlank="1" showInputMessage="1" showErrorMessage="1" prompt="預かり保育4時間以下利用の延べ利用回数" sqref="G8:G110" xr:uid="{00000000-0002-0000-0A00-000004000000}">
      <formula1>0</formula1>
    </dataValidation>
    <dataValidation allowBlank="1" showInputMessage="1" showErrorMessage="1" prompt="園児氏名を漢字で入力してください。" sqref="C8:C110" xr:uid="{00000000-0002-0000-0A00-000005000000}"/>
    <dataValidation allowBlank="1" showInputMessage="1" showErrorMessage="1" prompt="生年月日を入力すると自動計算されます。" sqref="E8:E110 F8:F10" xr:uid="{00000000-0002-0000-0A00-000006000000}"/>
    <dataValidation type="whole" operator="greaterThanOrEqual" allowBlank="1" showInputMessage="1" showErrorMessage="1" sqref="G111:N1048576 O8:O1048576" xr:uid="{00000000-0002-0000-0A00-000007000000}">
      <formula1>0</formula1>
    </dataValidation>
    <dataValidation type="whole" operator="greaterThanOrEqual" allowBlank="1" showInputMessage="1" showErrorMessage="1" prompt="預かり保育10時間以上11時間未満の延べ利用回数" sqref="M8:M110" xr:uid="{00000000-0002-0000-0A00-000008000000}">
      <formula1>0</formula1>
    </dataValidation>
    <dataValidation type="whole" operator="greaterThanOrEqual" allowBlank="1" showInputMessage="1" showErrorMessage="1" prompt="預かり保育11時間以上の延べ利用回数" sqref="N8:N110" xr:uid="{00000000-0002-0000-0A00-000009000000}">
      <formula1>0</formula1>
    </dataValidation>
    <dataValidation type="whole" operator="greaterThanOrEqual" allowBlank="1" showInputMessage="1" showErrorMessage="1" prompt="預かり保育8時間利用の延べ利用回数" sqref="K8:K110" xr:uid="{00000000-0002-0000-0A00-00000A000000}">
      <formula1>0</formula1>
    </dataValidation>
    <dataValidation type="whole" operator="greaterThanOrEqual" allowBlank="1" showInputMessage="1" showErrorMessage="1" prompt="預かり保育8時間超10時間未満の延べ利用回数" sqref="L8:L110" xr:uid="{00000000-0002-0000-0A00-00000B000000}">
      <formula1>0</formula1>
    </dataValidation>
  </dataValidations>
  <pageMargins left="0.70866141732283472" right="0.70866141732283472" top="0.74803149606299213" bottom="0.39370078740157483" header="0.31496062992125984" footer="0.31496062992125984"/>
  <pageSetup paperSize="9" scale="23" orientation="portrait" verticalDpi="0" r:id="rId1"/>
  <headerFooter>
    <oddHeader>&amp;L【別紙２】</oddHead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
  <sheetViews>
    <sheetView view="pageBreakPreview" zoomScale="85" zoomScaleNormal="100" zoomScaleSheetLayoutView="85" workbookViewId="0">
      <selection activeCell="C8" sqref="C8:E8"/>
    </sheetView>
  </sheetViews>
  <sheetFormatPr defaultRowHeight="13"/>
  <cols>
    <col min="1" max="1" width="35.7265625" customWidth="1"/>
    <col min="4" max="4" width="11.7265625" customWidth="1"/>
    <col min="5" max="5" width="23.81640625" customWidth="1"/>
  </cols>
  <sheetData>
    <row r="1" spans="1:5" ht="26.5">
      <c r="A1" s="320" t="s">
        <v>316</v>
      </c>
      <c r="B1" s="320"/>
      <c r="C1" s="320"/>
      <c r="D1" s="320"/>
      <c r="E1" s="320"/>
    </row>
    <row r="2" spans="1:5" ht="26.5">
      <c r="A2" s="320" t="s">
        <v>126</v>
      </c>
      <c r="B2" s="320"/>
      <c r="C2" s="320"/>
      <c r="D2" s="320"/>
      <c r="E2" s="320"/>
    </row>
    <row r="3" spans="1:5" ht="26.5">
      <c r="A3" s="302"/>
      <c r="B3" s="302"/>
      <c r="C3" s="302"/>
      <c r="D3" s="302"/>
      <c r="E3" s="302"/>
    </row>
    <row r="4" spans="1:5" ht="20">
      <c r="A4" s="299"/>
      <c r="B4" s="299"/>
      <c r="C4" s="300" t="s">
        <v>310</v>
      </c>
      <c r="D4" s="325">
        <f>'1－１.一時(幼)'!K2</f>
        <v>0</v>
      </c>
      <c r="E4" s="325"/>
    </row>
    <row r="5" spans="1:5" ht="20">
      <c r="A5" s="21"/>
      <c r="B5" s="21"/>
      <c r="C5" s="300" t="s">
        <v>0</v>
      </c>
      <c r="D5" s="321">
        <f>'1－１.一時(幼)'!K3</f>
        <v>0</v>
      </c>
      <c r="E5" s="322"/>
    </row>
    <row r="6" spans="1:5" ht="20">
      <c r="A6" s="21"/>
      <c r="B6" s="21"/>
      <c r="C6" s="301" t="s">
        <v>1</v>
      </c>
      <c r="D6" s="323">
        <f>'1－１.一時(幼)'!K4</f>
        <v>0</v>
      </c>
      <c r="E6" s="324"/>
    </row>
    <row r="7" spans="1:5" ht="13.5" thickBot="1"/>
    <row r="8" spans="1:5" ht="52.5" customHeight="1" thickBot="1">
      <c r="A8" s="318" t="s">
        <v>118</v>
      </c>
      <c r="B8" s="318"/>
      <c r="C8" s="319">
        <f>'1－１.一時(幼)'!H6</f>
        <v>0</v>
      </c>
      <c r="D8" s="319"/>
      <c r="E8" s="319"/>
    </row>
  </sheetData>
  <sheetProtection algorithmName="SHA-512" hashValue="md73h07hSRaaXowlBCf7JQMX82tZYJafrkDRY6S9C0T42kIXdg6cSXYXhiAnGuvcAaZjg8pslAY7Dm00efHBWw==" saltValue="OGDqh2CkmpNL7VMuMERDzw==" spinCount="100000" sheet="1" objects="1" scenarios="1"/>
  <mergeCells count="7">
    <mergeCell ref="A8:B8"/>
    <mergeCell ref="C8:E8"/>
    <mergeCell ref="A1:E1"/>
    <mergeCell ref="A2:E2"/>
    <mergeCell ref="D5:E5"/>
    <mergeCell ref="D6:E6"/>
    <mergeCell ref="D4:E4"/>
  </mergeCells>
  <phoneticPr fontId="4"/>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rgb="FFFFFF00"/>
  </sheetPr>
  <dimension ref="A1:AD70"/>
  <sheetViews>
    <sheetView view="pageBreakPreview" zoomScale="90" zoomScaleNormal="100" zoomScaleSheetLayoutView="90" workbookViewId="0">
      <selection activeCell="E36" sqref="E36"/>
    </sheetView>
  </sheetViews>
  <sheetFormatPr defaultColWidth="8.90625" defaultRowHeight="18"/>
  <cols>
    <col min="1" max="1" width="15.6328125" style="21" customWidth="1"/>
    <col min="2" max="2" width="14.81640625" style="21" customWidth="1"/>
    <col min="3" max="3" width="17.6328125" style="21" customWidth="1"/>
    <col min="4" max="4" width="14.26953125" style="21" customWidth="1"/>
    <col min="5" max="5" width="13.453125" style="21" customWidth="1"/>
    <col min="6" max="6" width="12.7265625" style="21" customWidth="1"/>
    <col min="7" max="7" width="15.81640625" style="21" customWidth="1"/>
    <col min="8" max="8" width="15.6328125" style="21" customWidth="1"/>
    <col min="9" max="10" width="14.81640625" style="21" customWidth="1"/>
    <col min="11" max="11" width="13.453125" style="21" customWidth="1"/>
    <col min="12" max="12" width="14.26953125" style="21" customWidth="1"/>
    <col min="13" max="16384" width="8.90625" style="21"/>
  </cols>
  <sheetData>
    <row r="1" spans="1:13" ht="18.5" thickBot="1">
      <c r="L1" s="47"/>
    </row>
    <row r="2" spans="1:13" ht="20.5" thickBot="1">
      <c r="A2" s="22" t="s">
        <v>79</v>
      </c>
      <c r="B2" s="22"/>
      <c r="J2" s="149" t="s">
        <v>214</v>
      </c>
      <c r="K2" s="448"/>
      <c r="L2" s="449"/>
      <c r="M2" s="97"/>
    </row>
    <row r="3" spans="1:13" ht="50" customHeight="1">
      <c r="A3" s="39" t="s">
        <v>20</v>
      </c>
      <c r="B3" s="48" t="s">
        <v>123</v>
      </c>
      <c r="C3" s="48" t="s">
        <v>122</v>
      </c>
      <c r="D3" s="48" t="s">
        <v>94</v>
      </c>
      <c r="E3" s="49" t="s">
        <v>115</v>
      </c>
      <c r="F3" s="49" t="s">
        <v>116</v>
      </c>
      <c r="G3" s="49" t="s">
        <v>127</v>
      </c>
      <c r="H3" s="50" t="s">
        <v>128</v>
      </c>
      <c r="J3" s="150" t="s">
        <v>215</v>
      </c>
      <c r="K3" s="450"/>
      <c r="L3" s="451"/>
    </row>
    <row r="4" spans="1:13" ht="17" customHeight="1" thickBot="1">
      <c r="A4" s="23" t="s">
        <v>54</v>
      </c>
      <c r="B4" s="24">
        <f>B11</f>
        <v>0</v>
      </c>
      <c r="C4" s="25"/>
      <c r="D4" s="25"/>
      <c r="E4" s="26"/>
      <c r="F4" s="26"/>
      <c r="G4" s="26"/>
      <c r="H4" s="27"/>
      <c r="J4" s="151" t="s">
        <v>216</v>
      </c>
      <c r="K4" s="452"/>
      <c r="L4" s="453"/>
    </row>
    <row r="5" spans="1:13" ht="17" customHeight="1">
      <c r="A5" s="23" t="s">
        <v>21</v>
      </c>
      <c r="B5" s="24">
        <f>E18</f>
        <v>0</v>
      </c>
      <c r="C5" s="25"/>
      <c r="D5" s="25"/>
      <c r="E5" s="26"/>
      <c r="F5" s="26"/>
      <c r="G5" s="26"/>
      <c r="H5" s="27"/>
    </row>
    <row r="6" spans="1:13" ht="17" customHeight="1" thickBot="1">
      <c r="A6" s="28" t="s">
        <v>15</v>
      </c>
      <c r="B6" s="29">
        <f>SUM(B4:B5)</f>
        <v>0</v>
      </c>
      <c r="C6" s="29">
        <f>H14</f>
        <v>0</v>
      </c>
      <c r="D6" s="29">
        <f>B6-C6</f>
        <v>0</v>
      </c>
      <c r="E6" s="30">
        <f>J62</f>
        <v>0</v>
      </c>
      <c r="F6" s="30">
        <f>J63</f>
        <v>0</v>
      </c>
      <c r="G6" s="30">
        <f>E6+F6</f>
        <v>0</v>
      </c>
      <c r="H6" s="31">
        <f>IF(D6&lt;0,0,MIN(D6,G6))</f>
        <v>0</v>
      </c>
    </row>
    <row r="7" spans="1:13" ht="6.5" customHeight="1"/>
    <row r="8" spans="1:13" ht="17" customHeight="1">
      <c r="A8" s="32" t="s">
        <v>282</v>
      </c>
      <c r="B8" s="32"/>
      <c r="G8" s="21" t="s">
        <v>81</v>
      </c>
    </row>
    <row r="9" spans="1:13" ht="17" customHeight="1">
      <c r="A9" s="2" t="s">
        <v>283</v>
      </c>
      <c r="B9" s="32"/>
      <c r="D9" s="21" t="s">
        <v>293</v>
      </c>
      <c r="G9" s="120" t="s">
        <v>223</v>
      </c>
      <c r="J9" s="159"/>
      <c r="K9" s="100"/>
    </row>
    <row r="10" spans="1:13" ht="17" customHeight="1">
      <c r="A10" s="93" t="s">
        <v>82</v>
      </c>
      <c r="B10" s="93" t="s">
        <v>18</v>
      </c>
      <c r="D10" s="93" t="s">
        <v>82</v>
      </c>
      <c r="E10" s="93" t="s">
        <v>18</v>
      </c>
      <c r="G10" s="93" t="s">
        <v>82</v>
      </c>
      <c r="H10" s="93" t="s">
        <v>18</v>
      </c>
      <c r="J10" s="51"/>
      <c r="K10" s="33"/>
    </row>
    <row r="11" spans="1:13" ht="17" customHeight="1">
      <c r="A11" s="44" t="s">
        <v>281</v>
      </c>
      <c r="B11" s="52">
        <f>【入力不要】按分表!H41</f>
        <v>0</v>
      </c>
      <c r="C11" s="53"/>
      <c r="D11" s="175" t="s">
        <v>141</v>
      </c>
      <c r="E11" s="176">
        <f>【入力不要】按分表!G45</f>
        <v>0</v>
      </c>
      <c r="G11" s="85" t="s">
        <v>99</v>
      </c>
      <c r="H11" s="54"/>
      <c r="I11" s="36"/>
      <c r="J11" s="55"/>
      <c r="K11" s="33"/>
    </row>
    <row r="12" spans="1:13" ht="17" customHeight="1">
      <c r="A12" s="158"/>
      <c r="B12" s="158"/>
      <c r="C12" s="53"/>
      <c r="D12" s="175" t="s">
        <v>142</v>
      </c>
      <c r="E12" s="176">
        <f>【入力不要】按分表!G46</f>
        <v>0</v>
      </c>
      <c r="G12" s="84"/>
      <c r="H12" s="54"/>
      <c r="I12" s="36"/>
      <c r="J12" s="55"/>
      <c r="K12" s="33"/>
    </row>
    <row r="13" spans="1:13" ht="17" customHeight="1">
      <c r="A13" s="158"/>
      <c r="B13" s="158"/>
      <c r="C13" s="53"/>
      <c r="D13" s="175" t="s">
        <v>143</v>
      </c>
      <c r="E13" s="176">
        <f>【入力不要】按分表!G47</f>
        <v>0</v>
      </c>
      <c r="G13" s="84"/>
      <c r="H13" s="54"/>
      <c r="I13" s="36"/>
      <c r="J13" s="55"/>
      <c r="K13" s="33"/>
    </row>
    <row r="14" spans="1:13" ht="17" customHeight="1">
      <c r="A14" s="158"/>
      <c r="B14" s="158"/>
      <c r="C14" s="53"/>
      <c r="D14" s="175" t="s">
        <v>209</v>
      </c>
      <c r="E14" s="176">
        <f>【入力不要】按分表!G48</f>
        <v>0</v>
      </c>
      <c r="G14" s="45" t="s">
        <v>14</v>
      </c>
      <c r="H14" s="42">
        <f>SUM(H11:H13)</f>
        <v>0</v>
      </c>
      <c r="I14" s="36"/>
      <c r="J14" s="55"/>
      <c r="K14" s="33"/>
    </row>
    <row r="15" spans="1:13" ht="17" customHeight="1">
      <c r="A15" s="158"/>
      <c r="B15" s="158"/>
      <c r="C15" s="53"/>
      <c r="D15" s="175" t="s">
        <v>133</v>
      </c>
      <c r="E15" s="176">
        <f>【入力不要】按分表!G49</f>
        <v>0</v>
      </c>
      <c r="G15" s="36" t="str">
        <f>IF(AND(B11&gt;0,H11=0),"エラー！利用料が未入力です！","")</f>
        <v/>
      </c>
      <c r="I15" s="36"/>
      <c r="J15" s="55"/>
      <c r="K15" s="33"/>
    </row>
    <row r="16" spans="1:13" ht="17" customHeight="1">
      <c r="A16" s="158"/>
      <c r="B16" s="158"/>
      <c r="C16" s="53"/>
      <c r="D16" s="175" t="s">
        <v>132</v>
      </c>
      <c r="E16" s="176">
        <f>【入力不要】按分表!G50</f>
        <v>0</v>
      </c>
      <c r="J16" s="55"/>
      <c r="K16" s="33"/>
    </row>
    <row r="17" spans="1:30" ht="17" customHeight="1">
      <c r="A17" s="158"/>
      <c r="B17" s="158"/>
      <c r="C17" s="53"/>
      <c r="D17" s="175" t="s">
        <v>134</v>
      </c>
      <c r="E17" s="176">
        <f>【入力不要】按分表!G51</f>
        <v>0</v>
      </c>
      <c r="J17" s="55"/>
      <c r="K17" s="33"/>
    </row>
    <row r="18" spans="1:30" ht="17" customHeight="1">
      <c r="A18" s="158"/>
      <c r="B18" s="158"/>
      <c r="C18" s="53"/>
      <c r="D18" s="45" t="s">
        <v>14</v>
      </c>
      <c r="E18" s="56">
        <f>SUM(E11:E17)</f>
        <v>0</v>
      </c>
      <c r="J18" s="55"/>
      <c r="K18" s="33"/>
    </row>
    <row r="19" spans="1:30" ht="17" customHeight="1">
      <c r="H19" s="33"/>
      <c r="I19" s="33"/>
    </row>
    <row r="20" spans="1:30" ht="17" customHeight="1">
      <c r="A20" s="21" t="s">
        <v>95</v>
      </c>
      <c r="G20" s="167"/>
      <c r="H20" s="167"/>
      <c r="I20" s="168"/>
      <c r="J20" s="168"/>
      <c r="K20" s="168"/>
      <c r="L20" s="168"/>
      <c r="M20" s="33"/>
      <c r="N20" s="33"/>
    </row>
    <row r="21" spans="1:30" ht="17" customHeight="1">
      <c r="A21" s="4" t="s">
        <v>22</v>
      </c>
      <c r="B21" s="4"/>
      <c r="C21" s="57"/>
      <c r="D21" s="57"/>
      <c r="E21" s="35"/>
      <c r="F21" s="40"/>
      <c r="G21" s="169" t="s">
        <v>117</v>
      </c>
      <c r="H21" s="169"/>
      <c r="I21" s="170"/>
      <c r="J21" s="168"/>
      <c r="K21" s="168"/>
      <c r="L21" s="168"/>
      <c r="M21" s="33" t="s">
        <v>114</v>
      </c>
      <c r="N21" s="33"/>
    </row>
    <row r="22" spans="1:30" ht="17" customHeight="1">
      <c r="A22" s="471" t="s">
        <v>124</v>
      </c>
      <c r="B22" s="472"/>
      <c r="C22" s="472"/>
      <c r="D22" s="473"/>
      <c r="E22" s="54"/>
      <c r="F22" s="58"/>
      <c r="G22" s="427" t="s">
        <v>45</v>
      </c>
      <c r="H22" s="444"/>
      <c r="I22" s="428"/>
      <c r="J22" s="46">
        <f>IFERROR(IF(E23&gt;2000,480,ROUNDDOWN(1760000/E23-440,-1)),0)</f>
        <v>0</v>
      </c>
      <c r="K22" s="57"/>
      <c r="M22" s="41" t="s">
        <v>34</v>
      </c>
    </row>
    <row r="23" spans="1:30" ht="17" customHeight="1">
      <c r="A23" s="471" t="s">
        <v>46</v>
      </c>
      <c r="B23" s="472"/>
      <c r="C23" s="472"/>
      <c r="D23" s="473"/>
      <c r="E23" s="46">
        <f>'1－２.一時(幼)'!F41</f>
        <v>0</v>
      </c>
      <c r="F23" s="59"/>
      <c r="G23" s="427" t="s">
        <v>47</v>
      </c>
      <c r="H23" s="444"/>
      <c r="I23" s="428"/>
      <c r="J23" s="46">
        <v>150</v>
      </c>
      <c r="K23" s="57"/>
      <c r="M23" s="35" t="s">
        <v>35</v>
      </c>
      <c r="N23" s="33"/>
      <c r="O23" s="33"/>
      <c r="P23" s="33"/>
      <c r="Q23" s="33"/>
      <c r="R23" s="33"/>
      <c r="S23" s="33"/>
      <c r="T23" s="33"/>
      <c r="U23" s="33"/>
      <c r="V23" s="33"/>
      <c r="W23" s="33"/>
    </row>
    <row r="24" spans="1:30" ht="17" customHeight="1">
      <c r="A24" s="471" t="s">
        <v>187</v>
      </c>
      <c r="B24" s="472"/>
      <c r="C24" s="472"/>
      <c r="D24" s="473"/>
      <c r="E24" s="46">
        <f>'1－２.一時(幼)'!B20</f>
        <v>0</v>
      </c>
      <c r="F24" s="62"/>
      <c r="G24" s="427" t="s">
        <v>48</v>
      </c>
      <c r="H24" s="444"/>
      <c r="I24" s="428"/>
      <c r="J24" s="46">
        <v>300</v>
      </c>
      <c r="K24" s="57"/>
      <c r="M24" s="35" t="s">
        <v>36</v>
      </c>
      <c r="N24" s="33"/>
      <c r="O24" s="33"/>
      <c r="P24" s="33"/>
      <c r="Q24" s="33"/>
      <c r="R24" s="33"/>
      <c r="S24" s="33"/>
      <c r="T24" s="33"/>
      <c r="U24" s="33"/>
      <c r="V24" s="33"/>
      <c r="W24" s="33"/>
    </row>
    <row r="25" spans="1:30" ht="17" customHeight="1">
      <c r="A25" s="462" t="s">
        <v>188</v>
      </c>
      <c r="B25" s="463"/>
      <c r="C25" s="463"/>
      <c r="D25" s="464"/>
      <c r="E25" s="46">
        <f>'1－２.一時(幼)'!C20</f>
        <v>0</v>
      </c>
      <c r="F25" s="57"/>
      <c r="G25" s="427" t="s">
        <v>49</v>
      </c>
      <c r="H25" s="444"/>
      <c r="I25" s="428"/>
      <c r="J25" s="46">
        <v>450</v>
      </c>
      <c r="K25" s="57"/>
      <c r="M25" s="35" t="s">
        <v>37</v>
      </c>
      <c r="N25" s="33"/>
      <c r="O25" s="33"/>
      <c r="P25" s="33"/>
      <c r="Q25" s="33"/>
      <c r="R25" s="33"/>
      <c r="S25" s="33"/>
      <c r="T25" s="33"/>
      <c r="U25" s="33"/>
      <c r="V25" s="33"/>
      <c r="W25" s="33"/>
      <c r="AA25" s="33"/>
    </row>
    <row r="26" spans="1:30" ht="17" customHeight="1">
      <c r="A26" s="462" t="s">
        <v>189</v>
      </c>
      <c r="B26" s="463"/>
      <c r="C26" s="463"/>
      <c r="D26" s="464"/>
      <c r="E26" s="46">
        <f>'1－２.一時(幼)'!D20</f>
        <v>0</v>
      </c>
      <c r="F26" s="57"/>
      <c r="G26" s="60"/>
      <c r="H26" s="427" t="s">
        <v>83</v>
      </c>
      <c r="I26" s="428"/>
      <c r="J26" s="43">
        <f>IFERROR($J$22*$E$24+$J$23*$E$25+$J$24*$E$26+$J$25*$E$27,0)</f>
        <v>0</v>
      </c>
      <c r="K26" s="35"/>
      <c r="M26" s="35"/>
      <c r="N26" s="33"/>
      <c r="O26" s="33"/>
      <c r="P26" s="33"/>
      <c r="Q26" s="33"/>
      <c r="R26" s="33"/>
      <c r="S26" s="33"/>
      <c r="T26" s="33"/>
      <c r="U26" s="33"/>
      <c r="V26" s="33"/>
      <c r="W26" s="33"/>
      <c r="AA26" s="33"/>
    </row>
    <row r="27" spans="1:30" ht="17" customHeight="1">
      <c r="A27" s="462" t="s">
        <v>190</v>
      </c>
      <c r="B27" s="463"/>
      <c r="C27" s="463"/>
      <c r="D27" s="464"/>
      <c r="E27" s="46">
        <f>'1－２.一時(幼)'!E20</f>
        <v>0</v>
      </c>
      <c r="F27" s="57"/>
      <c r="G27" s="61"/>
      <c r="H27" s="427" t="s">
        <v>110</v>
      </c>
      <c r="I27" s="428"/>
      <c r="J27" s="43">
        <f>IFERROR($J$22*$E$24,0)</f>
        <v>0</v>
      </c>
      <c r="K27" s="35" t="s">
        <v>100</v>
      </c>
      <c r="M27" s="21" t="s">
        <v>38</v>
      </c>
    </row>
    <row r="28" spans="1:30" ht="17" customHeight="1">
      <c r="C28" s="62"/>
      <c r="D28" s="2"/>
      <c r="E28" s="89" t="str">
        <f>IF(SUM(E24:E27)=0,"",IF((E25+E26+E27)&gt;E24,"エラー！長時間加算児童数が年間延利用児童数を上回っています！",""))</f>
        <v/>
      </c>
      <c r="F28" s="57"/>
      <c r="G28" s="95"/>
      <c r="H28" s="446" t="s">
        <v>112</v>
      </c>
      <c r="I28" s="447"/>
      <c r="J28" s="1">
        <f>IFERROR(+$J$23*$E$25+$J$24*$E$26+$J$25*$E$27,0)</f>
        <v>0</v>
      </c>
      <c r="K28" s="57" t="s">
        <v>101</v>
      </c>
      <c r="M28" s="427" t="s">
        <v>20</v>
      </c>
      <c r="N28" s="444"/>
      <c r="O28" s="428"/>
      <c r="P28" s="427" t="s">
        <v>39</v>
      </c>
      <c r="Q28" s="444"/>
      <c r="R28" s="444"/>
      <c r="S28" s="444"/>
      <c r="T28" s="444"/>
      <c r="U28" s="428"/>
      <c r="V28" s="427" t="s">
        <v>40</v>
      </c>
      <c r="W28" s="428"/>
      <c r="X28" s="41"/>
      <c r="Y28" s="41"/>
    </row>
    <row r="29" spans="1:30" ht="17" customHeight="1">
      <c r="A29" s="4" t="s">
        <v>23</v>
      </c>
      <c r="B29" s="4"/>
      <c r="C29" s="57"/>
      <c r="D29" s="57"/>
      <c r="E29" s="57"/>
      <c r="F29" s="57"/>
      <c r="G29" s="63" t="s">
        <v>50</v>
      </c>
      <c r="H29" s="64"/>
      <c r="I29" s="64"/>
      <c r="J29" s="64"/>
      <c r="K29" s="57"/>
      <c r="M29" s="429" t="s">
        <v>33</v>
      </c>
      <c r="N29" s="430"/>
      <c r="O29" s="431"/>
      <c r="P29" s="432" t="s">
        <v>91</v>
      </c>
      <c r="Q29" s="433"/>
      <c r="R29" s="433"/>
      <c r="S29" s="433"/>
      <c r="T29" s="433"/>
      <c r="U29" s="434"/>
      <c r="V29" s="435" t="s">
        <v>41</v>
      </c>
      <c r="W29" s="436"/>
      <c r="X29" s="41"/>
      <c r="Y29" s="41"/>
      <c r="Z29" s="41"/>
      <c r="AA29" s="41"/>
      <c r="AB29" s="41"/>
      <c r="AC29" s="41"/>
      <c r="AD29" s="35"/>
    </row>
    <row r="30" spans="1:30" ht="17" customHeight="1">
      <c r="A30" s="471" t="s">
        <v>124</v>
      </c>
      <c r="B30" s="472"/>
      <c r="C30" s="472"/>
      <c r="D30" s="473"/>
      <c r="E30" s="54"/>
      <c r="F30" s="57"/>
      <c r="G30" s="427" t="s">
        <v>45</v>
      </c>
      <c r="H30" s="444"/>
      <c r="I30" s="428"/>
      <c r="J30" s="46">
        <f>(IF(E31&gt;2000,480,440))</f>
        <v>440</v>
      </c>
      <c r="K30" s="57"/>
      <c r="M30" s="441" t="s">
        <v>42</v>
      </c>
      <c r="N30" s="442"/>
      <c r="O30" s="443"/>
      <c r="P30" s="432" t="s">
        <v>88</v>
      </c>
      <c r="Q30" s="433"/>
      <c r="R30" s="433"/>
      <c r="S30" s="433"/>
      <c r="T30" s="433"/>
      <c r="U30" s="434"/>
      <c r="V30" s="437"/>
      <c r="W30" s="438"/>
      <c r="X30" s="41"/>
      <c r="Y30" s="41"/>
      <c r="AD30" s="35"/>
    </row>
    <row r="31" spans="1:30" ht="17" customHeight="1" thickBot="1">
      <c r="A31" s="478" t="s">
        <v>46</v>
      </c>
      <c r="B31" s="479"/>
      <c r="C31" s="479"/>
      <c r="D31" s="480"/>
      <c r="E31" s="124">
        <f>'1－２.一時(幼)'!F42</f>
        <v>0</v>
      </c>
      <c r="F31" s="57"/>
      <c r="G31" s="427" t="s">
        <v>47</v>
      </c>
      <c r="H31" s="444"/>
      <c r="I31" s="428"/>
      <c r="J31" s="46">
        <v>100</v>
      </c>
      <c r="K31" s="57"/>
      <c r="M31" s="441" t="s">
        <v>43</v>
      </c>
      <c r="N31" s="442"/>
      <c r="O31" s="443"/>
      <c r="P31" s="432" t="s">
        <v>41</v>
      </c>
      <c r="Q31" s="433"/>
      <c r="R31" s="433"/>
      <c r="S31" s="433"/>
      <c r="T31" s="433"/>
      <c r="U31" s="434"/>
      <c r="V31" s="437"/>
      <c r="W31" s="438"/>
      <c r="X31" s="41"/>
      <c r="Y31" s="41"/>
      <c r="AD31" s="35"/>
    </row>
    <row r="32" spans="1:30" ht="17" customHeight="1" thickTop="1">
      <c r="A32" s="483" t="s">
        <v>51</v>
      </c>
      <c r="B32" s="484"/>
      <c r="C32" s="484"/>
      <c r="D32" s="484"/>
      <c r="E32" s="485"/>
      <c r="F32" s="57"/>
      <c r="G32" s="427" t="s">
        <v>48</v>
      </c>
      <c r="H32" s="444"/>
      <c r="I32" s="428"/>
      <c r="J32" s="46">
        <v>200</v>
      </c>
      <c r="K32" s="57"/>
      <c r="M32" s="427" t="s">
        <v>44</v>
      </c>
      <c r="N32" s="444"/>
      <c r="O32" s="428"/>
      <c r="P32" s="432" t="s">
        <v>41</v>
      </c>
      <c r="Q32" s="433"/>
      <c r="R32" s="433"/>
      <c r="S32" s="433"/>
      <c r="T32" s="433"/>
      <c r="U32" s="434"/>
      <c r="V32" s="439"/>
      <c r="W32" s="440"/>
      <c r="X32" s="41"/>
      <c r="Y32" s="41"/>
      <c r="AD32" s="35"/>
    </row>
    <row r="33" spans="1:30" ht="17" customHeight="1">
      <c r="A33" s="471" t="s">
        <v>191</v>
      </c>
      <c r="B33" s="472"/>
      <c r="C33" s="472"/>
      <c r="D33" s="473"/>
      <c r="E33" s="46">
        <f>'1－２.一時(幼)'!F20</f>
        <v>0</v>
      </c>
      <c r="F33" s="57"/>
      <c r="G33" s="427" t="s">
        <v>49</v>
      </c>
      <c r="H33" s="444"/>
      <c r="I33" s="428"/>
      <c r="J33" s="46">
        <v>300</v>
      </c>
      <c r="K33" s="57"/>
      <c r="M33" s="41" t="s">
        <v>89</v>
      </c>
      <c r="N33" s="38"/>
      <c r="O33" s="38"/>
      <c r="P33" s="38"/>
      <c r="Q33" s="41"/>
      <c r="R33" s="41"/>
      <c r="S33" s="41"/>
      <c r="T33" s="41"/>
      <c r="U33" s="41"/>
      <c r="V33" s="41"/>
      <c r="W33" s="100"/>
      <c r="X33" s="41"/>
      <c r="Y33" s="41"/>
      <c r="AD33" s="35"/>
    </row>
    <row r="34" spans="1:30" ht="17" customHeight="1">
      <c r="A34" s="462" t="s">
        <v>188</v>
      </c>
      <c r="B34" s="463"/>
      <c r="C34" s="463"/>
      <c r="D34" s="464"/>
      <c r="E34" s="46">
        <f>'1－２.一時(幼)'!G20</f>
        <v>0</v>
      </c>
      <c r="F34" s="57"/>
      <c r="G34" s="60"/>
      <c r="H34" s="481" t="s">
        <v>84</v>
      </c>
      <c r="I34" s="482"/>
      <c r="J34" s="43">
        <f>IFERROR($J$30*$E$33+$J$31*$E$34+$J$32*$E$35+$J$33*$E$36,0)</f>
        <v>0</v>
      </c>
      <c r="K34" s="57"/>
      <c r="M34" s="33"/>
      <c r="N34" s="33"/>
    </row>
    <row r="35" spans="1:30" ht="17" customHeight="1">
      <c r="A35" s="462" t="s">
        <v>189</v>
      </c>
      <c r="B35" s="463"/>
      <c r="C35" s="463"/>
      <c r="D35" s="464"/>
      <c r="E35" s="46">
        <f>'1－２.一時(幼)'!H20</f>
        <v>0</v>
      </c>
      <c r="F35" s="57"/>
      <c r="G35" s="61"/>
      <c r="H35" s="427" t="s">
        <v>110</v>
      </c>
      <c r="I35" s="428"/>
      <c r="J35" s="43">
        <f>IFERROR($J$30*$E$33,0)</f>
        <v>0</v>
      </c>
      <c r="K35" s="35" t="s">
        <v>102</v>
      </c>
      <c r="M35" s="33"/>
      <c r="N35" s="33"/>
    </row>
    <row r="36" spans="1:30" ht="17" customHeight="1" thickBot="1">
      <c r="A36" s="474" t="s">
        <v>190</v>
      </c>
      <c r="B36" s="475"/>
      <c r="C36" s="475"/>
      <c r="D36" s="476"/>
      <c r="E36" s="124">
        <f>'1－２.一時(幼)'!I20</f>
        <v>0</v>
      </c>
      <c r="F36" s="57"/>
      <c r="G36" s="63"/>
      <c r="H36" s="446" t="s">
        <v>112</v>
      </c>
      <c r="I36" s="447"/>
      <c r="J36" s="1">
        <f>IFERROR($J$31*$E$34+$J$32*$E$35+$J$33*$E$36,0)</f>
        <v>0</v>
      </c>
      <c r="K36" s="57" t="s">
        <v>103</v>
      </c>
      <c r="M36" s="33"/>
      <c r="N36" s="33"/>
    </row>
    <row r="37" spans="1:30" ht="17" customHeight="1" thickTop="1">
      <c r="A37" s="465" t="s">
        <v>53</v>
      </c>
      <c r="B37" s="466"/>
      <c r="C37" s="466"/>
      <c r="D37" s="466"/>
      <c r="E37" s="467"/>
      <c r="F37" s="57"/>
      <c r="G37" s="63" t="s">
        <v>52</v>
      </c>
      <c r="H37" s="121"/>
      <c r="I37" s="121"/>
      <c r="J37" s="122"/>
      <c r="K37" s="66"/>
      <c r="M37" s="33"/>
      <c r="N37" s="33"/>
    </row>
    <row r="38" spans="1:30" ht="17" customHeight="1">
      <c r="A38" s="468" t="s">
        <v>191</v>
      </c>
      <c r="B38" s="469"/>
      <c r="C38" s="469"/>
      <c r="D38" s="470"/>
      <c r="E38" s="46">
        <f>'1－２.一時(幼)'!J20</f>
        <v>0</v>
      </c>
      <c r="F38" s="57"/>
      <c r="G38" s="427" t="s">
        <v>45</v>
      </c>
      <c r="H38" s="444"/>
      <c r="I38" s="428"/>
      <c r="J38" s="46">
        <f>(IF(E31&gt;2000,960,880))</f>
        <v>880</v>
      </c>
      <c r="K38" s="57"/>
      <c r="M38" s="33"/>
      <c r="N38" s="33"/>
    </row>
    <row r="39" spans="1:30" ht="17" customHeight="1">
      <c r="A39" s="462" t="s">
        <v>188</v>
      </c>
      <c r="B39" s="463"/>
      <c r="C39" s="463"/>
      <c r="D39" s="464"/>
      <c r="E39" s="46">
        <f>'1－２.一時(幼)'!K20</f>
        <v>0</v>
      </c>
      <c r="F39" s="57"/>
      <c r="G39" s="427" t="s">
        <v>47</v>
      </c>
      <c r="H39" s="444"/>
      <c r="I39" s="428"/>
      <c r="J39" s="46">
        <v>150</v>
      </c>
      <c r="K39" s="57"/>
      <c r="M39" s="33"/>
      <c r="N39" s="33"/>
    </row>
    <row r="40" spans="1:30" ht="17" customHeight="1">
      <c r="A40" s="462" t="s">
        <v>189</v>
      </c>
      <c r="B40" s="463"/>
      <c r="C40" s="463"/>
      <c r="D40" s="464"/>
      <c r="E40" s="46">
        <f>'1－２.一時(幼)'!L20</f>
        <v>0</v>
      </c>
      <c r="F40" s="57"/>
      <c r="G40" s="427" t="s">
        <v>48</v>
      </c>
      <c r="H40" s="444"/>
      <c r="I40" s="428"/>
      <c r="J40" s="46">
        <v>300</v>
      </c>
      <c r="K40" s="57"/>
      <c r="M40" s="33"/>
      <c r="N40" s="33"/>
    </row>
    <row r="41" spans="1:30" ht="17" customHeight="1">
      <c r="A41" s="462" t="s">
        <v>190</v>
      </c>
      <c r="B41" s="463"/>
      <c r="C41" s="463"/>
      <c r="D41" s="464"/>
      <c r="E41" s="46">
        <f>'1－２.一時(幼)'!M20</f>
        <v>0</v>
      </c>
      <c r="F41" s="57"/>
      <c r="G41" s="427" t="s">
        <v>49</v>
      </c>
      <c r="H41" s="444"/>
      <c r="I41" s="428"/>
      <c r="J41" s="46">
        <v>450</v>
      </c>
      <c r="K41" s="57"/>
      <c r="M41" s="33"/>
      <c r="N41" s="33"/>
    </row>
    <row r="42" spans="1:30" ht="17" customHeight="1">
      <c r="A42" s="87"/>
      <c r="B42" s="87"/>
      <c r="C42" s="87"/>
      <c r="D42" s="87"/>
      <c r="E42" s="89" t="str">
        <f>IF(SUM($E$33:$E$36)=0,"",IF(($E$34+$E$35+$E$36)&gt;$E$33,"エラー！長時間加算児童数が年間延利用児童数を上回っています！",""))</f>
        <v/>
      </c>
      <c r="F42" s="57"/>
      <c r="G42" s="60"/>
      <c r="H42" s="481" t="s">
        <v>85</v>
      </c>
      <c r="I42" s="482"/>
      <c r="J42" s="43">
        <f>IFERROR($J$38*$E$38+$J$39*$E$39+$J$40*$E$40+$J$41*$E$41,0)</f>
        <v>0</v>
      </c>
      <c r="K42" s="65"/>
      <c r="M42" s="33"/>
      <c r="N42" s="33"/>
    </row>
    <row r="43" spans="1:30" ht="17" customHeight="1">
      <c r="A43" s="87"/>
      <c r="B43" s="87"/>
      <c r="C43" s="87"/>
      <c r="D43" s="87"/>
      <c r="E43" s="89" t="str">
        <f>IF(SUM($E$38:$E$41)=0,"",IF(($E$39+$E$40+$E$41)&gt;$E$38,"エラー！長時間加算児童数が年間延利用児童数を上回っています！",""))</f>
        <v/>
      </c>
      <c r="F43" s="57"/>
      <c r="G43" s="61"/>
      <c r="H43" s="427" t="s">
        <v>110</v>
      </c>
      <c r="I43" s="428"/>
      <c r="J43" s="42">
        <v>0</v>
      </c>
      <c r="K43" s="65" t="s">
        <v>104</v>
      </c>
      <c r="M43" s="33"/>
      <c r="N43" s="33"/>
    </row>
    <row r="44" spans="1:30" ht="17" customHeight="1">
      <c r="A44" s="62"/>
      <c r="B44" s="62"/>
      <c r="C44" s="62"/>
      <c r="D44" s="2"/>
      <c r="E44" s="89"/>
      <c r="F44" s="57"/>
      <c r="G44" s="95"/>
      <c r="H44" s="446" t="s">
        <v>112</v>
      </c>
      <c r="I44" s="447"/>
      <c r="J44" s="46">
        <f>IFERROR($J$38*$E$38+$J$39*$E$39+$J$40*$E$40+$J$41*$E$41,0)</f>
        <v>0</v>
      </c>
      <c r="K44" s="65" t="s">
        <v>105</v>
      </c>
      <c r="M44" s="33"/>
      <c r="N44" s="33"/>
    </row>
    <row r="45" spans="1:30" ht="17" customHeight="1">
      <c r="A45" s="4" t="s">
        <v>308</v>
      </c>
      <c r="B45" s="4"/>
      <c r="C45" s="57"/>
      <c r="D45" s="57"/>
      <c r="E45" s="57"/>
      <c r="F45" s="57"/>
      <c r="G45" s="95"/>
      <c r="H45" s="95"/>
      <c r="I45" s="95"/>
      <c r="J45" s="32"/>
      <c r="K45" s="65"/>
      <c r="M45" s="33"/>
      <c r="N45" s="33"/>
    </row>
    <row r="46" spans="1:30" ht="17" customHeight="1">
      <c r="A46" s="471" t="s">
        <v>125</v>
      </c>
      <c r="B46" s="472"/>
      <c r="C46" s="472"/>
      <c r="D46" s="473"/>
      <c r="E46" s="54"/>
      <c r="F46" s="57"/>
      <c r="G46" s="427" t="s">
        <v>45</v>
      </c>
      <c r="H46" s="444"/>
      <c r="I46" s="428"/>
      <c r="J46" s="43">
        <v>880</v>
      </c>
      <c r="K46" s="57"/>
      <c r="M46" s="33"/>
      <c r="N46" s="33"/>
    </row>
    <row r="47" spans="1:30" ht="17" customHeight="1">
      <c r="A47" s="471" t="s">
        <v>192</v>
      </c>
      <c r="B47" s="472"/>
      <c r="C47" s="472"/>
      <c r="D47" s="473"/>
      <c r="E47" s="46">
        <f>'1－２.一時(幼)'!N20</f>
        <v>0</v>
      </c>
      <c r="F47" s="57"/>
      <c r="G47" s="427" t="s">
        <v>47</v>
      </c>
      <c r="H47" s="444"/>
      <c r="I47" s="428"/>
      <c r="J47" s="46">
        <v>150</v>
      </c>
      <c r="K47" s="57"/>
      <c r="M47" s="33"/>
      <c r="N47" s="33"/>
    </row>
    <row r="48" spans="1:30" ht="17" customHeight="1">
      <c r="A48" s="457" t="s">
        <v>188</v>
      </c>
      <c r="B48" s="458"/>
      <c r="C48" s="458"/>
      <c r="D48" s="459"/>
      <c r="E48" s="46">
        <f>'1－２.一時(幼)'!O20</f>
        <v>0</v>
      </c>
      <c r="F48" s="57"/>
      <c r="G48" s="427" t="s">
        <v>48</v>
      </c>
      <c r="H48" s="444"/>
      <c r="I48" s="428"/>
      <c r="J48" s="46">
        <v>300</v>
      </c>
      <c r="K48" s="57"/>
      <c r="M48" s="33"/>
      <c r="N48" s="33"/>
    </row>
    <row r="49" spans="1:20" ht="17" customHeight="1">
      <c r="A49" s="457" t="s">
        <v>189</v>
      </c>
      <c r="B49" s="458"/>
      <c r="C49" s="458"/>
      <c r="D49" s="459"/>
      <c r="E49" s="46">
        <f>'1－２.一時(幼)'!P20</f>
        <v>0</v>
      </c>
      <c r="F49" s="57"/>
      <c r="G49" s="427" t="s">
        <v>49</v>
      </c>
      <c r="H49" s="444"/>
      <c r="I49" s="428"/>
      <c r="J49" s="46">
        <v>450</v>
      </c>
      <c r="K49" s="57"/>
      <c r="M49" s="33"/>
      <c r="N49" s="33"/>
    </row>
    <row r="50" spans="1:20" ht="17" customHeight="1">
      <c r="A50" s="457" t="s">
        <v>190</v>
      </c>
      <c r="B50" s="458"/>
      <c r="C50" s="458"/>
      <c r="D50" s="459"/>
      <c r="E50" s="46">
        <f>'1－２.一時(幼)'!Q20</f>
        <v>0</v>
      </c>
      <c r="F50" s="57"/>
      <c r="G50" s="57"/>
      <c r="H50" s="477" t="s">
        <v>86</v>
      </c>
      <c r="I50" s="431"/>
      <c r="J50" s="42">
        <f>$J$46*$E$47+$J$47*$E$48+$J$48*$E$49+$J$49*$E$50</f>
        <v>0</v>
      </c>
      <c r="K50" s="35"/>
      <c r="M50" s="33"/>
      <c r="N50" s="33"/>
    </row>
    <row r="51" spans="1:20" ht="17" customHeight="1">
      <c r="A51" s="86"/>
      <c r="B51" s="86"/>
      <c r="C51" s="86"/>
      <c r="D51" s="86"/>
      <c r="E51" s="89"/>
      <c r="F51" s="57"/>
      <c r="G51" s="57"/>
      <c r="H51" s="427" t="s">
        <v>110</v>
      </c>
      <c r="I51" s="428"/>
      <c r="J51" s="42">
        <f>$J$46*$E$47</f>
        <v>0</v>
      </c>
      <c r="K51" s="35" t="s">
        <v>106</v>
      </c>
      <c r="M51" s="33"/>
      <c r="N51" s="33"/>
    </row>
    <row r="52" spans="1:20" ht="17" customHeight="1">
      <c r="A52" s="57"/>
      <c r="B52" s="57"/>
      <c r="C52" s="57"/>
      <c r="D52" s="57"/>
      <c r="E52" s="57"/>
      <c r="F52" s="57"/>
      <c r="G52" s="57"/>
      <c r="H52" s="446" t="s">
        <v>112</v>
      </c>
      <c r="I52" s="447"/>
      <c r="J52" s="46">
        <f>$J$47*$E$48+$J$48*$E$49+$J$49*$E$50</f>
        <v>0</v>
      </c>
      <c r="K52" s="57" t="s">
        <v>107</v>
      </c>
      <c r="M52" s="33"/>
      <c r="N52" s="33"/>
    </row>
    <row r="53" spans="1:20" ht="17" customHeight="1">
      <c r="A53" s="4" t="s">
        <v>309</v>
      </c>
      <c r="B53" s="4"/>
      <c r="C53" s="57"/>
      <c r="D53" s="57"/>
      <c r="E53" s="57"/>
      <c r="F53" s="57"/>
      <c r="G53" s="57"/>
      <c r="H53" s="121"/>
      <c r="I53" s="121"/>
      <c r="J53" s="88"/>
      <c r="K53" s="66"/>
      <c r="M53" s="33"/>
      <c r="N53" s="33"/>
    </row>
    <row r="54" spans="1:20" ht="17" customHeight="1">
      <c r="A54" s="471" t="s">
        <v>192</v>
      </c>
      <c r="B54" s="472"/>
      <c r="C54" s="472"/>
      <c r="D54" s="473"/>
      <c r="E54" s="46">
        <f>'1－２.一時(幼)'!J39</f>
        <v>0</v>
      </c>
      <c r="F54" s="57"/>
      <c r="G54" s="427" t="s">
        <v>45</v>
      </c>
      <c r="H54" s="444"/>
      <c r="I54" s="428"/>
      <c r="J54" s="42">
        <v>880</v>
      </c>
      <c r="K54" s="57"/>
      <c r="M54" s="33"/>
      <c r="N54" s="33"/>
    </row>
    <row r="55" spans="1:20" ht="17" customHeight="1">
      <c r="A55" s="457" t="s">
        <v>188</v>
      </c>
      <c r="B55" s="458"/>
      <c r="C55" s="458"/>
      <c r="D55" s="459"/>
      <c r="E55" s="46">
        <f>'1－２.一時(幼)'!K39</f>
        <v>0</v>
      </c>
      <c r="F55" s="57"/>
      <c r="G55" s="427" t="s">
        <v>47</v>
      </c>
      <c r="H55" s="444"/>
      <c r="I55" s="428"/>
      <c r="J55" s="42">
        <v>150</v>
      </c>
      <c r="K55" s="57"/>
      <c r="M55" s="33"/>
      <c r="N55" s="33"/>
    </row>
    <row r="56" spans="1:20" ht="17" customHeight="1">
      <c r="A56" s="457" t="s">
        <v>189</v>
      </c>
      <c r="B56" s="458"/>
      <c r="C56" s="458"/>
      <c r="D56" s="459"/>
      <c r="E56" s="46">
        <f>'1－２.一時(幼)'!L39</f>
        <v>0</v>
      </c>
      <c r="F56" s="57"/>
      <c r="G56" s="427" t="s">
        <v>48</v>
      </c>
      <c r="H56" s="444"/>
      <c r="I56" s="428"/>
      <c r="J56" s="42">
        <v>300</v>
      </c>
      <c r="K56" s="57"/>
      <c r="M56" s="33"/>
      <c r="N56" s="33"/>
    </row>
    <row r="57" spans="1:20">
      <c r="A57" s="457" t="s">
        <v>190</v>
      </c>
      <c r="B57" s="458"/>
      <c r="C57" s="458"/>
      <c r="D57" s="459"/>
      <c r="E57" s="46">
        <f>'1－２.一時(幼)'!M39</f>
        <v>0</v>
      </c>
      <c r="F57" s="57"/>
      <c r="G57" s="427" t="s">
        <v>49</v>
      </c>
      <c r="H57" s="444"/>
      <c r="I57" s="428"/>
      <c r="J57" s="42">
        <v>450</v>
      </c>
      <c r="K57" s="57"/>
      <c r="M57" s="33"/>
      <c r="N57" s="33"/>
    </row>
    <row r="58" spans="1:20" ht="17" customHeight="1">
      <c r="A58" s="60"/>
      <c r="B58" s="60"/>
      <c r="C58" s="60"/>
      <c r="D58" s="60"/>
      <c r="E58" s="89" t="str">
        <f>IF(SUM(E54:E57)=0,"",IF((E55+E56+E57)&gt;E54,"エラー！長時間加算児童数が年間延利用児童数を上回っています！",""))</f>
        <v/>
      </c>
      <c r="F58" s="57"/>
      <c r="G58" s="57"/>
      <c r="H58" s="460" t="s">
        <v>87</v>
      </c>
      <c r="I58" s="461"/>
      <c r="J58" s="42">
        <f>$J$54*$E$54+$J$55*$E$55+$J$56*$E$56+$J$57*$E$57</f>
        <v>0</v>
      </c>
      <c r="K58" s="57"/>
      <c r="M58" s="33"/>
      <c r="N58" s="33"/>
    </row>
    <row r="59" spans="1:20" ht="17" customHeight="1">
      <c r="A59" s="57"/>
      <c r="B59" s="57"/>
      <c r="C59" s="57"/>
      <c r="D59" s="57"/>
      <c r="E59" s="57"/>
      <c r="F59" s="57"/>
      <c r="G59" s="123"/>
      <c r="H59" s="427" t="s">
        <v>110</v>
      </c>
      <c r="I59" s="428"/>
      <c r="J59" s="42">
        <f>$E$54*$J$54</f>
        <v>0</v>
      </c>
      <c r="K59" s="65" t="s">
        <v>108</v>
      </c>
      <c r="M59" s="34"/>
      <c r="N59" s="34"/>
      <c r="O59" s="34"/>
      <c r="P59" s="34"/>
      <c r="Q59" s="34"/>
      <c r="R59" s="34"/>
      <c r="S59" s="34"/>
    </row>
    <row r="60" spans="1:20" ht="17" customHeight="1">
      <c r="A60" s="57"/>
      <c r="B60" s="57"/>
      <c r="C60" s="57"/>
      <c r="D60" s="57"/>
      <c r="E60" s="57"/>
      <c r="F60" s="57"/>
      <c r="G60" s="100"/>
      <c r="H60" s="446" t="s">
        <v>112</v>
      </c>
      <c r="I60" s="447"/>
      <c r="J60" s="46">
        <f>$J$55*$E$55+$J$56*$E$56+$J$57*$E$57</f>
        <v>0</v>
      </c>
      <c r="K60" s="65" t="s">
        <v>109</v>
      </c>
      <c r="M60" s="34"/>
      <c r="N60" s="34"/>
      <c r="O60" s="34"/>
      <c r="P60" s="34"/>
      <c r="Q60" s="34"/>
      <c r="R60" s="34"/>
      <c r="S60" s="34"/>
    </row>
    <row r="61" spans="1:20" ht="13.25" customHeight="1">
      <c r="A61" s="455"/>
      <c r="B61" s="455"/>
      <c r="C61" s="455"/>
      <c r="D61" s="455"/>
      <c r="E61" s="455"/>
      <c r="F61" s="95"/>
      <c r="G61" s="38"/>
      <c r="M61" s="96"/>
      <c r="N61" s="96"/>
      <c r="O61" s="96"/>
      <c r="P61" s="96"/>
      <c r="Q61" s="96"/>
      <c r="R61" s="95"/>
      <c r="S61" s="34"/>
      <c r="T61" s="34"/>
    </row>
    <row r="62" spans="1:20" ht="31" customHeight="1">
      <c r="A62" s="455"/>
      <c r="B62" s="455"/>
      <c r="C62" s="455"/>
      <c r="D62" s="455"/>
      <c r="E62" s="455"/>
      <c r="F62" s="454"/>
      <c r="G62" s="38"/>
      <c r="H62" s="432" t="s">
        <v>111</v>
      </c>
      <c r="I62" s="428"/>
      <c r="J62" s="45">
        <f>IF((J27+J35+J43+J51+J59)&gt;10223000,10223000,J27+J35+J43+J51+J59)</f>
        <v>0</v>
      </c>
      <c r="K62" s="21" t="s">
        <v>225</v>
      </c>
      <c r="L62" s="64"/>
      <c r="M62" s="96"/>
      <c r="N62" s="96"/>
      <c r="O62" s="96"/>
      <c r="P62" s="96"/>
      <c r="Q62" s="96"/>
      <c r="R62" s="95"/>
      <c r="S62" s="34"/>
      <c r="T62" s="34"/>
    </row>
    <row r="63" spans="1:20">
      <c r="A63" s="455"/>
      <c r="B63" s="455"/>
      <c r="C63" s="455"/>
      <c r="D63" s="455"/>
      <c r="E63" s="455"/>
      <c r="F63" s="454"/>
      <c r="G63" s="41"/>
      <c r="H63" s="446" t="s">
        <v>113</v>
      </c>
      <c r="I63" s="447"/>
      <c r="J63" s="45">
        <f>J28+J36+J44+J52+J60</f>
        <v>0</v>
      </c>
      <c r="K63" s="21" t="s">
        <v>280</v>
      </c>
      <c r="L63" s="37"/>
      <c r="M63" s="456"/>
      <c r="N63" s="456"/>
      <c r="O63" s="456"/>
      <c r="P63" s="456"/>
      <c r="Q63" s="456"/>
      <c r="R63" s="454"/>
      <c r="S63" s="34"/>
      <c r="T63" s="34"/>
    </row>
    <row r="64" spans="1:20">
      <c r="A64" s="32"/>
      <c r="B64" s="32"/>
      <c r="C64" s="32"/>
      <c r="D64" s="32"/>
      <c r="E64" s="95"/>
      <c r="F64" s="2"/>
      <c r="H64" s="41"/>
      <c r="I64" s="41"/>
      <c r="J64" s="2"/>
      <c r="M64" s="456"/>
      <c r="N64" s="456"/>
      <c r="O64" s="456"/>
      <c r="P64" s="456"/>
      <c r="Q64" s="456"/>
      <c r="R64" s="454"/>
      <c r="S64" s="34"/>
      <c r="T64" s="34"/>
    </row>
    <row r="65" spans="13:20">
      <c r="M65" s="455"/>
      <c r="N65" s="455"/>
      <c r="O65" s="455"/>
      <c r="P65" s="455"/>
      <c r="Q65" s="455"/>
      <c r="R65" s="454"/>
      <c r="S65" s="34"/>
      <c r="T65" s="34"/>
    </row>
    <row r="66" spans="13:20">
      <c r="M66" s="455"/>
      <c r="N66" s="455"/>
      <c r="O66" s="455"/>
      <c r="P66" s="455"/>
      <c r="Q66" s="455"/>
      <c r="R66" s="454"/>
      <c r="S66" s="34"/>
      <c r="T66" s="34"/>
    </row>
    <row r="67" spans="13:20">
      <c r="M67" s="455"/>
      <c r="N67" s="455"/>
      <c r="O67" s="455"/>
      <c r="P67" s="455"/>
      <c r="Q67" s="455"/>
      <c r="R67" s="454"/>
      <c r="S67" s="34"/>
      <c r="T67" s="34"/>
    </row>
    <row r="68" spans="13:20">
      <c r="M68" s="455"/>
      <c r="N68" s="455"/>
      <c r="O68" s="455"/>
      <c r="P68" s="455"/>
      <c r="Q68" s="455"/>
      <c r="R68" s="454"/>
      <c r="S68" s="34"/>
      <c r="T68" s="34"/>
    </row>
    <row r="69" spans="13:20" ht="22.5" customHeight="1">
      <c r="M69" s="445"/>
      <c r="N69" s="445"/>
      <c r="O69" s="445"/>
      <c r="P69" s="445"/>
      <c r="Q69" s="445"/>
      <c r="R69" s="2"/>
      <c r="S69" s="34"/>
      <c r="T69" s="34"/>
    </row>
    <row r="70" spans="13:20" ht="22.5" customHeight="1">
      <c r="M70" s="34"/>
      <c r="N70" s="34"/>
      <c r="O70" s="34"/>
      <c r="P70" s="34"/>
      <c r="Q70" s="34"/>
      <c r="R70" s="34"/>
      <c r="S70" s="34"/>
      <c r="T70" s="34"/>
    </row>
  </sheetData>
  <sheetProtection algorithmName="SHA-512" hashValue="b99+qo5R/7eDIq1OJ8thscXhlyCNzv0UHBxtQnjEVHUT/pMThvPhIOhHJLwcouGIytOZS9WlsVJVrLm7e/5LRw==" saltValue="wwHS37nv4ymnGGmMhJThmQ==" spinCount="100000" sheet="1" objects="1" scenarios="1"/>
  <mergeCells count="89">
    <mergeCell ref="A31:D31"/>
    <mergeCell ref="A47:D47"/>
    <mergeCell ref="G47:I47"/>
    <mergeCell ref="H42:I42"/>
    <mergeCell ref="H43:I43"/>
    <mergeCell ref="H44:I44"/>
    <mergeCell ref="A46:D46"/>
    <mergeCell ref="G46:I46"/>
    <mergeCell ref="A39:D39"/>
    <mergeCell ref="A32:E32"/>
    <mergeCell ref="A33:D33"/>
    <mergeCell ref="G33:I33"/>
    <mergeCell ref="A41:D41"/>
    <mergeCell ref="G39:I39"/>
    <mergeCell ref="A40:D40"/>
    <mergeCell ref="H34:I34"/>
    <mergeCell ref="A48:D48"/>
    <mergeCell ref="A54:D54"/>
    <mergeCell ref="G54:I54"/>
    <mergeCell ref="G48:I48"/>
    <mergeCell ref="A49:D49"/>
    <mergeCell ref="A50:D50"/>
    <mergeCell ref="H50:I50"/>
    <mergeCell ref="H51:I51"/>
    <mergeCell ref="A61:E61"/>
    <mergeCell ref="R67:R68"/>
    <mergeCell ref="A22:D22"/>
    <mergeCell ref="G22:I22"/>
    <mergeCell ref="A23:D23"/>
    <mergeCell ref="G23:I23"/>
    <mergeCell ref="A24:D24"/>
    <mergeCell ref="G24:I24"/>
    <mergeCell ref="A25:D25"/>
    <mergeCell ref="G25:I25"/>
    <mergeCell ref="A26:D26"/>
    <mergeCell ref="A27:D27"/>
    <mergeCell ref="H27:I27"/>
    <mergeCell ref="A36:D36"/>
    <mergeCell ref="A30:D30"/>
    <mergeCell ref="R63:R64"/>
    <mergeCell ref="G41:I41"/>
    <mergeCell ref="G40:I40"/>
    <mergeCell ref="A34:D34"/>
    <mergeCell ref="A35:D35"/>
    <mergeCell ref="H35:I35"/>
    <mergeCell ref="A37:E37"/>
    <mergeCell ref="A38:D38"/>
    <mergeCell ref="G38:I38"/>
    <mergeCell ref="H60:I60"/>
    <mergeCell ref="H52:I52"/>
    <mergeCell ref="A55:D55"/>
    <mergeCell ref="G55:I55"/>
    <mergeCell ref="A56:D56"/>
    <mergeCell ref="G56:I56"/>
    <mergeCell ref="H59:I59"/>
    <mergeCell ref="A57:D57"/>
    <mergeCell ref="G57:I57"/>
    <mergeCell ref="H58:I58"/>
    <mergeCell ref="A62:E63"/>
    <mergeCell ref="F62:F63"/>
    <mergeCell ref="M67:Q68"/>
    <mergeCell ref="M63:Q64"/>
    <mergeCell ref="M65:Q66"/>
    <mergeCell ref="G31:I31"/>
    <mergeCell ref="M69:Q69"/>
    <mergeCell ref="H62:I62"/>
    <mergeCell ref="H63:I63"/>
    <mergeCell ref="K2:L2"/>
    <mergeCell ref="K3:L3"/>
    <mergeCell ref="K4:L4"/>
    <mergeCell ref="M28:O28"/>
    <mergeCell ref="H36:I36"/>
    <mergeCell ref="G30:I30"/>
    <mergeCell ref="H26:I26"/>
    <mergeCell ref="H28:I28"/>
    <mergeCell ref="P28:U28"/>
    <mergeCell ref="G32:I32"/>
    <mergeCell ref="R65:R66"/>
    <mergeCell ref="G49:I49"/>
    <mergeCell ref="V28:W28"/>
    <mergeCell ref="M29:O29"/>
    <mergeCell ref="P29:U29"/>
    <mergeCell ref="V29:W32"/>
    <mergeCell ref="M30:O30"/>
    <mergeCell ref="P30:U30"/>
    <mergeCell ref="M31:O31"/>
    <mergeCell ref="P31:U31"/>
    <mergeCell ref="M32:O32"/>
    <mergeCell ref="P32:U32"/>
  </mergeCells>
  <phoneticPr fontId="4"/>
  <dataValidations count="1">
    <dataValidation type="list" allowBlank="1" showInputMessage="1" showErrorMessage="1" sqref="F62 R67 R63 R65" xr:uid="{00000000-0002-0000-0200-000000000000}">
      <formula1>"○,×"</formula1>
    </dataValidation>
  </dataValidations>
  <pageMargins left="0.70866141732283472" right="0.70866141732283472" top="0.74803149606299213" bottom="0.74803149606299213" header="0.31496062992125984" footer="0.31496062992125984"/>
  <pageSetup paperSize="9" scale="50" orientation="portrait" verticalDpi="0" r:id="rId1"/>
  <headerFooter>
    <oddHeader>&amp;R&amp;D　&amp;T</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FF00"/>
  </sheetPr>
  <dimension ref="A1:V54"/>
  <sheetViews>
    <sheetView view="pageBreakPreview" zoomScale="90" zoomScaleNormal="100" zoomScaleSheetLayoutView="90" workbookViewId="0">
      <selection activeCell="O13" sqref="O13"/>
    </sheetView>
  </sheetViews>
  <sheetFormatPr defaultColWidth="8.90625" defaultRowHeight="18"/>
  <cols>
    <col min="1" max="1" width="6.453125" style="21" customWidth="1"/>
    <col min="2" max="2" width="8.90625" style="21" customWidth="1"/>
    <col min="3" max="3" width="7.1796875" style="21" customWidth="1"/>
    <col min="4" max="4" width="9.36328125" style="21" customWidth="1"/>
    <col min="5" max="17" width="7.1796875" style="21" customWidth="1"/>
    <col min="18" max="18" width="12.90625" style="21" customWidth="1"/>
    <col min="19" max="19" width="4.36328125" style="21" customWidth="1"/>
    <col min="20" max="16384" width="8.90625" style="21"/>
  </cols>
  <sheetData>
    <row r="1" spans="1:21">
      <c r="R1" s="47">
        <f>'1－１.一時(幼)'!K3</f>
        <v>0</v>
      </c>
      <c r="S1" s="33"/>
      <c r="T1" s="33"/>
    </row>
    <row r="2" spans="1:21" ht="20">
      <c r="A2" s="22" t="s">
        <v>80</v>
      </c>
      <c r="S2" s="33"/>
      <c r="T2" s="33"/>
    </row>
    <row r="3" spans="1:21">
      <c r="A3" s="21" t="s">
        <v>224</v>
      </c>
      <c r="S3" s="33"/>
      <c r="T3" s="33"/>
    </row>
    <row r="4" spans="1:21">
      <c r="A4" s="494"/>
      <c r="B4" s="435" t="s">
        <v>22</v>
      </c>
      <c r="C4" s="497"/>
      <c r="D4" s="497"/>
      <c r="E4" s="436"/>
      <c r="F4" s="427" t="s">
        <v>23</v>
      </c>
      <c r="G4" s="444"/>
      <c r="H4" s="444"/>
      <c r="I4" s="444"/>
      <c r="J4" s="444"/>
      <c r="K4" s="444"/>
      <c r="L4" s="444"/>
      <c r="M4" s="444"/>
      <c r="N4" s="435" t="s">
        <v>24</v>
      </c>
      <c r="O4" s="497"/>
      <c r="P4" s="497"/>
      <c r="Q4" s="436"/>
      <c r="S4" s="33"/>
      <c r="T4" s="33"/>
    </row>
    <row r="5" spans="1:21">
      <c r="A5" s="495"/>
      <c r="B5" s="437"/>
      <c r="C5" s="498"/>
      <c r="D5" s="498"/>
      <c r="E5" s="440"/>
      <c r="F5" s="435" t="s">
        <v>25</v>
      </c>
      <c r="G5" s="444"/>
      <c r="H5" s="444"/>
      <c r="I5" s="428"/>
      <c r="J5" s="435" t="s">
        <v>26</v>
      </c>
      <c r="K5" s="497"/>
      <c r="L5" s="497"/>
      <c r="M5" s="497"/>
      <c r="N5" s="437"/>
      <c r="O5" s="499"/>
      <c r="P5" s="499"/>
      <c r="Q5" s="438"/>
      <c r="S5" s="33"/>
      <c r="T5" s="33"/>
    </row>
    <row r="6" spans="1:21" ht="18" customHeight="1">
      <c r="A6" s="495"/>
      <c r="B6" s="500" t="s">
        <v>92</v>
      </c>
      <c r="C6" s="502" t="s">
        <v>97</v>
      </c>
      <c r="D6" s="503"/>
      <c r="E6" s="504"/>
      <c r="F6" s="500" t="s">
        <v>93</v>
      </c>
      <c r="G6" s="502" t="s">
        <v>97</v>
      </c>
      <c r="H6" s="503"/>
      <c r="I6" s="504"/>
      <c r="J6" s="500" t="s">
        <v>93</v>
      </c>
      <c r="K6" s="441" t="s">
        <v>97</v>
      </c>
      <c r="L6" s="486"/>
      <c r="M6" s="487"/>
      <c r="N6" s="500" t="s">
        <v>93</v>
      </c>
      <c r="O6" s="441" t="s">
        <v>97</v>
      </c>
      <c r="P6" s="486"/>
      <c r="Q6" s="487"/>
      <c r="R6" s="102" t="s">
        <v>98</v>
      </c>
      <c r="S6" s="101"/>
      <c r="T6" s="101"/>
      <c r="U6" s="101"/>
    </row>
    <row r="7" spans="1:21">
      <c r="A7" s="496"/>
      <c r="B7" s="501"/>
      <c r="C7" s="98" t="s">
        <v>28</v>
      </c>
      <c r="D7" s="67" t="s">
        <v>29</v>
      </c>
      <c r="E7" s="68" t="s">
        <v>30</v>
      </c>
      <c r="F7" s="501"/>
      <c r="G7" s="98" t="s">
        <v>28</v>
      </c>
      <c r="H7" s="67" t="s">
        <v>29</v>
      </c>
      <c r="I7" s="68" t="s">
        <v>30</v>
      </c>
      <c r="J7" s="501"/>
      <c r="K7" s="69" t="s">
        <v>28</v>
      </c>
      <c r="L7" s="67" t="s">
        <v>29</v>
      </c>
      <c r="M7" s="99" t="s">
        <v>30</v>
      </c>
      <c r="N7" s="501"/>
      <c r="O7" s="69" t="s">
        <v>28</v>
      </c>
      <c r="P7" s="67" t="s">
        <v>29</v>
      </c>
      <c r="Q7" s="68" t="s">
        <v>30</v>
      </c>
      <c r="R7" s="101"/>
      <c r="S7" s="101"/>
      <c r="T7" s="101"/>
      <c r="U7" s="101"/>
    </row>
    <row r="8" spans="1:21" ht="20">
      <c r="A8" s="70" t="s">
        <v>2</v>
      </c>
      <c r="B8" s="71"/>
      <c r="C8" s="114"/>
      <c r="D8" s="115"/>
      <c r="E8" s="116"/>
      <c r="F8" s="71"/>
      <c r="G8" s="114"/>
      <c r="H8" s="115"/>
      <c r="I8" s="116"/>
      <c r="J8" s="117"/>
      <c r="K8" s="114"/>
      <c r="L8" s="115"/>
      <c r="M8" s="116"/>
      <c r="N8" s="71"/>
      <c r="O8" s="114"/>
      <c r="P8" s="115"/>
      <c r="Q8" s="116"/>
      <c r="R8" s="55" t="str">
        <f>IF(SUM(B8:Q8)=0,"",IF(OR((C8+D8+E8)&gt;B8,(G8+H8+I8)&gt;F8,(K8+L8+M8)&gt;J8,(O8+P8+Q8)&gt;N8),"エラー！長時間加算人数が延べ利用人数を上回っています",""))</f>
        <v/>
      </c>
      <c r="T8" s="33"/>
    </row>
    <row r="9" spans="1:21" ht="20">
      <c r="A9" s="70" t="s">
        <v>4</v>
      </c>
      <c r="B9" s="71"/>
      <c r="C9" s="114"/>
      <c r="D9" s="115"/>
      <c r="E9" s="116"/>
      <c r="F9" s="71"/>
      <c r="G9" s="114"/>
      <c r="H9" s="115"/>
      <c r="I9" s="116"/>
      <c r="J9" s="117"/>
      <c r="K9" s="114"/>
      <c r="L9" s="115"/>
      <c r="M9" s="118"/>
      <c r="N9" s="71"/>
      <c r="O9" s="114"/>
      <c r="P9" s="115"/>
      <c r="Q9" s="116"/>
      <c r="R9" s="55" t="str">
        <f t="shared" ref="R9:R19" si="0">IF(SUM(B9:Q9)=0,"",IF(OR((C9+D9+E9)&gt;B9,(G9+H9+I9)&gt;F9,(K9+L9+M9)&gt;J9,(O9+P9+Q9)&gt;N9),"エラー！長時間加算人数が延べ利用人数を上回っています",""))</f>
        <v/>
      </c>
      <c r="S9" s="55" t="str">
        <f t="shared" ref="S9:S19" si="1">IF(SUM(B9:Q9)=0,"",IF(OR((C9+D9+E9)&gt;B9,(G9+H9+I9)&gt;F9,(K9+L9+M9)&gt;J9,(O9+P9+Q9)&gt;N9),"エラー！長時間加算人数が延べ利用人数を上回っています",""))</f>
        <v/>
      </c>
      <c r="T9" s="33"/>
    </row>
    <row r="10" spans="1:21" ht="20">
      <c r="A10" s="70" t="s">
        <v>5</v>
      </c>
      <c r="B10" s="71"/>
      <c r="C10" s="114"/>
      <c r="D10" s="115"/>
      <c r="E10" s="116"/>
      <c r="F10" s="71"/>
      <c r="G10" s="114"/>
      <c r="H10" s="115"/>
      <c r="I10" s="116"/>
      <c r="J10" s="117"/>
      <c r="K10" s="114"/>
      <c r="L10" s="115"/>
      <c r="M10" s="118"/>
      <c r="N10" s="71"/>
      <c r="O10" s="114"/>
      <c r="P10" s="115"/>
      <c r="Q10" s="116"/>
      <c r="R10" s="55" t="str">
        <f t="shared" si="0"/>
        <v/>
      </c>
      <c r="S10" s="55" t="str">
        <f t="shared" si="1"/>
        <v/>
      </c>
      <c r="T10" s="33"/>
    </row>
    <row r="11" spans="1:21" ht="20">
      <c r="A11" s="70" t="s">
        <v>6</v>
      </c>
      <c r="B11" s="71"/>
      <c r="C11" s="114"/>
      <c r="D11" s="115"/>
      <c r="E11" s="116"/>
      <c r="F11" s="71"/>
      <c r="G11" s="114"/>
      <c r="H11" s="115"/>
      <c r="I11" s="116"/>
      <c r="J11" s="117"/>
      <c r="K11" s="114"/>
      <c r="L11" s="115"/>
      <c r="M11" s="118"/>
      <c r="N11" s="71"/>
      <c r="O11" s="114"/>
      <c r="P11" s="115"/>
      <c r="Q11" s="116"/>
      <c r="R11" s="55" t="str">
        <f t="shared" si="0"/>
        <v/>
      </c>
      <c r="S11" s="55" t="str">
        <f t="shared" si="1"/>
        <v/>
      </c>
      <c r="T11" s="33"/>
    </row>
    <row r="12" spans="1:21" ht="20">
      <c r="A12" s="70" t="s">
        <v>7</v>
      </c>
      <c r="B12" s="71"/>
      <c r="C12" s="114"/>
      <c r="D12" s="115"/>
      <c r="E12" s="116"/>
      <c r="F12" s="71"/>
      <c r="G12" s="114"/>
      <c r="H12" s="115"/>
      <c r="I12" s="116"/>
      <c r="J12" s="117"/>
      <c r="K12" s="114"/>
      <c r="L12" s="115"/>
      <c r="M12" s="118"/>
      <c r="N12" s="71"/>
      <c r="O12" s="114"/>
      <c r="P12" s="115"/>
      <c r="Q12" s="116"/>
      <c r="R12" s="55" t="str">
        <f t="shared" si="0"/>
        <v/>
      </c>
      <c r="S12" s="55" t="str">
        <f t="shared" si="1"/>
        <v/>
      </c>
      <c r="T12" s="33"/>
    </row>
    <row r="13" spans="1:21" ht="20">
      <c r="A13" s="70" t="s">
        <v>8</v>
      </c>
      <c r="B13" s="71"/>
      <c r="C13" s="114"/>
      <c r="D13" s="115"/>
      <c r="E13" s="116"/>
      <c r="F13" s="71"/>
      <c r="G13" s="114"/>
      <c r="H13" s="115"/>
      <c r="I13" s="116"/>
      <c r="J13" s="117"/>
      <c r="K13" s="114"/>
      <c r="L13" s="115"/>
      <c r="M13" s="118"/>
      <c r="N13" s="71"/>
      <c r="O13" s="114"/>
      <c r="P13" s="115"/>
      <c r="Q13" s="116"/>
      <c r="R13" s="55" t="str">
        <f t="shared" si="0"/>
        <v/>
      </c>
      <c r="S13" s="55" t="str">
        <f t="shared" si="1"/>
        <v/>
      </c>
      <c r="T13" s="33"/>
    </row>
    <row r="14" spans="1:21" ht="20">
      <c r="A14" s="70" t="s">
        <v>3</v>
      </c>
      <c r="B14" s="71"/>
      <c r="C14" s="114"/>
      <c r="D14" s="115"/>
      <c r="E14" s="116"/>
      <c r="F14" s="71"/>
      <c r="G14" s="114"/>
      <c r="H14" s="115"/>
      <c r="I14" s="116"/>
      <c r="J14" s="117"/>
      <c r="K14" s="114"/>
      <c r="L14" s="115"/>
      <c r="M14" s="118"/>
      <c r="N14" s="71"/>
      <c r="O14" s="114"/>
      <c r="P14" s="115"/>
      <c r="Q14" s="116"/>
      <c r="R14" s="55" t="str">
        <f t="shared" si="0"/>
        <v/>
      </c>
      <c r="S14" s="55" t="str">
        <f t="shared" si="1"/>
        <v/>
      </c>
      <c r="T14" s="33"/>
    </row>
    <row r="15" spans="1:21" ht="20">
      <c r="A15" s="70" t="s">
        <v>9</v>
      </c>
      <c r="B15" s="71"/>
      <c r="C15" s="114"/>
      <c r="D15" s="115"/>
      <c r="E15" s="116"/>
      <c r="F15" s="71"/>
      <c r="G15" s="114"/>
      <c r="H15" s="115"/>
      <c r="I15" s="116"/>
      <c r="J15" s="117"/>
      <c r="K15" s="114"/>
      <c r="L15" s="115"/>
      <c r="M15" s="118"/>
      <c r="N15" s="71"/>
      <c r="O15" s="114"/>
      <c r="P15" s="115"/>
      <c r="Q15" s="116"/>
      <c r="R15" s="55" t="str">
        <f t="shared" si="0"/>
        <v/>
      </c>
      <c r="S15" s="55" t="str">
        <f t="shared" si="1"/>
        <v/>
      </c>
      <c r="T15" s="33"/>
    </row>
    <row r="16" spans="1:21" ht="20">
      <c r="A16" s="70" t="s">
        <v>10</v>
      </c>
      <c r="B16" s="71"/>
      <c r="C16" s="114"/>
      <c r="D16" s="115"/>
      <c r="E16" s="116"/>
      <c r="F16" s="71"/>
      <c r="G16" s="114"/>
      <c r="H16" s="115"/>
      <c r="I16" s="116"/>
      <c r="J16" s="117"/>
      <c r="K16" s="114"/>
      <c r="L16" s="115"/>
      <c r="M16" s="118"/>
      <c r="N16" s="71"/>
      <c r="O16" s="114"/>
      <c r="P16" s="115"/>
      <c r="Q16" s="116"/>
      <c r="R16" s="55" t="str">
        <f t="shared" si="0"/>
        <v/>
      </c>
      <c r="S16" s="55" t="str">
        <f t="shared" si="1"/>
        <v/>
      </c>
      <c r="T16" s="33"/>
    </row>
    <row r="17" spans="1:22" ht="20">
      <c r="A17" s="70" t="s">
        <v>11</v>
      </c>
      <c r="B17" s="71"/>
      <c r="C17" s="114"/>
      <c r="D17" s="115"/>
      <c r="E17" s="116"/>
      <c r="F17" s="71"/>
      <c r="G17" s="114"/>
      <c r="H17" s="115"/>
      <c r="I17" s="116"/>
      <c r="J17" s="117"/>
      <c r="K17" s="114"/>
      <c r="L17" s="115"/>
      <c r="M17" s="118"/>
      <c r="N17" s="71"/>
      <c r="O17" s="114"/>
      <c r="P17" s="115"/>
      <c r="Q17" s="116"/>
      <c r="R17" s="55" t="str">
        <f t="shared" si="0"/>
        <v/>
      </c>
      <c r="S17" s="55" t="str">
        <f t="shared" si="1"/>
        <v/>
      </c>
      <c r="T17" s="33"/>
    </row>
    <row r="18" spans="1:22" ht="20">
      <c r="A18" s="70" t="s">
        <v>12</v>
      </c>
      <c r="B18" s="71"/>
      <c r="C18" s="114"/>
      <c r="D18" s="115"/>
      <c r="E18" s="116"/>
      <c r="F18" s="71"/>
      <c r="G18" s="114"/>
      <c r="H18" s="115"/>
      <c r="I18" s="116"/>
      <c r="J18" s="117"/>
      <c r="K18" s="114"/>
      <c r="L18" s="115"/>
      <c r="M18" s="118"/>
      <c r="N18" s="71"/>
      <c r="O18" s="114"/>
      <c r="P18" s="115"/>
      <c r="Q18" s="116"/>
      <c r="R18" s="55" t="str">
        <f t="shared" si="0"/>
        <v/>
      </c>
      <c r="S18" s="55" t="str">
        <f t="shared" si="1"/>
        <v/>
      </c>
      <c r="T18" s="33"/>
    </row>
    <row r="19" spans="1:22" ht="20">
      <c r="A19" s="70" t="s">
        <v>13</v>
      </c>
      <c r="B19" s="71"/>
      <c r="C19" s="114"/>
      <c r="D19" s="115"/>
      <c r="E19" s="116"/>
      <c r="F19" s="71"/>
      <c r="G19" s="114"/>
      <c r="H19" s="115"/>
      <c r="I19" s="116"/>
      <c r="J19" s="117"/>
      <c r="K19" s="114"/>
      <c r="L19" s="115"/>
      <c r="M19" s="118"/>
      <c r="N19" s="71"/>
      <c r="O19" s="114"/>
      <c r="P19" s="115"/>
      <c r="Q19" s="116"/>
      <c r="R19" s="55" t="str">
        <f t="shared" si="0"/>
        <v/>
      </c>
      <c r="S19" s="55" t="str">
        <f t="shared" si="1"/>
        <v/>
      </c>
      <c r="T19" s="33"/>
    </row>
    <row r="20" spans="1:22" ht="20">
      <c r="A20" s="72" t="s">
        <v>14</v>
      </c>
      <c r="B20" s="73">
        <f>SUM(B8:B19)</f>
        <v>0</v>
      </c>
      <c r="C20" s="74">
        <f t="shared" ref="C20:M20" si="2">SUM(C8:C19)</f>
        <v>0</v>
      </c>
      <c r="D20" s="75">
        <f t="shared" si="2"/>
        <v>0</v>
      </c>
      <c r="E20" s="76">
        <f t="shared" si="2"/>
        <v>0</v>
      </c>
      <c r="F20" s="73">
        <f t="shared" si="2"/>
        <v>0</v>
      </c>
      <c r="G20" s="74">
        <f t="shared" si="2"/>
        <v>0</v>
      </c>
      <c r="H20" s="75">
        <f t="shared" si="2"/>
        <v>0</v>
      </c>
      <c r="I20" s="76">
        <f t="shared" si="2"/>
        <v>0</v>
      </c>
      <c r="J20" s="77">
        <f t="shared" si="2"/>
        <v>0</v>
      </c>
      <c r="K20" s="74">
        <f t="shared" si="2"/>
        <v>0</v>
      </c>
      <c r="L20" s="75">
        <f t="shared" si="2"/>
        <v>0</v>
      </c>
      <c r="M20" s="78">
        <f t="shared" si="2"/>
        <v>0</v>
      </c>
      <c r="N20" s="73">
        <f>SUM(N8:N19)</f>
        <v>0</v>
      </c>
      <c r="O20" s="74">
        <f>SUM(O8:O19)</f>
        <v>0</v>
      </c>
      <c r="P20" s="75">
        <f>SUM(P8:P19)</f>
        <v>0</v>
      </c>
      <c r="Q20" s="76">
        <f>SUM(Q8:Q19)</f>
        <v>0</v>
      </c>
      <c r="S20" s="33"/>
      <c r="T20" s="33"/>
    </row>
    <row r="21" spans="1:22" ht="22.5">
      <c r="A21" s="79"/>
      <c r="B21" s="147" t="str">
        <f>IF(B20='④利用者名簿（平日）'!F5,"","エラー")</f>
        <v/>
      </c>
      <c r="C21" s="147" t="str">
        <f>IF(C20='④利用者名簿（平日）'!H5,"","エラー")</f>
        <v/>
      </c>
      <c r="D21" s="147" t="str">
        <f>IF(D20='④利用者名簿（平日）'!I5,"","エラー")</f>
        <v/>
      </c>
      <c r="E21" s="147" t="str">
        <f>IF(E20='④利用者名簿（平日）'!J5,"","エラー")</f>
        <v/>
      </c>
      <c r="F21" s="147" t="str">
        <f>IF(F20='⑥利用者名簿（長期休業日）'!G4,"","エラー")</f>
        <v/>
      </c>
      <c r="G21" s="147" t="str">
        <f>IF(G20='⑥利用者名簿（長期休業日）'!H5,"","エラー")</f>
        <v/>
      </c>
      <c r="H21" s="147" t="str">
        <f>IF(H20='⑥利用者名簿（長期休業日）'!I5,"","エラー")</f>
        <v/>
      </c>
      <c r="I21" s="147" t="str">
        <f>IF(I20='⑥利用者名簿（長期休業日）'!J5,"","エラー")</f>
        <v/>
      </c>
      <c r="J21" s="147" t="str">
        <f>IF(J20='⑥利用者名簿（長期休業日）'!K4,"","エラー")</f>
        <v/>
      </c>
      <c r="K21" s="147" t="str">
        <f>IF(K20='⑥利用者名簿（長期休業日）'!L5,"","エラー")</f>
        <v/>
      </c>
      <c r="L21" s="147" t="str">
        <f>IF(L20='⑥利用者名簿（長期休業日）'!M5,"","エラー")</f>
        <v/>
      </c>
      <c r="M21" s="147" t="str">
        <f>IF(M20='⑥利用者名簿（長期休業日）'!N5,"","エラー")</f>
        <v/>
      </c>
      <c r="N21" s="147" t="str">
        <f>IF(N20='⑤利用者名簿（休日）'!F5,"","エラー")</f>
        <v/>
      </c>
      <c r="O21" s="147" t="str">
        <f>IF(O20='⑤利用者名簿（休日）'!H5,"","エラー")</f>
        <v/>
      </c>
      <c r="P21" s="147" t="str">
        <f>IF(P20='⑤利用者名簿（休日）'!I5,"","エラー")</f>
        <v/>
      </c>
      <c r="Q21" s="147" t="str">
        <f>IF(Q20='⑤利用者名簿（休日）'!J5,"","エラー")</f>
        <v/>
      </c>
      <c r="S21" s="33"/>
      <c r="T21" s="33"/>
    </row>
    <row r="22" spans="1:22">
      <c r="A22" s="21" t="s">
        <v>227</v>
      </c>
      <c r="I22" s="21" t="s">
        <v>226</v>
      </c>
      <c r="O22" s="153"/>
      <c r="P22" s="34"/>
      <c r="Q22" s="34"/>
      <c r="R22" s="34"/>
      <c r="S22" s="33"/>
      <c r="T22" s="33"/>
    </row>
    <row r="23" spans="1:22">
      <c r="A23" s="488"/>
      <c r="B23" s="523" t="s">
        <v>31</v>
      </c>
      <c r="C23" s="523"/>
      <c r="D23" s="523"/>
      <c r="E23" s="523"/>
      <c r="F23" s="523"/>
      <c r="G23" s="523"/>
      <c r="H23" s="32"/>
      <c r="I23" s="494"/>
      <c r="J23" s="508" t="s">
        <v>32</v>
      </c>
      <c r="K23" s="509"/>
      <c r="L23" s="509"/>
      <c r="M23" s="510"/>
      <c r="N23" s="32"/>
      <c r="O23" s="454"/>
      <c r="P23" s="454"/>
      <c r="Q23" s="454"/>
      <c r="R23" s="454"/>
      <c r="S23" s="33"/>
      <c r="T23" s="33"/>
    </row>
    <row r="24" spans="1:22">
      <c r="A24" s="489"/>
      <c r="B24" s="523"/>
      <c r="C24" s="523"/>
      <c r="D24" s="523"/>
      <c r="E24" s="523"/>
      <c r="F24" s="523"/>
      <c r="G24" s="523"/>
      <c r="H24" s="32"/>
      <c r="I24" s="495"/>
      <c r="J24" s="511"/>
      <c r="K24" s="512"/>
      <c r="L24" s="512"/>
      <c r="M24" s="513"/>
      <c r="N24" s="32"/>
      <c r="O24" s="454"/>
      <c r="P24" s="454"/>
      <c r="Q24" s="454"/>
      <c r="R24" s="454"/>
      <c r="S24" s="33"/>
      <c r="T24" s="33"/>
    </row>
    <row r="25" spans="1:22">
      <c r="A25" s="489"/>
      <c r="B25" s="514" t="s">
        <v>93</v>
      </c>
      <c r="C25" s="515"/>
      <c r="D25" s="491" t="s">
        <v>228</v>
      </c>
      <c r="E25" s="491" t="s">
        <v>229</v>
      </c>
      <c r="F25" s="518" t="s">
        <v>230</v>
      </c>
      <c r="G25" s="522" t="s">
        <v>231</v>
      </c>
      <c r="H25" s="80"/>
      <c r="I25" s="495"/>
      <c r="J25" s="520" t="s">
        <v>93</v>
      </c>
      <c r="K25" s="441" t="s">
        <v>27</v>
      </c>
      <c r="L25" s="486"/>
      <c r="M25" s="487"/>
      <c r="N25" s="80"/>
      <c r="O25" s="454"/>
      <c r="P25" s="521"/>
      <c r="Q25" s="521"/>
      <c r="R25" s="521"/>
      <c r="S25" s="493" t="s">
        <v>98</v>
      </c>
      <c r="T25" s="493"/>
      <c r="U25" s="493"/>
      <c r="V25" s="493"/>
    </row>
    <row r="26" spans="1:22" ht="27" customHeight="1">
      <c r="A26" s="490"/>
      <c r="B26" s="516"/>
      <c r="C26" s="517"/>
      <c r="D26" s="492"/>
      <c r="E26" s="492"/>
      <c r="F26" s="519"/>
      <c r="G26" s="522"/>
      <c r="H26" s="80"/>
      <c r="I26" s="496"/>
      <c r="J26" s="502"/>
      <c r="K26" s="81" t="s">
        <v>28</v>
      </c>
      <c r="L26" s="67" t="s">
        <v>29</v>
      </c>
      <c r="M26" s="68" t="s">
        <v>30</v>
      </c>
      <c r="N26" s="80"/>
      <c r="O26" s="454"/>
      <c r="P26" s="521"/>
      <c r="Q26" s="521"/>
      <c r="R26" s="521"/>
      <c r="S26" s="493"/>
      <c r="T26" s="493"/>
      <c r="U26" s="493"/>
      <c r="V26" s="493"/>
    </row>
    <row r="27" spans="1:22" ht="18.649999999999999" customHeight="1">
      <c r="A27" s="125" t="s">
        <v>2</v>
      </c>
      <c r="B27" s="505">
        <f>SUM(D27:G27)</f>
        <v>0</v>
      </c>
      <c r="C27" s="506"/>
      <c r="D27" s="126">
        <f>B8</f>
        <v>0</v>
      </c>
      <c r="E27" s="71"/>
      <c r="F27" s="126">
        <f>F8+J8</f>
        <v>0</v>
      </c>
      <c r="G27" s="71"/>
      <c r="H27" s="82"/>
      <c r="I27" s="70" t="s">
        <v>2</v>
      </c>
      <c r="J27" s="71"/>
      <c r="K27" s="71"/>
      <c r="L27" s="71"/>
      <c r="M27" s="71"/>
      <c r="N27" s="82"/>
      <c r="O27" s="154"/>
      <c r="P27" s="207"/>
      <c r="Q27" s="507"/>
      <c r="R27" s="507"/>
      <c r="S27" s="55" t="str">
        <f>IF(SUM(J27:M27)=0,"",IF((K27+L27+M27)&gt;J27,"エラー！長時間加算人数が延べ利用人数を上回っています",""))</f>
        <v/>
      </c>
      <c r="T27" s="33"/>
    </row>
    <row r="28" spans="1:22" ht="18.649999999999999" customHeight="1">
      <c r="A28" s="125" t="s">
        <v>4</v>
      </c>
      <c r="B28" s="505">
        <f t="shared" ref="B28:B36" si="3">SUM(D28:G28)</f>
        <v>0</v>
      </c>
      <c r="C28" s="506"/>
      <c r="D28" s="126">
        <f t="shared" ref="D28:D38" si="4">B9</f>
        <v>0</v>
      </c>
      <c r="E28" s="71"/>
      <c r="F28" s="126">
        <f t="shared" ref="F28:F38" si="5">F9+J9</f>
        <v>0</v>
      </c>
      <c r="G28" s="71"/>
      <c r="H28" s="82"/>
      <c r="I28" s="70" t="s">
        <v>4</v>
      </c>
      <c r="J28" s="71"/>
      <c r="K28" s="71"/>
      <c r="L28" s="71"/>
      <c r="M28" s="71"/>
      <c r="N28" s="82"/>
      <c r="O28" s="154"/>
      <c r="P28" s="207"/>
      <c r="Q28" s="507"/>
      <c r="R28" s="507"/>
      <c r="S28" s="55" t="str">
        <f t="shared" ref="S28:S38" si="6">IF(SUM(J28:M28)=0,"",IF((K28+L28+M28)&gt;J28,"エラー！長時間加算人数が延べ利用人数を上回っています",""))</f>
        <v/>
      </c>
      <c r="T28" s="33"/>
    </row>
    <row r="29" spans="1:22" ht="18.649999999999999" customHeight="1">
      <c r="A29" s="125" t="s">
        <v>5</v>
      </c>
      <c r="B29" s="505">
        <f t="shared" si="3"/>
        <v>0</v>
      </c>
      <c r="C29" s="506"/>
      <c r="D29" s="126">
        <f t="shared" si="4"/>
        <v>0</v>
      </c>
      <c r="E29" s="71"/>
      <c r="F29" s="126">
        <f t="shared" si="5"/>
        <v>0</v>
      </c>
      <c r="G29" s="71"/>
      <c r="H29" s="82"/>
      <c r="I29" s="70" t="s">
        <v>5</v>
      </c>
      <c r="J29" s="71"/>
      <c r="K29" s="71"/>
      <c r="L29" s="71"/>
      <c r="M29" s="71"/>
      <c r="N29" s="82"/>
      <c r="O29" s="154"/>
      <c r="P29" s="207"/>
      <c r="Q29" s="507"/>
      <c r="R29" s="507"/>
      <c r="S29" s="55" t="str">
        <f t="shared" si="6"/>
        <v/>
      </c>
      <c r="T29" s="33"/>
    </row>
    <row r="30" spans="1:22" ht="18.649999999999999" customHeight="1">
      <c r="A30" s="125" t="s">
        <v>6</v>
      </c>
      <c r="B30" s="505">
        <f t="shared" si="3"/>
        <v>0</v>
      </c>
      <c r="C30" s="506"/>
      <c r="D30" s="126">
        <f t="shared" si="4"/>
        <v>0</v>
      </c>
      <c r="E30" s="71"/>
      <c r="F30" s="126">
        <f>F11+J11</f>
        <v>0</v>
      </c>
      <c r="G30" s="71"/>
      <c r="H30" s="82"/>
      <c r="I30" s="70" t="s">
        <v>6</v>
      </c>
      <c r="J30" s="71"/>
      <c r="K30" s="71"/>
      <c r="L30" s="71"/>
      <c r="M30" s="71"/>
      <c r="N30" s="82"/>
      <c r="O30" s="154"/>
      <c r="P30" s="207"/>
      <c r="Q30" s="507"/>
      <c r="R30" s="507"/>
      <c r="S30" s="55" t="str">
        <f t="shared" si="6"/>
        <v/>
      </c>
      <c r="T30" s="33"/>
    </row>
    <row r="31" spans="1:22" ht="18.649999999999999" customHeight="1">
      <c r="A31" s="125" t="s">
        <v>7</v>
      </c>
      <c r="B31" s="505">
        <f t="shared" si="3"/>
        <v>0</v>
      </c>
      <c r="C31" s="506"/>
      <c r="D31" s="126">
        <f t="shared" si="4"/>
        <v>0</v>
      </c>
      <c r="E31" s="71"/>
      <c r="F31" s="126">
        <f t="shared" si="5"/>
        <v>0</v>
      </c>
      <c r="G31" s="71"/>
      <c r="H31" s="82"/>
      <c r="I31" s="70" t="s">
        <v>7</v>
      </c>
      <c r="J31" s="71"/>
      <c r="K31" s="71"/>
      <c r="L31" s="71"/>
      <c r="M31" s="71"/>
      <c r="N31" s="82"/>
      <c r="O31" s="154"/>
      <c r="P31" s="207"/>
      <c r="Q31" s="507"/>
      <c r="R31" s="507"/>
      <c r="S31" s="55" t="str">
        <f t="shared" si="6"/>
        <v/>
      </c>
      <c r="T31" s="33"/>
    </row>
    <row r="32" spans="1:22" ht="18.649999999999999" customHeight="1">
      <c r="A32" s="125" t="s">
        <v>8</v>
      </c>
      <c r="B32" s="505">
        <f t="shared" si="3"/>
        <v>0</v>
      </c>
      <c r="C32" s="506"/>
      <c r="D32" s="126">
        <f t="shared" si="4"/>
        <v>0</v>
      </c>
      <c r="E32" s="71"/>
      <c r="F32" s="126">
        <f t="shared" si="5"/>
        <v>0</v>
      </c>
      <c r="G32" s="71"/>
      <c r="H32" s="82"/>
      <c r="I32" s="70" t="s">
        <v>8</v>
      </c>
      <c r="J32" s="71"/>
      <c r="K32" s="71"/>
      <c r="L32" s="71"/>
      <c r="M32" s="71"/>
      <c r="N32" s="82"/>
      <c r="O32" s="154"/>
      <c r="P32" s="207"/>
      <c r="Q32" s="507"/>
      <c r="R32" s="507"/>
      <c r="S32" s="55" t="str">
        <f t="shared" si="6"/>
        <v/>
      </c>
      <c r="T32" s="33"/>
    </row>
    <row r="33" spans="1:20" ht="18.649999999999999" customHeight="1">
      <c r="A33" s="125" t="s">
        <v>3</v>
      </c>
      <c r="B33" s="505">
        <f t="shared" si="3"/>
        <v>0</v>
      </c>
      <c r="C33" s="506"/>
      <c r="D33" s="126">
        <f t="shared" si="4"/>
        <v>0</v>
      </c>
      <c r="E33" s="71"/>
      <c r="F33" s="126">
        <f t="shared" si="5"/>
        <v>0</v>
      </c>
      <c r="G33" s="71"/>
      <c r="H33" s="82"/>
      <c r="I33" s="70" t="s">
        <v>3</v>
      </c>
      <c r="J33" s="71"/>
      <c r="K33" s="71"/>
      <c r="L33" s="71"/>
      <c r="M33" s="71"/>
      <c r="N33" s="82"/>
      <c r="O33" s="154"/>
      <c r="P33" s="207"/>
      <c r="Q33" s="507"/>
      <c r="R33" s="507"/>
      <c r="S33" s="55" t="str">
        <f t="shared" si="6"/>
        <v/>
      </c>
      <c r="T33" s="33"/>
    </row>
    <row r="34" spans="1:20" ht="18.649999999999999" customHeight="1">
      <c r="A34" s="125" t="s">
        <v>9</v>
      </c>
      <c r="B34" s="505">
        <f t="shared" si="3"/>
        <v>0</v>
      </c>
      <c r="C34" s="506"/>
      <c r="D34" s="126">
        <f t="shared" si="4"/>
        <v>0</v>
      </c>
      <c r="E34" s="71"/>
      <c r="F34" s="126">
        <f t="shared" si="5"/>
        <v>0</v>
      </c>
      <c r="G34" s="71"/>
      <c r="H34" s="82"/>
      <c r="I34" s="70" t="s">
        <v>9</v>
      </c>
      <c r="J34" s="71"/>
      <c r="K34" s="71"/>
      <c r="L34" s="71"/>
      <c r="M34" s="71"/>
      <c r="N34" s="82"/>
      <c r="O34" s="154"/>
      <c r="P34" s="207"/>
      <c r="Q34" s="507"/>
      <c r="R34" s="507"/>
      <c r="S34" s="55" t="str">
        <f t="shared" si="6"/>
        <v/>
      </c>
      <c r="T34" s="33"/>
    </row>
    <row r="35" spans="1:20" ht="18.649999999999999" customHeight="1">
      <c r="A35" s="125" t="s">
        <v>10</v>
      </c>
      <c r="B35" s="505">
        <f t="shared" si="3"/>
        <v>0</v>
      </c>
      <c r="C35" s="506"/>
      <c r="D35" s="126">
        <f t="shared" si="4"/>
        <v>0</v>
      </c>
      <c r="E35" s="71"/>
      <c r="F35" s="126">
        <f t="shared" si="5"/>
        <v>0</v>
      </c>
      <c r="G35" s="71"/>
      <c r="H35" s="82"/>
      <c r="I35" s="70" t="s">
        <v>10</v>
      </c>
      <c r="J35" s="71"/>
      <c r="K35" s="71"/>
      <c r="L35" s="71"/>
      <c r="M35" s="71"/>
      <c r="N35" s="82"/>
      <c r="O35" s="154"/>
      <c r="P35" s="207"/>
      <c r="Q35" s="507"/>
      <c r="R35" s="507"/>
      <c r="S35" s="55" t="str">
        <f t="shared" si="6"/>
        <v/>
      </c>
      <c r="T35" s="33"/>
    </row>
    <row r="36" spans="1:20" ht="18.649999999999999" customHeight="1">
      <c r="A36" s="125" t="s">
        <v>11</v>
      </c>
      <c r="B36" s="505">
        <f t="shared" si="3"/>
        <v>0</v>
      </c>
      <c r="C36" s="506"/>
      <c r="D36" s="126">
        <f>B17</f>
        <v>0</v>
      </c>
      <c r="E36" s="71"/>
      <c r="F36" s="126">
        <f t="shared" si="5"/>
        <v>0</v>
      </c>
      <c r="G36" s="71"/>
      <c r="H36" s="82"/>
      <c r="I36" s="70" t="s">
        <v>11</v>
      </c>
      <c r="J36" s="71"/>
      <c r="K36" s="71"/>
      <c r="L36" s="71"/>
      <c r="M36" s="71"/>
      <c r="N36" s="82"/>
      <c r="O36" s="154"/>
      <c r="P36" s="207"/>
      <c r="Q36" s="507"/>
      <c r="R36" s="507"/>
      <c r="S36" s="55" t="str">
        <f t="shared" si="6"/>
        <v/>
      </c>
      <c r="T36" s="33"/>
    </row>
    <row r="37" spans="1:20" ht="18.649999999999999" customHeight="1">
      <c r="A37" s="125" t="s">
        <v>12</v>
      </c>
      <c r="B37" s="505">
        <f>SUM(D37:G37)</f>
        <v>0</v>
      </c>
      <c r="C37" s="506"/>
      <c r="D37" s="126">
        <f t="shared" si="4"/>
        <v>0</v>
      </c>
      <c r="E37" s="71"/>
      <c r="F37" s="126">
        <f>F18+J18</f>
        <v>0</v>
      </c>
      <c r="G37" s="71"/>
      <c r="H37" s="82"/>
      <c r="I37" s="70" t="s">
        <v>12</v>
      </c>
      <c r="J37" s="71"/>
      <c r="K37" s="71"/>
      <c r="L37" s="71"/>
      <c r="M37" s="71"/>
      <c r="N37" s="82"/>
      <c r="O37" s="154"/>
      <c r="P37" s="207"/>
      <c r="Q37" s="507"/>
      <c r="R37" s="507"/>
      <c r="S37" s="55" t="str">
        <f t="shared" si="6"/>
        <v/>
      </c>
      <c r="T37" s="33"/>
    </row>
    <row r="38" spans="1:20" ht="18.649999999999999" customHeight="1">
      <c r="A38" s="125" t="s">
        <v>13</v>
      </c>
      <c r="B38" s="505">
        <f>SUM(D38:G38)</f>
        <v>0</v>
      </c>
      <c r="C38" s="506"/>
      <c r="D38" s="126">
        <f t="shared" si="4"/>
        <v>0</v>
      </c>
      <c r="E38" s="71"/>
      <c r="F38" s="126">
        <f t="shared" si="5"/>
        <v>0</v>
      </c>
      <c r="G38" s="71"/>
      <c r="H38" s="82"/>
      <c r="I38" s="70" t="s">
        <v>13</v>
      </c>
      <c r="J38" s="71"/>
      <c r="K38" s="71"/>
      <c r="L38" s="71"/>
      <c r="M38" s="71"/>
      <c r="N38" s="82"/>
      <c r="O38" s="154"/>
      <c r="P38" s="207"/>
      <c r="Q38" s="507"/>
      <c r="R38" s="507"/>
      <c r="S38" s="55" t="str">
        <f t="shared" si="6"/>
        <v/>
      </c>
      <c r="T38" s="33"/>
    </row>
    <row r="39" spans="1:20" ht="20">
      <c r="A39" s="127" t="s">
        <v>14</v>
      </c>
      <c r="B39" s="505">
        <f>SUM(B27:C38)</f>
        <v>0</v>
      </c>
      <c r="C39" s="506"/>
      <c r="D39" s="126">
        <f>SUM(D27:D38)</f>
        <v>0</v>
      </c>
      <c r="E39" s="126">
        <f>SUM(E27:E38)</f>
        <v>0</v>
      </c>
      <c r="F39" s="126">
        <f>SUM(F27:F38)</f>
        <v>0</v>
      </c>
      <c r="G39" s="126">
        <f>SUM(G27:G38)</f>
        <v>0</v>
      </c>
      <c r="H39" s="82"/>
      <c r="I39" s="72" t="s">
        <v>14</v>
      </c>
      <c r="J39" s="73">
        <f>SUM(J27:J38)</f>
        <v>0</v>
      </c>
      <c r="K39" s="74">
        <f>SUM(K27:K38)</f>
        <v>0</v>
      </c>
      <c r="L39" s="75">
        <f>SUM(L27:L38)</f>
        <v>0</v>
      </c>
      <c r="M39" s="76">
        <f>SUM(M27:M38)</f>
        <v>0</v>
      </c>
      <c r="N39" s="82"/>
      <c r="O39" s="155"/>
      <c r="P39" s="152"/>
      <c r="Q39" s="525"/>
      <c r="R39" s="525"/>
      <c r="S39" s="33"/>
      <c r="T39" s="33"/>
    </row>
    <row r="40" spans="1:20" ht="22.5">
      <c r="A40" s="83"/>
      <c r="O40" s="34"/>
      <c r="P40" s="156"/>
      <c r="Q40" s="34"/>
      <c r="R40" s="34"/>
      <c r="S40" s="33"/>
      <c r="T40" s="33"/>
    </row>
    <row r="41" spans="1:20" ht="22.5">
      <c r="A41" s="83"/>
      <c r="B41" s="141" t="s">
        <v>93</v>
      </c>
      <c r="C41" s="142"/>
      <c r="D41" s="142" t="s">
        <v>129</v>
      </c>
      <c r="E41" s="142"/>
      <c r="F41" s="143">
        <f>D39+E39</f>
        <v>0</v>
      </c>
      <c r="S41" s="33"/>
      <c r="T41" s="33"/>
    </row>
    <row r="42" spans="1:20" ht="22.5">
      <c r="A42" s="83"/>
      <c r="B42" s="144"/>
      <c r="C42" s="145"/>
      <c r="D42" s="145" t="s">
        <v>130</v>
      </c>
      <c r="E42" s="145"/>
      <c r="F42" s="146">
        <f>F39+G39</f>
        <v>0</v>
      </c>
      <c r="S42" s="33"/>
      <c r="T42" s="33"/>
    </row>
    <row r="43" spans="1:20">
      <c r="A43" s="41" t="s">
        <v>34</v>
      </c>
      <c r="S43" s="33"/>
      <c r="T43" s="33"/>
    </row>
    <row r="44" spans="1:20">
      <c r="A44" s="35" t="s">
        <v>35</v>
      </c>
      <c r="B44" s="33"/>
      <c r="C44" s="33"/>
      <c r="D44" s="33"/>
      <c r="E44" s="33"/>
      <c r="F44" s="33"/>
      <c r="G44" s="33"/>
      <c r="H44" s="33"/>
      <c r="I44" s="33"/>
      <c r="J44" s="33"/>
      <c r="K44" s="33"/>
      <c r="S44" s="33"/>
      <c r="T44" s="33"/>
    </row>
    <row r="45" spans="1:20">
      <c r="A45" s="35" t="s">
        <v>36</v>
      </c>
      <c r="B45" s="33"/>
      <c r="C45" s="33"/>
      <c r="D45" s="33"/>
      <c r="E45" s="33"/>
      <c r="F45" s="33"/>
      <c r="G45" s="33"/>
      <c r="H45" s="33"/>
      <c r="I45" s="33"/>
      <c r="J45" s="33"/>
      <c r="K45" s="33"/>
      <c r="S45" s="33"/>
      <c r="T45" s="33"/>
    </row>
    <row r="46" spans="1:20">
      <c r="A46" s="35" t="s">
        <v>37</v>
      </c>
      <c r="B46" s="33"/>
      <c r="C46" s="33"/>
      <c r="D46" s="33"/>
      <c r="E46" s="33"/>
      <c r="F46" s="33"/>
      <c r="G46" s="33"/>
      <c r="H46" s="33"/>
      <c r="I46" s="33"/>
      <c r="J46" s="33"/>
      <c r="K46" s="33"/>
      <c r="O46" s="33"/>
      <c r="S46" s="33"/>
      <c r="T46" s="33"/>
    </row>
    <row r="47" spans="1:20">
      <c r="A47" s="35"/>
      <c r="B47" s="33"/>
      <c r="C47" s="33"/>
      <c r="D47" s="33"/>
      <c r="E47" s="33"/>
      <c r="F47" s="33"/>
      <c r="G47" s="33"/>
      <c r="H47" s="33"/>
      <c r="I47" s="33"/>
      <c r="J47" s="33"/>
      <c r="K47" s="33"/>
      <c r="O47" s="33"/>
      <c r="S47" s="33"/>
      <c r="T47" s="33"/>
    </row>
    <row r="48" spans="1:20">
      <c r="A48" s="21" t="s">
        <v>38</v>
      </c>
      <c r="S48" s="33"/>
      <c r="T48" s="33"/>
    </row>
    <row r="49" spans="1:20" ht="23.4" customHeight="1">
      <c r="A49" s="427" t="s">
        <v>90</v>
      </c>
      <c r="B49" s="444"/>
      <c r="C49" s="444"/>
      <c r="D49" s="524" t="s">
        <v>39</v>
      </c>
      <c r="E49" s="524"/>
      <c r="F49" s="524"/>
      <c r="G49" s="524"/>
      <c r="H49" s="524"/>
      <c r="I49" s="524"/>
      <c r="J49" s="524" t="s">
        <v>40</v>
      </c>
      <c r="K49" s="524"/>
      <c r="L49" s="41"/>
      <c r="M49" s="41"/>
      <c r="S49" s="33"/>
      <c r="T49" s="33"/>
    </row>
    <row r="50" spans="1:20" ht="35" customHeight="1">
      <c r="A50" s="429" t="s">
        <v>33</v>
      </c>
      <c r="B50" s="430"/>
      <c r="C50" s="430"/>
      <c r="D50" s="526" t="s">
        <v>91</v>
      </c>
      <c r="E50" s="526"/>
      <c r="F50" s="526"/>
      <c r="G50" s="526"/>
      <c r="H50" s="526"/>
      <c r="I50" s="526"/>
      <c r="J50" s="524" t="s">
        <v>41</v>
      </c>
      <c r="K50" s="524"/>
      <c r="L50" s="41"/>
      <c r="M50" s="41"/>
      <c r="N50" s="41"/>
      <c r="O50" s="41"/>
      <c r="P50" s="41"/>
      <c r="Q50" s="41"/>
      <c r="R50" s="35"/>
      <c r="S50" s="33"/>
      <c r="T50" s="33"/>
    </row>
    <row r="51" spans="1:20" ht="35" customHeight="1">
      <c r="A51" s="441" t="s">
        <v>42</v>
      </c>
      <c r="B51" s="442"/>
      <c r="C51" s="442"/>
      <c r="D51" s="526" t="s">
        <v>88</v>
      </c>
      <c r="E51" s="526"/>
      <c r="F51" s="526"/>
      <c r="G51" s="526"/>
      <c r="H51" s="526"/>
      <c r="I51" s="526"/>
      <c r="J51" s="524"/>
      <c r="K51" s="524"/>
      <c r="L51" s="41"/>
      <c r="M51" s="41"/>
      <c r="R51" s="35"/>
      <c r="S51" s="33"/>
      <c r="T51" s="33"/>
    </row>
    <row r="52" spans="1:20" ht="35" customHeight="1">
      <c r="A52" s="441" t="s">
        <v>43</v>
      </c>
      <c r="B52" s="442"/>
      <c r="C52" s="442"/>
      <c r="D52" s="526" t="s">
        <v>41</v>
      </c>
      <c r="E52" s="526"/>
      <c r="F52" s="526"/>
      <c r="G52" s="526"/>
      <c r="H52" s="526"/>
      <c r="I52" s="526"/>
      <c r="J52" s="524"/>
      <c r="K52" s="524"/>
      <c r="L52" s="41"/>
      <c r="M52" s="41"/>
      <c r="R52" s="35"/>
      <c r="S52" s="33"/>
      <c r="T52" s="33"/>
    </row>
    <row r="53" spans="1:20" ht="35" customHeight="1">
      <c r="A53" s="427" t="s">
        <v>44</v>
      </c>
      <c r="B53" s="444"/>
      <c r="C53" s="444"/>
      <c r="D53" s="526" t="s">
        <v>41</v>
      </c>
      <c r="E53" s="526"/>
      <c r="F53" s="526"/>
      <c r="G53" s="526"/>
      <c r="H53" s="526"/>
      <c r="I53" s="526"/>
      <c r="J53" s="524"/>
      <c r="K53" s="524"/>
      <c r="L53" s="41"/>
      <c r="M53" s="41"/>
      <c r="R53" s="35"/>
      <c r="S53" s="33"/>
      <c r="T53" s="33"/>
    </row>
    <row r="54" spans="1:20" ht="26.4" customHeight="1">
      <c r="A54" s="41" t="s">
        <v>89</v>
      </c>
      <c r="B54" s="38"/>
      <c r="C54" s="38"/>
      <c r="D54" s="38"/>
      <c r="E54" s="41"/>
      <c r="F54" s="41"/>
      <c r="G54" s="41"/>
      <c r="H54" s="41"/>
      <c r="I54" s="41"/>
      <c r="J54" s="41"/>
      <c r="K54" s="100"/>
      <c r="L54" s="41"/>
      <c r="M54" s="41"/>
      <c r="R54" s="35"/>
      <c r="S54" s="33"/>
      <c r="T54" s="33"/>
    </row>
  </sheetData>
  <sheetProtection algorithmName="SHA-512" hashValue="Iu6F27udmST6cRdBL7XoIhwXuGvIwuBxPKzkLM/tB5z4MtSx2oAyI915mYSmmqnD5g0n2W6wx4hmTHDlTZZlBg==" saltValue="p9EtX6hDYjYu3MsgOvm1XA==" spinCount="100000" sheet="1" objects="1" scenarios="1"/>
  <mergeCells count="68">
    <mergeCell ref="A51:C51"/>
    <mergeCell ref="A52:C52"/>
    <mergeCell ref="A53:C53"/>
    <mergeCell ref="B39:C39"/>
    <mergeCell ref="Q39:R39"/>
    <mergeCell ref="A49:C49"/>
    <mergeCell ref="A50:C50"/>
    <mergeCell ref="J50:K53"/>
    <mergeCell ref="D53:I53"/>
    <mergeCell ref="D52:I52"/>
    <mergeCell ref="D51:I51"/>
    <mergeCell ref="D50:I50"/>
    <mergeCell ref="B37:C37"/>
    <mergeCell ref="Q37:R37"/>
    <mergeCell ref="B38:C38"/>
    <mergeCell ref="Q38:R38"/>
    <mergeCell ref="J49:K49"/>
    <mergeCell ref="D49:I49"/>
    <mergeCell ref="B35:C35"/>
    <mergeCell ref="Q35:R35"/>
    <mergeCell ref="B36:C36"/>
    <mergeCell ref="Q36:R36"/>
    <mergeCell ref="B33:C33"/>
    <mergeCell ref="Q33:R33"/>
    <mergeCell ref="B34:C34"/>
    <mergeCell ref="Q34:R34"/>
    <mergeCell ref="G25:G26"/>
    <mergeCell ref="B23:G24"/>
    <mergeCell ref="B31:C31"/>
    <mergeCell ref="Q31:R31"/>
    <mergeCell ref="B32:C32"/>
    <mergeCell ref="Q32:R32"/>
    <mergeCell ref="B29:C29"/>
    <mergeCell ref="Q29:R29"/>
    <mergeCell ref="B30:C30"/>
    <mergeCell ref="Q30:R30"/>
    <mergeCell ref="K6:M6"/>
    <mergeCell ref="N6:N7"/>
    <mergeCell ref="B27:C27"/>
    <mergeCell ref="Q27:R27"/>
    <mergeCell ref="B28:C28"/>
    <mergeCell ref="Q28:R28"/>
    <mergeCell ref="I23:I26"/>
    <mergeCell ref="J23:M24"/>
    <mergeCell ref="O23:O26"/>
    <mergeCell ref="P23:R24"/>
    <mergeCell ref="B25:C26"/>
    <mergeCell ref="F25:F26"/>
    <mergeCell ref="J25:J26"/>
    <mergeCell ref="K25:M25"/>
    <mergeCell ref="P25:P26"/>
    <mergeCell ref="Q25:R26"/>
    <mergeCell ref="O6:Q6"/>
    <mergeCell ref="A23:A26"/>
    <mergeCell ref="D25:D26"/>
    <mergeCell ref="E25:E26"/>
    <mergeCell ref="S25:V26"/>
    <mergeCell ref="A4:A7"/>
    <mergeCell ref="B4:E5"/>
    <mergeCell ref="F4:M4"/>
    <mergeCell ref="N4:Q5"/>
    <mergeCell ref="F5:I5"/>
    <mergeCell ref="J5:M5"/>
    <mergeCell ref="B6:B7"/>
    <mergeCell ref="C6:E6"/>
    <mergeCell ref="F6:F7"/>
    <mergeCell ref="G6:I6"/>
    <mergeCell ref="J6:J7"/>
  </mergeCells>
  <phoneticPr fontId="4"/>
  <pageMargins left="0.70866141732283472" right="0.70866141732283472" top="0.74803149606299213" bottom="0.74803149606299213" header="0.31496062992125984" footer="0.31496062992125984"/>
  <pageSetup paperSize="9" scale="62" orientation="portrait" verticalDpi="0" r:id="rId1"/>
  <headerFooter>
    <oddHeader>&amp;R&amp;D　&amp;T</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67"/>
  <sheetViews>
    <sheetView view="pageBreakPreview" zoomScale="76" zoomScaleNormal="97" zoomScaleSheetLayoutView="76" workbookViewId="0">
      <selection activeCell="G4" sqref="G4:G7"/>
    </sheetView>
  </sheetViews>
  <sheetFormatPr defaultColWidth="9.81640625" defaultRowHeight="16.5"/>
  <cols>
    <col min="1" max="1" width="17.36328125" style="209" customWidth="1"/>
    <col min="2" max="2" width="17.81640625" style="209" bestFit="1" customWidth="1"/>
    <col min="3" max="3" width="10.90625" style="209" customWidth="1"/>
    <col min="4" max="4" width="12.7265625" style="209" customWidth="1"/>
    <col min="5" max="5" width="20.54296875" style="209" customWidth="1"/>
    <col min="6" max="6" width="16" style="209" customWidth="1"/>
    <col min="7" max="7" width="22.453125" style="209" customWidth="1"/>
    <col min="8" max="8" width="24.81640625" style="209" customWidth="1"/>
    <col min="9" max="9" width="16.453125" style="209" customWidth="1"/>
    <col min="10" max="10" width="25.26953125" style="209" customWidth="1"/>
    <col min="11" max="13" width="12" style="209" customWidth="1"/>
    <col min="14" max="15" width="15.36328125" style="209" customWidth="1"/>
    <col min="16" max="16" width="21.81640625" style="209" customWidth="1"/>
    <col min="17" max="43" width="5.1796875" style="209" customWidth="1"/>
    <col min="44" max="16384" width="9.81640625" style="209"/>
  </cols>
  <sheetData>
    <row r="1" spans="1:17" ht="35.25" customHeight="1">
      <c r="A1" s="208" t="s">
        <v>186</v>
      </c>
      <c r="B1" s="208"/>
    </row>
    <row r="2" spans="1:17" ht="35.25" customHeight="1">
      <c r="A2" s="210" t="s">
        <v>194</v>
      </c>
      <c r="B2" s="211" t="s">
        <v>284</v>
      </c>
      <c r="C2" s="212"/>
      <c r="D2" s="212"/>
      <c r="E2" s="212"/>
      <c r="F2" s="213"/>
      <c r="G2" s="214">
        <f>'1－２.一時(幼)'!B20+'1－２.一時(幼)'!F20+'1－２.一時(幼)'!J20+'1－２.一時(幼)'!N20+'1－２.一時(幼)'!J39</f>
        <v>0</v>
      </c>
      <c r="M2" s="215" t="s">
        <v>131</v>
      </c>
      <c r="N2" s="216">
        <f>①給与!T3</f>
        <v>0</v>
      </c>
      <c r="O2" s="215"/>
      <c r="P2" s="217"/>
      <c r="Q2" s="217"/>
    </row>
    <row r="3" spans="1:17" ht="35.25" customHeight="1">
      <c r="A3" s="210" t="s">
        <v>195</v>
      </c>
      <c r="B3" s="211" t="s">
        <v>298</v>
      </c>
      <c r="C3" s="212"/>
      <c r="D3" s="212"/>
      <c r="E3" s="212"/>
      <c r="F3" s="213"/>
      <c r="G3" s="214">
        <f>'1－２.一時(幼)'!B39+'1－２.一時(幼)'!J39</f>
        <v>0</v>
      </c>
      <c r="N3" s="218"/>
      <c r="P3" s="217"/>
      <c r="Q3" s="217"/>
    </row>
    <row r="4" spans="1:17" ht="40.5" customHeight="1">
      <c r="A4" s="210" t="s">
        <v>203</v>
      </c>
      <c r="B4" s="532" t="s">
        <v>292</v>
      </c>
      <c r="C4" s="533"/>
      <c r="D4" s="533"/>
      <c r="E4" s="533"/>
      <c r="F4" s="534"/>
      <c r="G4" s="305">
        <f>②水道光熱費入力シート!J15</f>
        <v>0</v>
      </c>
      <c r="N4" s="218"/>
      <c r="P4" s="217"/>
      <c r="Q4" s="217"/>
    </row>
    <row r="5" spans="1:17" ht="35.25" customHeight="1">
      <c r="A5" s="210" t="s">
        <v>204</v>
      </c>
      <c r="B5" s="211" t="s">
        <v>289</v>
      </c>
      <c r="C5" s="212"/>
      <c r="D5" s="212"/>
      <c r="E5" s="212"/>
      <c r="F5" s="213"/>
      <c r="G5" s="305">
        <f>②水道光熱費入力シート!J17</f>
        <v>0</v>
      </c>
      <c r="N5" s="218"/>
      <c r="P5" s="217"/>
      <c r="Q5" s="217"/>
    </row>
    <row r="6" spans="1:17" ht="35.25" customHeight="1">
      <c r="A6" s="210" t="s">
        <v>205</v>
      </c>
      <c r="B6" s="211" t="s">
        <v>290</v>
      </c>
      <c r="C6" s="212"/>
      <c r="D6" s="212"/>
      <c r="E6" s="212"/>
      <c r="F6" s="213"/>
      <c r="G6" s="305">
        <f>②水道光熱費入力シート!J18</f>
        <v>0</v>
      </c>
      <c r="N6" s="218"/>
      <c r="P6" s="217"/>
      <c r="Q6" s="217"/>
    </row>
    <row r="7" spans="1:17" ht="35.25" customHeight="1">
      <c r="A7" s="210" t="s">
        <v>206</v>
      </c>
      <c r="B7" s="211" t="s">
        <v>291</v>
      </c>
      <c r="C7" s="212"/>
      <c r="D7" s="212"/>
      <c r="E7" s="212"/>
      <c r="F7" s="213"/>
      <c r="G7" s="305">
        <f>②水道光熱費入力シート!J19</f>
        <v>0</v>
      </c>
      <c r="N7" s="218"/>
      <c r="P7" s="217"/>
      <c r="Q7" s="217"/>
    </row>
    <row r="8" spans="1:17" ht="35.25" customHeight="1">
      <c r="N8" s="218"/>
      <c r="P8" s="217"/>
      <c r="Q8" s="217"/>
    </row>
    <row r="9" spans="1:17" s="220" customFormat="1" ht="35.25" customHeight="1">
      <c r="A9" s="219" t="s">
        <v>287</v>
      </c>
      <c r="B9" s="219"/>
      <c r="C9" s="219"/>
    </row>
    <row r="10" spans="1:17" ht="67.5" customHeight="1">
      <c r="A10" s="221"/>
      <c r="B10" s="222" t="s">
        <v>16</v>
      </c>
      <c r="C10" s="223" t="s">
        <v>202</v>
      </c>
      <c r="D10" s="224" t="s">
        <v>200</v>
      </c>
      <c r="E10" s="225" t="s">
        <v>196</v>
      </c>
      <c r="F10" s="225" t="s">
        <v>198</v>
      </c>
      <c r="G10" s="225" t="s">
        <v>199</v>
      </c>
      <c r="H10" s="226" t="s">
        <v>201</v>
      </c>
    </row>
    <row r="11" spans="1:17" ht="35.25" customHeight="1">
      <c r="A11" s="222">
        <v>1</v>
      </c>
      <c r="B11" s="227">
        <f>①給与!B8</f>
        <v>0</v>
      </c>
      <c r="C11" s="228">
        <f>①給与!D8</f>
        <v>0</v>
      </c>
      <c r="D11" s="229">
        <f>①給与!AF8</f>
        <v>0</v>
      </c>
      <c r="E11" s="230">
        <f>IFERROR(ROUNDDOWN($G$2/$G$3,3),0)</f>
        <v>0</v>
      </c>
      <c r="F11" s="231">
        <f>①給与!E8</f>
        <v>0</v>
      </c>
      <c r="G11" s="231">
        <f>①給与!F8</f>
        <v>0</v>
      </c>
      <c r="H11" s="232">
        <f>IFERROR(IF(D11="",0,ROUNDDOWN(D11*E11*F11/G11,0)),0)</f>
        <v>0</v>
      </c>
    </row>
    <row r="12" spans="1:17" ht="35.25" customHeight="1">
      <c r="A12" s="222">
        <v>2</v>
      </c>
      <c r="B12" s="227">
        <f>①給与!B9</f>
        <v>0</v>
      </c>
      <c r="C12" s="228">
        <f>①給与!D9</f>
        <v>0</v>
      </c>
      <c r="D12" s="229">
        <f>①給与!AF9</f>
        <v>0</v>
      </c>
      <c r="E12" s="230">
        <f>$E$11</f>
        <v>0</v>
      </c>
      <c r="F12" s="231">
        <f>①給与!E9</f>
        <v>0</v>
      </c>
      <c r="G12" s="231">
        <f>①給与!F9</f>
        <v>0</v>
      </c>
      <c r="H12" s="232">
        <f>IFERROR(IF(D12="",0,ROUNDDOWN(D12*E12*F12/G12,0)),0)</f>
        <v>0</v>
      </c>
    </row>
    <row r="13" spans="1:17" ht="35.25" customHeight="1">
      <c r="A13" s="222">
        <v>3</v>
      </c>
      <c r="B13" s="227">
        <f>①給与!B10</f>
        <v>0</v>
      </c>
      <c r="C13" s="228">
        <f>①給与!D10</f>
        <v>0</v>
      </c>
      <c r="D13" s="229">
        <f>①給与!AF10</f>
        <v>0</v>
      </c>
      <c r="E13" s="230">
        <f>$E$11</f>
        <v>0</v>
      </c>
      <c r="F13" s="231">
        <f>①給与!E10</f>
        <v>0</v>
      </c>
      <c r="G13" s="231">
        <f>①給与!F10</f>
        <v>0</v>
      </c>
      <c r="H13" s="232">
        <f>IFERROR(IF(D13="",0,ROUNDDOWN(D13*E13*F13/G13,0)),0)</f>
        <v>0</v>
      </c>
    </row>
    <row r="14" spans="1:17" ht="35.25" customHeight="1">
      <c r="A14" s="222">
        <v>4</v>
      </c>
      <c r="B14" s="227">
        <f>①給与!B11</f>
        <v>0</v>
      </c>
      <c r="C14" s="228">
        <f>①給与!D11</f>
        <v>0</v>
      </c>
      <c r="D14" s="229">
        <f>①給与!AF11</f>
        <v>0</v>
      </c>
      <c r="E14" s="230">
        <f t="shared" ref="E14:E40" si="0">$E$11</f>
        <v>0</v>
      </c>
      <c r="F14" s="231">
        <f>①給与!E11</f>
        <v>0</v>
      </c>
      <c r="G14" s="231">
        <f>①給与!F11</f>
        <v>0</v>
      </c>
      <c r="H14" s="232">
        <f>IFERROR(IF(D14="",0,ROUNDDOWN(D14*E14*F14/G14,0)),0)</f>
        <v>0</v>
      </c>
    </row>
    <row r="15" spans="1:17" ht="35.25" customHeight="1">
      <c r="A15" s="222">
        <v>5</v>
      </c>
      <c r="B15" s="227">
        <f>①給与!B12</f>
        <v>0</v>
      </c>
      <c r="C15" s="228">
        <f>①給与!D12</f>
        <v>0</v>
      </c>
      <c r="D15" s="229">
        <f>①給与!AF12</f>
        <v>0</v>
      </c>
      <c r="E15" s="230">
        <f t="shared" si="0"/>
        <v>0</v>
      </c>
      <c r="F15" s="231">
        <f>①給与!E12</f>
        <v>0</v>
      </c>
      <c r="G15" s="231">
        <f>①給与!F12</f>
        <v>0</v>
      </c>
      <c r="H15" s="232">
        <f t="shared" ref="H15:H40" si="1">IFERROR(IF(D15="",0,ROUNDDOWN(D15*E15*F15/G15,0)),0)</f>
        <v>0</v>
      </c>
    </row>
    <row r="16" spans="1:17" ht="35.25" customHeight="1">
      <c r="A16" s="222">
        <v>6</v>
      </c>
      <c r="B16" s="227">
        <f>①給与!B13</f>
        <v>0</v>
      </c>
      <c r="C16" s="228">
        <f>①給与!D13</f>
        <v>0</v>
      </c>
      <c r="D16" s="229">
        <f>①給与!AF13</f>
        <v>0</v>
      </c>
      <c r="E16" s="230">
        <f t="shared" si="0"/>
        <v>0</v>
      </c>
      <c r="F16" s="231">
        <f>①給与!E13</f>
        <v>0</v>
      </c>
      <c r="G16" s="231">
        <f>①給与!F13</f>
        <v>0</v>
      </c>
      <c r="H16" s="232">
        <f t="shared" si="1"/>
        <v>0</v>
      </c>
    </row>
    <row r="17" spans="1:8" ht="35.25" customHeight="1">
      <c r="A17" s="222">
        <v>7</v>
      </c>
      <c r="B17" s="227">
        <f>①給与!B14</f>
        <v>0</v>
      </c>
      <c r="C17" s="228">
        <f>①給与!D14</f>
        <v>0</v>
      </c>
      <c r="D17" s="229">
        <f>①給与!AF14</f>
        <v>0</v>
      </c>
      <c r="E17" s="230">
        <f t="shared" si="0"/>
        <v>0</v>
      </c>
      <c r="F17" s="231">
        <f>①給与!E14</f>
        <v>0</v>
      </c>
      <c r="G17" s="231">
        <f>①給与!F14</f>
        <v>0</v>
      </c>
      <c r="H17" s="232">
        <f t="shared" si="1"/>
        <v>0</v>
      </c>
    </row>
    <row r="18" spans="1:8" ht="35.25" customHeight="1">
      <c r="A18" s="222">
        <v>8</v>
      </c>
      <c r="B18" s="227">
        <f>①給与!B15</f>
        <v>0</v>
      </c>
      <c r="C18" s="228">
        <f>①給与!D15</f>
        <v>0</v>
      </c>
      <c r="D18" s="229">
        <f>①給与!AF15</f>
        <v>0</v>
      </c>
      <c r="E18" s="230">
        <f t="shared" si="0"/>
        <v>0</v>
      </c>
      <c r="F18" s="231">
        <f>①給与!E15</f>
        <v>0</v>
      </c>
      <c r="G18" s="231">
        <f>①給与!F15</f>
        <v>0</v>
      </c>
      <c r="H18" s="232">
        <f t="shared" si="1"/>
        <v>0</v>
      </c>
    </row>
    <row r="19" spans="1:8" ht="35.25" customHeight="1">
      <c r="A19" s="222">
        <v>9</v>
      </c>
      <c r="B19" s="227">
        <f>①給与!B16</f>
        <v>0</v>
      </c>
      <c r="C19" s="228">
        <f>①給与!D16</f>
        <v>0</v>
      </c>
      <c r="D19" s="229">
        <f>①給与!AF16</f>
        <v>0</v>
      </c>
      <c r="E19" s="230">
        <f t="shared" si="0"/>
        <v>0</v>
      </c>
      <c r="F19" s="231">
        <f>①給与!E16</f>
        <v>0</v>
      </c>
      <c r="G19" s="231">
        <f>①給与!F16</f>
        <v>0</v>
      </c>
      <c r="H19" s="232">
        <f t="shared" si="1"/>
        <v>0</v>
      </c>
    </row>
    <row r="20" spans="1:8" ht="35.25" customHeight="1">
      <c r="A20" s="222">
        <v>10</v>
      </c>
      <c r="B20" s="227">
        <f>①給与!B17</f>
        <v>0</v>
      </c>
      <c r="C20" s="228">
        <f>①給与!D17</f>
        <v>0</v>
      </c>
      <c r="D20" s="229">
        <f>①給与!AF17</f>
        <v>0</v>
      </c>
      <c r="E20" s="230">
        <f t="shared" si="0"/>
        <v>0</v>
      </c>
      <c r="F20" s="231">
        <f>①給与!E17</f>
        <v>0</v>
      </c>
      <c r="G20" s="231">
        <f>①給与!F17</f>
        <v>0</v>
      </c>
      <c r="H20" s="232">
        <f t="shared" si="1"/>
        <v>0</v>
      </c>
    </row>
    <row r="21" spans="1:8" ht="35.25" customHeight="1">
      <c r="A21" s="222">
        <v>11</v>
      </c>
      <c r="B21" s="227">
        <f>①給与!B18</f>
        <v>0</v>
      </c>
      <c r="C21" s="228">
        <f>①給与!D18</f>
        <v>0</v>
      </c>
      <c r="D21" s="229">
        <f>①給与!AF18</f>
        <v>0</v>
      </c>
      <c r="E21" s="230">
        <f t="shared" si="0"/>
        <v>0</v>
      </c>
      <c r="F21" s="231">
        <f>①給与!E18</f>
        <v>0</v>
      </c>
      <c r="G21" s="231">
        <f>①給与!F18</f>
        <v>0</v>
      </c>
      <c r="H21" s="232">
        <f t="shared" si="1"/>
        <v>0</v>
      </c>
    </row>
    <row r="22" spans="1:8" ht="35.25" customHeight="1">
      <c r="A22" s="222">
        <v>12</v>
      </c>
      <c r="B22" s="227">
        <f>①給与!B19</f>
        <v>0</v>
      </c>
      <c r="C22" s="228">
        <f>①給与!D19</f>
        <v>0</v>
      </c>
      <c r="D22" s="229">
        <f>①給与!AF19</f>
        <v>0</v>
      </c>
      <c r="E22" s="230">
        <f t="shared" si="0"/>
        <v>0</v>
      </c>
      <c r="F22" s="231">
        <f>①給与!E19</f>
        <v>0</v>
      </c>
      <c r="G22" s="231">
        <f>①給与!F19</f>
        <v>0</v>
      </c>
      <c r="H22" s="232">
        <f t="shared" si="1"/>
        <v>0</v>
      </c>
    </row>
    <row r="23" spans="1:8" ht="35.25" customHeight="1">
      <c r="A23" s="222">
        <v>13</v>
      </c>
      <c r="B23" s="227">
        <f>①給与!B20</f>
        <v>0</v>
      </c>
      <c r="C23" s="228">
        <f>①給与!D20</f>
        <v>0</v>
      </c>
      <c r="D23" s="229">
        <f>①給与!AF20</f>
        <v>0</v>
      </c>
      <c r="E23" s="230">
        <f t="shared" si="0"/>
        <v>0</v>
      </c>
      <c r="F23" s="231">
        <f>①給与!E20</f>
        <v>0</v>
      </c>
      <c r="G23" s="231">
        <f>①給与!F20</f>
        <v>0</v>
      </c>
      <c r="H23" s="232">
        <f t="shared" si="1"/>
        <v>0</v>
      </c>
    </row>
    <row r="24" spans="1:8" ht="35.25" customHeight="1">
      <c r="A24" s="222">
        <v>14</v>
      </c>
      <c r="B24" s="227">
        <f>①給与!B21</f>
        <v>0</v>
      </c>
      <c r="C24" s="228">
        <f>①給与!D21</f>
        <v>0</v>
      </c>
      <c r="D24" s="229">
        <f>①給与!AF21</f>
        <v>0</v>
      </c>
      <c r="E24" s="230">
        <f t="shared" si="0"/>
        <v>0</v>
      </c>
      <c r="F24" s="231">
        <f>①給与!E21</f>
        <v>0</v>
      </c>
      <c r="G24" s="231">
        <f>①給与!F21</f>
        <v>0</v>
      </c>
      <c r="H24" s="232">
        <f t="shared" si="1"/>
        <v>0</v>
      </c>
    </row>
    <row r="25" spans="1:8" ht="35.25" customHeight="1">
      <c r="A25" s="222">
        <v>15</v>
      </c>
      <c r="B25" s="227">
        <f>①給与!B22</f>
        <v>0</v>
      </c>
      <c r="C25" s="228">
        <f>①給与!D22</f>
        <v>0</v>
      </c>
      <c r="D25" s="229">
        <f>①給与!AF22</f>
        <v>0</v>
      </c>
      <c r="E25" s="230">
        <f t="shared" si="0"/>
        <v>0</v>
      </c>
      <c r="F25" s="231">
        <f>①給与!E22</f>
        <v>0</v>
      </c>
      <c r="G25" s="231">
        <f>①給与!F22</f>
        <v>0</v>
      </c>
      <c r="H25" s="232">
        <f t="shared" si="1"/>
        <v>0</v>
      </c>
    </row>
    <row r="26" spans="1:8" ht="35.25" customHeight="1">
      <c r="A26" s="222">
        <v>16</v>
      </c>
      <c r="B26" s="227">
        <f>①給与!B23</f>
        <v>0</v>
      </c>
      <c r="C26" s="228">
        <f>①給与!D23</f>
        <v>0</v>
      </c>
      <c r="D26" s="229">
        <f>①給与!AF23</f>
        <v>0</v>
      </c>
      <c r="E26" s="230">
        <f t="shared" si="0"/>
        <v>0</v>
      </c>
      <c r="F26" s="231">
        <f>①給与!E23</f>
        <v>0</v>
      </c>
      <c r="G26" s="231">
        <f>①給与!F23</f>
        <v>0</v>
      </c>
      <c r="H26" s="232">
        <f t="shared" si="1"/>
        <v>0</v>
      </c>
    </row>
    <row r="27" spans="1:8" ht="35.25" customHeight="1">
      <c r="A27" s="222">
        <v>17</v>
      </c>
      <c r="B27" s="227">
        <f>①給与!B24</f>
        <v>0</v>
      </c>
      <c r="C27" s="228">
        <f>①給与!D24</f>
        <v>0</v>
      </c>
      <c r="D27" s="229">
        <f>①給与!AF24</f>
        <v>0</v>
      </c>
      <c r="E27" s="230">
        <f t="shared" si="0"/>
        <v>0</v>
      </c>
      <c r="F27" s="231">
        <f>①給与!E24</f>
        <v>0</v>
      </c>
      <c r="G27" s="231">
        <f>①給与!F24</f>
        <v>0</v>
      </c>
      <c r="H27" s="232">
        <f t="shared" si="1"/>
        <v>0</v>
      </c>
    </row>
    <row r="28" spans="1:8" ht="35.25" customHeight="1">
      <c r="A28" s="222">
        <v>18</v>
      </c>
      <c r="B28" s="227">
        <f>①給与!B25</f>
        <v>0</v>
      </c>
      <c r="C28" s="228">
        <f>①給与!D25</f>
        <v>0</v>
      </c>
      <c r="D28" s="229">
        <f>①給与!AF25</f>
        <v>0</v>
      </c>
      <c r="E28" s="230">
        <f t="shared" si="0"/>
        <v>0</v>
      </c>
      <c r="F28" s="231">
        <f>①給与!E25</f>
        <v>0</v>
      </c>
      <c r="G28" s="231">
        <f>①給与!F25</f>
        <v>0</v>
      </c>
      <c r="H28" s="232">
        <f t="shared" si="1"/>
        <v>0</v>
      </c>
    </row>
    <row r="29" spans="1:8" ht="35.25" customHeight="1">
      <c r="A29" s="222">
        <v>19</v>
      </c>
      <c r="B29" s="227">
        <f>①給与!B26</f>
        <v>0</v>
      </c>
      <c r="C29" s="228">
        <f>①給与!D26</f>
        <v>0</v>
      </c>
      <c r="D29" s="229">
        <f>①給与!AF26</f>
        <v>0</v>
      </c>
      <c r="E29" s="230">
        <f t="shared" si="0"/>
        <v>0</v>
      </c>
      <c r="F29" s="231">
        <f>①給与!E26</f>
        <v>0</v>
      </c>
      <c r="G29" s="231">
        <f>①給与!F26</f>
        <v>0</v>
      </c>
      <c r="H29" s="232">
        <f t="shared" si="1"/>
        <v>0</v>
      </c>
    </row>
    <row r="30" spans="1:8" ht="35.25" customHeight="1">
      <c r="A30" s="222">
        <v>20</v>
      </c>
      <c r="B30" s="227">
        <f>①給与!B27</f>
        <v>0</v>
      </c>
      <c r="C30" s="228">
        <f>①給与!D27</f>
        <v>0</v>
      </c>
      <c r="D30" s="229">
        <f>①給与!AF27</f>
        <v>0</v>
      </c>
      <c r="E30" s="230">
        <f t="shared" si="0"/>
        <v>0</v>
      </c>
      <c r="F30" s="231">
        <f>①給与!E27</f>
        <v>0</v>
      </c>
      <c r="G30" s="231">
        <f>①給与!F27</f>
        <v>0</v>
      </c>
      <c r="H30" s="232">
        <f t="shared" si="1"/>
        <v>0</v>
      </c>
    </row>
    <row r="31" spans="1:8" ht="35.25" customHeight="1">
      <c r="A31" s="222">
        <v>21</v>
      </c>
      <c r="B31" s="227">
        <f>①給与!B28</f>
        <v>0</v>
      </c>
      <c r="C31" s="228">
        <f>①給与!D28</f>
        <v>0</v>
      </c>
      <c r="D31" s="229">
        <f>①給与!AF28</f>
        <v>0</v>
      </c>
      <c r="E31" s="230">
        <f t="shared" si="0"/>
        <v>0</v>
      </c>
      <c r="F31" s="231">
        <f>①給与!E28</f>
        <v>0</v>
      </c>
      <c r="G31" s="231">
        <f>①給与!F28</f>
        <v>0</v>
      </c>
      <c r="H31" s="232">
        <f t="shared" si="1"/>
        <v>0</v>
      </c>
    </row>
    <row r="32" spans="1:8" ht="35.25" customHeight="1">
      <c r="A32" s="222">
        <v>22</v>
      </c>
      <c r="B32" s="227">
        <f>①給与!B29</f>
        <v>0</v>
      </c>
      <c r="C32" s="228">
        <f>①給与!D29</f>
        <v>0</v>
      </c>
      <c r="D32" s="229">
        <f>①給与!AF29</f>
        <v>0</v>
      </c>
      <c r="E32" s="230">
        <f t="shared" si="0"/>
        <v>0</v>
      </c>
      <c r="F32" s="231">
        <f>①給与!E29</f>
        <v>0</v>
      </c>
      <c r="G32" s="231">
        <f>①給与!F29</f>
        <v>0</v>
      </c>
      <c r="H32" s="232">
        <f t="shared" si="1"/>
        <v>0</v>
      </c>
    </row>
    <row r="33" spans="1:9" ht="35.25" customHeight="1">
      <c r="A33" s="222">
        <v>23</v>
      </c>
      <c r="B33" s="227">
        <f>①給与!B30</f>
        <v>0</v>
      </c>
      <c r="C33" s="228">
        <f>①給与!D30</f>
        <v>0</v>
      </c>
      <c r="D33" s="229">
        <f>①給与!AF30</f>
        <v>0</v>
      </c>
      <c r="E33" s="230">
        <f t="shared" si="0"/>
        <v>0</v>
      </c>
      <c r="F33" s="231">
        <f>①給与!E30</f>
        <v>0</v>
      </c>
      <c r="G33" s="231">
        <f>①給与!F30</f>
        <v>0</v>
      </c>
      <c r="H33" s="232">
        <f t="shared" si="1"/>
        <v>0</v>
      </c>
    </row>
    <row r="34" spans="1:9" ht="35.25" customHeight="1">
      <c r="A34" s="222">
        <v>24</v>
      </c>
      <c r="B34" s="227">
        <f>①給与!B31</f>
        <v>0</v>
      </c>
      <c r="C34" s="228">
        <f>①給与!D31</f>
        <v>0</v>
      </c>
      <c r="D34" s="229">
        <f>①給与!AF31</f>
        <v>0</v>
      </c>
      <c r="E34" s="230">
        <f t="shared" si="0"/>
        <v>0</v>
      </c>
      <c r="F34" s="231">
        <f>①給与!E31</f>
        <v>0</v>
      </c>
      <c r="G34" s="231">
        <f>①給与!F31</f>
        <v>0</v>
      </c>
      <c r="H34" s="232">
        <f t="shared" si="1"/>
        <v>0</v>
      </c>
    </row>
    <row r="35" spans="1:9" ht="35.25" customHeight="1">
      <c r="A35" s="222">
        <v>25</v>
      </c>
      <c r="B35" s="227">
        <f>①給与!B32</f>
        <v>0</v>
      </c>
      <c r="C35" s="228">
        <f>①給与!D32</f>
        <v>0</v>
      </c>
      <c r="D35" s="229">
        <f>①給与!AF32</f>
        <v>0</v>
      </c>
      <c r="E35" s="230">
        <f t="shared" si="0"/>
        <v>0</v>
      </c>
      <c r="F35" s="231">
        <f>①給与!E32</f>
        <v>0</v>
      </c>
      <c r="G35" s="231">
        <f>①給与!F32</f>
        <v>0</v>
      </c>
      <c r="H35" s="232">
        <f t="shared" si="1"/>
        <v>0</v>
      </c>
    </row>
    <row r="36" spans="1:9" ht="35.25" customHeight="1">
      <c r="A36" s="222">
        <v>26</v>
      </c>
      <c r="B36" s="227">
        <f>①給与!B33</f>
        <v>0</v>
      </c>
      <c r="C36" s="228">
        <f>①給与!D33</f>
        <v>0</v>
      </c>
      <c r="D36" s="229">
        <f>①給与!AF33</f>
        <v>0</v>
      </c>
      <c r="E36" s="230">
        <f t="shared" si="0"/>
        <v>0</v>
      </c>
      <c r="F36" s="231">
        <f>①給与!E33</f>
        <v>0</v>
      </c>
      <c r="G36" s="231">
        <f>①給与!F33</f>
        <v>0</v>
      </c>
      <c r="H36" s="232">
        <f t="shared" si="1"/>
        <v>0</v>
      </c>
    </row>
    <row r="37" spans="1:9" ht="35.25" customHeight="1">
      <c r="A37" s="222">
        <v>27</v>
      </c>
      <c r="B37" s="227">
        <f>①給与!B34</f>
        <v>0</v>
      </c>
      <c r="C37" s="228">
        <f>①給与!D34</f>
        <v>0</v>
      </c>
      <c r="D37" s="229">
        <f>①給与!AF34</f>
        <v>0</v>
      </c>
      <c r="E37" s="230">
        <f t="shared" si="0"/>
        <v>0</v>
      </c>
      <c r="F37" s="231">
        <f>①給与!E34</f>
        <v>0</v>
      </c>
      <c r="G37" s="231">
        <f>①給与!F34</f>
        <v>0</v>
      </c>
      <c r="H37" s="232">
        <f t="shared" si="1"/>
        <v>0</v>
      </c>
    </row>
    <row r="38" spans="1:9" ht="35.25" customHeight="1">
      <c r="A38" s="222">
        <v>28</v>
      </c>
      <c r="B38" s="227">
        <f>①給与!B35</f>
        <v>0</v>
      </c>
      <c r="C38" s="228">
        <f>①給与!D35</f>
        <v>0</v>
      </c>
      <c r="D38" s="229">
        <f>①給与!AF35</f>
        <v>0</v>
      </c>
      <c r="E38" s="230">
        <f t="shared" si="0"/>
        <v>0</v>
      </c>
      <c r="F38" s="231">
        <f>①給与!E35</f>
        <v>0</v>
      </c>
      <c r="G38" s="231">
        <f>①給与!F35</f>
        <v>0</v>
      </c>
      <c r="H38" s="232">
        <f t="shared" si="1"/>
        <v>0</v>
      </c>
    </row>
    <row r="39" spans="1:9" ht="35.25" customHeight="1">
      <c r="A39" s="222">
        <v>29</v>
      </c>
      <c r="B39" s="227">
        <f>①給与!B36</f>
        <v>0</v>
      </c>
      <c r="C39" s="228">
        <f>①給与!D36</f>
        <v>0</v>
      </c>
      <c r="D39" s="229">
        <f>①給与!AF36</f>
        <v>0</v>
      </c>
      <c r="E39" s="230">
        <f t="shared" si="0"/>
        <v>0</v>
      </c>
      <c r="F39" s="231">
        <f>①給与!E36</f>
        <v>0</v>
      </c>
      <c r="G39" s="231">
        <f>①給与!F36</f>
        <v>0</v>
      </c>
      <c r="H39" s="232">
        <f t="shared" si="1"/>
        <v>0</v>
      </c>
    </row>
    <row r="40" spans="1:9" ht="35.25" customHeight="1">
      <c r="A40" s="222">
        <v>30</v>
      </c>
      <c r="B40" s="227">
        <f>①給与!B37</f>
        <v>0</v>
      </c>
      <c r="C40" s="228">
        <f>①給与!D37</f>
        <v>0</v>
      </c>
      <c r="D40" s="229">
        <f>①給与!AF37</f>
        <v>0</v>
      </c>
      <c r="E40" s="230">
        <f t="shared" si="0"/>
        <v>0</v>
      </c>
      <c r="F40" s="231">
        <f>①給与!E37</f>
        <v>0</v>
      </c>
      <c r="G40" s="231">
        <f>①給与!F37</f>
        <v>0</v>
      </c>
      <c r="H40" s="232">
        <f t="shared" si="1"/>
        <v>0</v>
      </c>
    </row>
    <row r="41" spans="1:9" ht="35.25" customHeight="1">
      <c r="A41" s="233"/>
      <c r="B41" s="233"/>
      <c r="C41" s="233"/>
      <c r="D41" s="234"/>
      <c r="E41" s="233"/>
      <c r="F41" s="210"/>
      <c r="G41" s="235" t="s">
        <v>197</v>
      </c>
      <c r="H41" s="236">
        <f>SUMIF(H11:H40,"&gt;0")</f>
        <v>0</v>
      </c>
    </row>
    <row r="42" spans="1:9" ht="35.25" customHeight="1">
      <c r="A42" s="237"/>
      <c r="B42" s="237"/>
      <c r="C42" s="237"/>
      <c r="D42" s="238"/>
      <c r="E42" s="237"/>
      <c r="G42" s="239"/>
      <c r="H42" s="239"/>
    </row>
    <row r="43" spans="1:9" ht="35.25" customHeight="1">
      <c r="A43" s="208" t="s">
        <v>288</v>
      </c>
      <c r="I43" s="240"/>
    </row>
    <row r="44" spans="1:9" ht="99" customHeight="1">
      <c r="A44" s="221" t="s">
        <v>135</v>
      </c>
      <c r="B44" s="537" t="s">
        <v>136</v>
      </c>
      <c r="C44" s="537"/>
      <c r="D44" s="225" t="s">
        <v>196</v>
      </c>
      <c r="E44" s="225" t="s">
        <v>207</v>
      </c>
      <c r="F44" s="225" t="s">
        <v>208</v>
      </c>
      <c r="G44" s="242" t="s">
        <v>307</v>
      </c>
    </row>
    <row r="45" spans="1:9" ht="35.25" customHeight="1">
      <c r="A45" s="243" t="s">
        <v>141</v>
      </c>
      <c r="B45" s="535">
        <f>②水道光熱費入力シート!B19</f>
        <v>0</v>
      </c>
      <c r="C45" s="536"/>
      <c r="D45" s="230">
        <f>$E$11</f>
        <v>0</v>
      </c>
      <c r="E45" s="230">
        <f>IFERROR(ROUNDDOWN($G$4/$G$5,3),0)</f>
        <v>0</v>
      </c>
      <c r="F45" s="230">
        <f>IFERROR(ROUNDDOWN($G$6/$G$7,3),0)</f>
        <v>0</v>
      </c>
      <c r="G45" s="304">
        <f>IFERROR(IF(B45="",0,ROUNDDOWN(B45*D45*E45*F45,)),0)</f>
        <v>0</v>
      </c>
    </row>
    <row r="46" spans="1:9" ht="35.25" customHeight="1">
      <c r="A46" s="221" t="s">
        <v>142</v>
      </c>
      <c r="B46" s="530">
        <f>②水道光熱費入力シート!C19</f>
        <v>0</v>
      </c>
      <c r="C46" s="531"/>
      <c r="D46" s="230">
        <f t="shared" ref="D46:D50" si="2">$E$11</f>
        <v>0</v>
      </c>
      <c r="E46" s="230">
        <f>$E$45</f>
        <v>0</v>
      </c>
      <c r="F46" s="230">
        <f>$F$45</f>
        <v>0</v>
      </c>
      <c r="G46" s="304">
        <f t="shared" ref="G46:G47" si="3">IFERROR(IF(B46="",0,ROUNDDOWN(B46*D46*E46*F46,)),0)</f>
        <v>0</v>
      </c>
    </row>
    <row r="47" spans="1:9" ht="35.25" customHeight="1">
      <c r="A47" s="221" t="s">
        <v>143</v>
      </c>
      <c r="B47" s="530">
        <f>②水道光熱費入力シート!D19</f>
        <v>0</v>
      </c>
      <c r="C47" s="531"/>
      <c r="D47" s="230">
        <f t="shared" si="2"/>
        <v>0</v>
      </c>
      <c r="E47" s="230">
        <f>$E$45</f>
        <v>0</v>
      </c>
      <c r="F47" s="230">
        <f>$F$45</f>
        <v>0</v>
      </c>
      <c r="G47" s="304">
        <f t="shared" si="3"/>
        <v>0</v>
      </c>
    </row>
    <row r="48" spans="1:9" ht="35.25" customHeight="1">
      <c r="A48" s="221" t="s">
        <v>209</v>
      </c>
      <c r="B48" s="530">
        <f>③その他経費入力シート!G10</f>
        <v>0</v>
      </c>
      <c r="C48" s="531"/>
      <c r="D48" s="230">
        <f t="shared" si="2"/>
        <v>0</v>
      </c>
      <c r="E48" s="244"/>
      <c r="F48" s="244"/>
      <c r="G48" s="304">
        <f>IFERROR(IF(B48="",0,ROUNDDOWN(B48*D48,)),0)</f>
        <v>0</v>
      </c>
    </row>
    <row r="49" spans="1:7" ht="35.25" customHeight="1">
      <c r="A49" s="221" t="s">
        <v>133</v>
      </c>
      <c r="B49" s="530">
        <f>③その他経費入力シート!G11</f>
        <v>0</v>
      </c>
      <c r="C49" s="531"/>
      <c r="D49" s="230">
        <f t="shared" si="2"/>
        <v>0</v>
      </c>
      <c r="E49" s="244"/>
      <c r="F49" s="244"/>
      <c r="G49" s="304">
        <f>IFERROR(IF(B49="",0,ROUNDDOWN(B49*D49,)),0)</f>
        <v>0</v>
      </c>
    </row>
    <row r="50" spans="1:7" ht="35.25" customHeight="1">
      <c r="A50" s="221" t="s">
        <v>132</v>
      </c>
      <c r="B50" s="530">
        <f>③その他経費入力シート!G12</f>
        <v>0</v>
      </c>
      <c r="C50" s="531"/>
      <c r="D50" s="230">
        <f t="shared" si="2"/>
        <v>0</v>
      </c>
      <c r="E50" s="244"/>
      <c r="F50" s="244"/>
      <c r="G50" s="304">
        <f>IFERROR(IF(B50="",0,ROUNDDOWN(B50*D50,)),0)</f>
        <v>0</v>
      </c>
    </row>
    <row r="51" spans="1:7" ht="35.25" customHeight="1">
      <c r="A51" s="221" t="s">
        <v>134</v>
      </c>
      <c r="B51" s="530">
        <f>③その他経費入力シート!G13</f>
        <v>0</v>
      </c>
      <c r="C51" s="531"/>
      <c r="D51" s="230">
        <f>$E$11</f>
        <v>0</v>
      </c>
      <c r="E51" s="244"/>
      <c r="F51" s="244"/>
      <c r="G51" s="304">
        <f>IFERROR(IF(B51="",0,ROUNDDOWN(B51*D51,)),0)</f>
        <v>0</v>
      </c>
    </row>
    <row r="52" spans="1:7" ht="35.25" customHeight="1">
      <c r="A52" s="527" t="s">
        <v>137</v>
      </c>
      <c r="B52" s="528"/>
      <c r="C52" s="529"/>
      <c r="D52" s="210"/>
      <c r="E52" s="210"/>
      <c r="F52" s="210"/>
      <c r="G52" s="236">
        <f>SUMIF(G45:G51,"&gt;0")</f>
        <v>0</v>
      </c>
    </row>
    <row r="53" spans="1:7" ht="35.25" customHeight="1">
      <c r="A53" s="250" t="s">
        <v>138</v>
      </c>
    </row>
    <row r="54" spans="1:7" ht="35.25" customHeight="1"/>
    <row r="55" spans="1:7" ht="35.25" customHeight="1"/>
    <row r="56" spans="1:7" ht="35.25" customHeight="1"/>
    <row r="57" spans="1:7" ht="35.25" customHeight="1"/>
    <row r="58" spans="1:7" ht="35.25" customHeight="1"/>
    <row r="59" spans="1:7" ht="35.25" customHeight="1"/>
    <row r="60" spans="1:7" ht="35.25" customHeight="1"/>
    <row r="61" spans="1:7" ht="35.25" customHeight="1"/>
    <row r="62" spans="1:7" ht="35.25" customHeight="1"/>
    <row r="63" spans="1:7" ht="35.25" customHeight="1"/>
    <row r="64" spans="1:7" ht="35.25" customHeight="1"/>
    <row r="65" ht="35.25" customHeight="1"/>
    <row r="66" ht="35.25" customHeight="1"/>
    <row r="67" ht="35.25" customHeight="1"/>
  </sheetData>
  <sheetProtection algorithmName="SHA-512" hashValue="RJBp33ThAGFNhPoRttWU3Lpi8DrScPRafI/ejW/070b9BiynzozrGDY4VdOr9lIGxNvSpd5gxYzyzgirG4pqPw==" saltValue="v5dENL9Tz41YIM8NBU21hA==" spinCount="100000" sheet="1" objects="1" scenarios="1"/>
  <mergeCells count="10">
    <mergeCell ref="B4:F4"/>
    <mergeCell ref="B46:C46"/>
    <mergeCell ref="B47:C47"/>
    <mergeCell ref="B45:C45"/>
    <mergeCell ref="B44:C44"/>
    <mergeCell ref="A52:C52"/>
    <mergeCell ref="B50:C50"/>
    <mergeCell ref="B51:C51"/>
    <mergeCell ref="B48:C48"/>
    <mergeCell ref="B49:C49"/>
  </mergeCells>
  <phoneticPr fontId="4"/>
  <dataValidations count="1">
    <dataValidation type="list" allowBlank="1" showInputMessage="1" showErrorMessage="1" sqref="C11:C40" xr:uid="{00000000-0002-0000-0400-000000000000}">
      <formula1>"専任,兼任"</formula1>
    </dataValidation>
  </dataValidations>
  <printOptions horizontalCentered="1"/>
  <pageMargins left="0.39370078740157483" right="0.39370078740157483" top="0.59055118110236227" bottom="0.39370078740157483" header="0" footer="0"/>
  <pageSetup paperSize="9" scale="35" orientation="portrait" verticalDpi="0" r:id="rId1"/>
  <rowBreaks count="1" manualBreakCount="1">
    <brk id="53" max="1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pageSetUpPr fitToPage="1"/>
  </sheetPr>
  <dimension ref="A1:AK37"/>
  <sheetViews>
    <sheetView tabSelected="1" view="pageBreakPreview" zoomScale="40" zoomScaleNormal="100" zoomScaleSheetLayoutView="40" workbookViewId="0">
      <selection activeCell="AD7" sqref="AD7"/>
    </sheetView>
  </sheetViews>
  <sheetFormatPr defaultColWidth="8.90625" defaultRowHeight="22.5"/>
  <cols>
    <col min="1" max="1" width="6.1796875" style="4" customWidth="1"/>
    <col min="2" max="2" width="19.36328125" style="4" customWidth="1"/>
    <col min="3" max="3" width="23.54296875" style="4" customWidth="1"/>
    <col min="4" max="6" width="13.36328125" style="4" customWidth="1"/>
    <col min="7" max="18" width="13.453125" style="4" customWidth="1"/>
    <col min="19" max="19" width="14.1796875" style="4" customWidth="1"/>
    <col min="20" max="20" width="16.08984375" style="4" customWidth="1"/>
    <col min="21" max="21" width="16.36328125" style="4" customWidth="1"/>
    <col min="22" max="22" width="15.08984375" style="4" customWidth="1"/>
    <col min="23" max="23" width="19.453125" style="4" customWidth="1"/>
    <col min="24" max="24" width="13" style="4" customWidth="1"/>
    <col min="25" max="25" width="14.81640625" style="4" customWidth="1"/>
    <col min="26" max="26" width="15.1796875" style="4" customWidth="1"/>
    <col min="27" max="30" width="17.90625" style="4" customWidth="1"/>
    <col min="31" max="31" width="16.08984375" style="4" customWidth="1"/>
    <col min="32" max="32" width="24.453125" style="20" customWidth="1"/>
    <col min="33" max="33" width="10.6328125" style="20" customWidth="1"/>
    <col min="34" max="34" width="10.6328125" style="4" customWidth="1"/>
    <col min="35" max="36" width="8.90625" style="4"/>
    <col min="37" max="37" width="8.90625" style="4" customWidth="1"/>
    <col min="38" max="16384" width="8.90625" style="4"/>
  </cols>
  <sheetData>
    <row r="1" spans="1:37" ht="36.65" customHeight="1">
      <c r="A1" s="3"/>
      <c r="B1" s="3"/>
      <c r="C1" s="3"/>
      <c r="D1" s="3"/>
      <c r="E1" s="3"/>
      <c r="F1" s="3"/>
      <c r="G1" s="3"/>
      <c r="H1" s="3"/>
      <c r="I1" s="3"/>
      <c r="J1" s="3"/>
      <c r="K1" s="3"/>
      <c r="L1" s="3"/>
      <c r="M1" s="3"/>
      <c r="N1" s="3"/>
      <c r="O1" s="3"/>
      <c r="P1" s="3"/>
      <c r="Q1" s="3"/>
      <c r="R1" s="3"/>
      <c r="S1" s="3"/>
      <c r="T1" s="3"/>
      <c r="U1" s="3"/>
      <c r="V1" s="3"/>
      <c r="W1" s="3"/>
      <c r="X1" s="3"/>
      <c r="Y1" s="128"/>
      <c r="Z1" s="130"/>
      <c r="AA1" s="131"/>
      <c r="AB1" s="131"/>
      <c r="AC1" s="131"/>
      <c r="AD1" s="131"/>
      <c r="AE1" s="148"/>
      <c r="AF1" s="137"/>
      <c r="AG1" s="137"/>
    </row>
    <row r="2" spans="1:37" ht="61.25" customHeight="1">
      <c r="A2" s="5"/>
      <c r="B2" s="6"/>
      <c r="C2" s="6"/>
      <c r="D2" s="6"/>
      <c r="E2" s="6"/>
      <c r="F2" s="6"/>
      <c r="G2" s="544" t="s">
        <v>317</v>
      </c>
      <c r="H2" s="544"/>
      <c r="I2" s="544"/>
      <c r="J2" s="544"/>
      <c r="K2" s="544"/>
      <c r="L2" s="544"/>
      <c r="M2" s="544"/>
      <c r="N2" s="544"/>
      <c r="O2" s="544"/>
      <c r="P2" s="544"/>
      <c r="Q2" s="544"/>
      <c r="R2" s="92"/>
      <c r="S2" s="92"/>
      <c r="T2" s="92"/>
      <c r="U2" s="92"/>
      <c r="V2" s="92"/>
      <c r="W2" s="92"/>
      <c r="X2" s="92"/>
      <c r="Y2" s="92"/>
      <c r="Z2" s="132"/>
      <c r="AA2" s="132"/>
      <c r="AB2" s="132"/>
      <c r="AC2" s="132"/>
      <c r="AD2" s="129"/>
      <c r="AE2" s="132"/>
      <c r="AF2" s="129"/>
      <c r="AG2" s="129"/>
    </row>
    <row r="3" spans="1:37" s="3" customFormat="1" ht="61.25" customHeight="1">
      <c r="A3" s="5"/>
      <c r="B3" s="7"/>
      <c r="C3" s="7"/>
      <c r="D3" s="7"/>
      <c r="E3" s="7"/>
      <c r="F3" s="7"/>
      <c r="G3" s="8"/>
      <c r="H3" s="9"/>
      <c r="I3" s="10" t="s">
        <v>217</v>
      </c>
      <c r="J3" s="545">
        <f>'1－１.一時(幼)'!K2</f>
        <v>0</v>
      </c>
      <c r="K3" s="545"/>
      <c r="L3" s="545"/>
      <c r="M3" s="545"/>
      <c r="N3" s="11"/>
      <c r="O3" s="12"/>
      <c r="P3" s="13"/>
      <c r="Q3" s="13"/>
      <c r="R3" s="104"/>
      <c r="S3" s="13" t="s">
        <v>56</v>
      </c>
      <c r="T3" s="546">
        <f>'1－１.一時(幼)'!K3</f>
        <v>0</v>
      </c>
      <c r="U3" s="546"/>
      <c r="V3" s="546"/>
      <c r="W3" s="546"/>
      <c r="X3" s="546"/>
      <c r="Y3" s="546"/>
      <c r="Z3" s="132"/>
      <c r="AA3" s="132"/>
      <c r="AB3" s="132"/>
      <c r="AC3" s="132"/>
      <c r="AD3" s="129"/>
      <c r="AE3" s="132"/>
      <c r="AF3" s="129"/>
      <c r="AG3" s="129"/>
    </row>
    <row r="4" spans="1:37" s="3" customFormat="1" ht="40.75" customHeight="1">
      <c r="A4" s="5"/>
      <c r="B4" s="7"/>
      <c r="C4" s="7"/>
      <c r="D4" s="7"/>
      <c r="E4" s="7"/>
      <c r="F4" s="7"/>
      <c r="G4" s="8"/>
      <c r="H4" s="9"/>
      <c r="I4" s="10"/>
      <c r="J4" s="103"/>
      <c r="K4" s="103"/>
      <c r="L4" s="103"/>
      <c r="M4" s="103"/>
      <c r="N4" s="11"/>
      <c r="O4" s="12"/>
      <c r="P4" s="13"/>
      <c r="Q4" s="13"/>
      <c r="R4" s="104"/>
      <c r="S4" s="13"/>
      <c r="T4" s="104"/>
      <c r="U4" s="104"/>
      <c r="V4" s="104"/>
      <c r="W4" s="119" t="str">
        <f>IF(W5/4&lt;X5,"事業主負担額が大きすぎる可能性があります！","")</f>
        <v/>
      </c>
      <c r="X4" s="104"/>
      <c r="Y4" s="104"/>
      <c r="Z4" s="113"/>
      <c r="AA4" s="106"/>
      <c r="AB4" s="106"/>
      <c r="AC4" s="106"/>
      <c r="AD4" s="14"/>
      <c r="AE4" s="113"/>
      <c r="AF4" s="107"/>
      <c r="AG4" s="107"/>
    </row>
    <row r="5" spans="1:37" s="3" customFormat="1" ht="44.4" customHeight="1">
      <c r="A5" s="5"/>
      <c r="B5" s="7"/>
      <c r="C5" s="7"/>
      <c r="D5" s="7"/>
      <c r="E5" s="7"/>
      <c r="F5" s="7"/>
      <c r="G5" s="8"/>
      <c r="H5" s="9"/>
      <c r="I5" s="10"/>
      <c r="J5" s="14"/>
      <c r="K5" s="14"/>
      <c r="L5" s="14"/>
      <c r="M5" s="14"/>
      <c r="N5" s="11"/>
      <c r="O5" s="12"/>
      <c r="P5" s="15"/>
      <c r="Q5" s="16"/>
      <c r="R5" s="16"/>
      <c r="S5" s="16"/>
      <c r="T5" s="16"/>
      <c r="U5" s="16"/>
      <c r="V5" s="109" t="s">
        <v>15</v>
      </c>
      <c r="W5" s="112">
        <f t="shared" ref="W5:AF5" si="0">SUM(W8:W27)</f>
        <v>0</v>
      </c>
      <c r="X5" s="112">
        <f t="shared" si="0"/>
        <v>0</v>
      </c>
      <c r="Y5" s="112">
        <f t="shared" si="0"/>
        <v>0</v>
      </c>
      <c r="Z5" s="112">
        <f t="shared" si="0"/>
        <v>0</v>
      </c>
      <c r="AA5" s="112">
        <f t="shared" si="0"/>
        <v>0</v>
      </c>
      <c r="AB5" s="112">
        <f t="shared" si="0"/>
        <v>0</v>
      </c>
      <c r="AC5" s="112">
        <f t="shared" si="0"/>
        <v>0</v>
      </c>
      <c r="AD5" s="112">
        <f t="shared" si="0"/>
        <v>0</v>
      </c>
      <c r="AE5" s="112">
        <f t="shared" si="0"/>
        <v>0</v>
      </c>
      <c r="AF5" s="112">
        <f t="shared" si="0"/>
        <v>0</v>
      </c>
      <c r="AG5" s="138"/>
    </row>
    <row r="6" spans="1:37" s="17" customFormat="1" ht="91.75" customHeight="1">
      <c r="A6" s="547" t="s">
        <v>19</v>
      </c>
      <c r="B6" s="547" t="s">
        <v>75</v>
      </c>
      <c r="C6" s="547" t="s">
        <v>179</v>
      </c>
      <c r="D6" s="547" t="s">
        <v>82</v>
      </c>
      <c r="E6" s="160"/>
      <c r="F6" s="160"/>
      <c r="G6" s="548" t="s">
        <v>120</v>
      </c>
      <c r="H6" s="549"/>
      <c r="I6" s="549"/>
      <c r="J6" s="549"/>
      <c r="K6" s="549"/>
      <c r="L6" s="549"/>
      <c r="M6" s="549"/>
      <c r="N6" s="549"/>
      <c r="O6" s="549"/>
      <c r="P6" s="549"/>
      <c r="Q6" s="549"/>
      <c r="R6" s="550"/>
      <c r="S6" s="108" t="s">
        <v>76</v>
      </c>
      <c r="T6" s="108" t="s">
        <v>76</v>
      </c>
      <c r="U6" s="108" t="s">
        <v>76</v>
      </c>
      <c r="V6" s="108" t="s">
        <v>76</v>
      </c>
      <c r="W6" s="540" t="s">
        <v>119</v>
      </c>
      <c r="X6" s="540" t="s">
        <v>77</v>
      </c>
      <c r="Y6" s="542" t="s">
        <v>311</v>
      </c>
      <c r="Z6" s="543"/>
      <c r="AA6" s="543"/>
      <c r="AB6" s="543"/>
      <c r="AC6" s="543"/>
      <c r="AD6" s="543"/>
      <c r="AE6" s="105" t="s">
        <v>78</v>
      </c>
      <c r="AF6" s="538" t="s">
        <v>180</v>
      </c>
      <c r="AG6" s="139"/>
    </row>
    <row r="7" spans="1:37" ht="184.25" customHeight="1">
      <c r="A7" s="547"/>
      <c r="B7" s="547"/>
      <c r="C7" s="547"/>
      <c r="D7" s="547"/>
      <c r="E7" s="157" t="s">
        <v>285</v>
      </c>
      <c r="F7" s="157" t="s">
        <v>286</v>
      </c>
      <c r="G7" s="18" t="s">
        <v>57</v>
      </c>
      <c r="H7" s="18" t="s">
        <v>58</v>
      </c>
      <c r="I7" s="18" t="s">
        <v>59</v>
      </c>
      <c r="J7" s="18" t="s">
        <v>60</v>
      </c>
      <c r="K7" s="18" t="s">
        <v>61</v>
      </c>
      <c r="L7" s="18" t="s">
        <v>62</v>
      </c>
      <c r="M7" s="18" t="s">
        <v>63</v>
      </c>
      <c r="N7" s="18" t="s">
        <v>64</v>
      </c>
      <c r="O7" s="18" t="s">
        <v>65</v>
      </c>
      <c r="P7" s="18" t="s">
        <v>66</v>
      </c>
      <c r="Q7" s="18" t="s">
        <v>67</v>
      </c>
      <c r="R7" s="18" t="s">
        <v>68</v>
      </c>
      <c r="S7" s="174" t="s">
        <v>96</v>
      </c>
      <c r="T7" s="174" t="s">
        <v>96</v>
      </c>
      <c r="U7" s="174" t="s">
        <v>96</v>
      </c>
      <c r="V7" s="174" t="s">
        <v>96</v>
      </c>
      <c r="W7" s="541"/>
      <c r="X7" s="541"/>
      <c r="Y7" s="94" t="s">
        <v>121</v>
      </c>
      <c r="Z7" s="90" t="s">
        <v>312</v>
      </c>
      <c r="AA7" s="90" t="s">
        <v>313</v>
      </c>
      <c r="AB7" s="90" t="s">
        <v>314</v>
      </c>
      <c r="AC7" s="91" t="s">
        <v>315</v>
      </c>
      <c r="AD7" s="91" t="s">
        <v>319</v>
      </c>
      <c r="AE7" s="94" t="s">
        <v>184</v>
      </c>
      <c r="AF7" s="539"/>
      <c r="AG7" s="139"/>
      <c r="AI7" s="245" t="s">
        <v>17</v>
      </c>
      <c r="AJ7" s="245" t="s">
        <v>69</v>
      </c>
      <c r="AK7" s="245" t="s">
        <v>82</v>
      </c>
    </row>
    <row r="8" spans="1:37" ht="41" customHeight="1">
      <c r="A8" s="19">
        <v>1</v>
      </c>
      <c r="B8" s="174"/>
      <c r="C8" s="174"/>
      <c r="D8" s="174"/>
      <c r="E8" s="161"/>
      <c r="F8" s="161"/>
      <c r="G8" s="161"/>
      <c r="H8" s="161"/>
      <c r="I8" s="161"/>
      <c r="J8" s="161"/>
      <c r="K8" s="161"/>
      <c r="L8" s="161"/>
      <c r="M8" s="161"/>
      <c r="N8" s="161"/>
      <c r="O8" s="161"/>
      <c r="P8" s="161"/>
      <c r="Q8" s="161"/>
      <c r="R8" s="135"/>
      <c r="S8" s="161"/>
      <c r="T8" s="161"/>
      <c r="U8" s="162"/>
      <c r="V8" s="162"/>
      <c r="W8" s="110">
        <f>SUM(G8:V8)</f>
        <v>0</v>
      </c>
      <c r="X8" s="111"/>
      <c r="Y8" s="111"/>
      <c r="Z8" s="111"/>
      <c r="AA8" s="111"/>
      <c r="AB8" s="111"/>
      <c r="AC8" s="111"/>
      <c r="AD8" s="111"/>
      <c r="AE8" s="133">
        <f>IFERROR((Y8+Z8+AA8+AB8+AC8+AD8)/W8*X8,0)</f>
        <v>0</v>
      </c>
      <c r="AF8" s="134">
        <f>ROUNDDOWN(W8+X8-(Y8+Z8+AA8+AB8+AC8+AD8+AE8),0)</f>
        <v>0</v>
      </c>
      <c r="AG8" s="140"/>
      <c r="AI8" s="246" t="s">
        <v>74</v>
      </c>
      <c r="AJ8" s="247" t="s">
        <v>55</v>
      </c>
      <c r="AK8" s="247" t="s">
        <v>181</v>
      </c>
    </row>
    <row r="9" spans="1:37" ht="41" customHeight="1">
      <c r="A9" s="19">
        <v>2</v>
      </c>
      <c r="B9" s="174"/>
      <c r="C9" s="174"/>
      <c r="D9" s="174"/>
      <c r="E9" s="161"/>
      <c r="F9" s="161"/>
      <c r="G9" s="161"/>
      <c r="H9" s="161"/>
      <c r="I9" s="161"/>
      <c r="J9" s="161"/>
      <c r="K9" s="161"/>
      <c r="L9" s="161"/>
      <c r="M9" s="161"/>
      <c r="N9" s="161"/>
      <c r="O9" s="161"/>
      <c r="P9" s="161"/>
      <c r="Q9" s="161"/>
      <c r="R9" s="135"/>
      <c r="S9" s="161"/>
      <c r="T9" s="161"/>
      <c r="U9" s="162"/>
      <c r="V9" s="162"/>
      <c r="W9" s="110">
        <f t="shared" ref="W9:W27" si="1">SUM(G9:V9)</f>
        <v>0</v>
      </c>
      <c r="X9" s="111"/>
      <c r="Y9" s="111"/>
      <c r="Z9" s="111"/>
      <c r="AA9" s="111"/>
      <c r="AB9" s="111"/>
      <c r="AC9" s="111"/>
      <c r="AD9" s="111"/>
      <c r="AE9" s="133">
        <f>IFERROR((Y9+Z9+AA9+AB9+AC9+AD9)/W9*X9,0)</f>
        <v>0</v>
      </c>
      <c r="AF9" s="134">
        <f t="shared" ref="AF9:AF27" si="2">ROUNDDOWN(W9+X9-(Y9+Z9+AA9+AB9+AC9+AD9+AE9),0)</f>
        <v>0</v>
      </c>
      <c r="AG9" s="140"/>
      <c r="AI9" s="246" t="s">
        <v>73</v>
      </c>
      <c r="AJ9" s="246" t="s">
        <v>70</v>
      </c>
      <c r="AK9" s="246" t="s">
        <v>182</v>
      </c>
    </row>
    <row r="10" spans="1:37" ht="41" customHeight="1">
      <c r="A10" s="19">
        <v>3</v>
      </c>
      <c r="B10" s="174"/>
      <c r="C10" s="174"/>
      <c r="D10" s="174"/>
      <c r="E10" s="161"/>
      <c r="F10" s="161"/>
      <c r="G10" s="161"/>
      <c r="H10" s="161"/>
      <c r="I10" s="161"/>
      <c r="J10" s="161"/>
      <c r="K10" s="161"/>
      <c r="L10" s="161"/>
      <c r="M10" s="172"/>
      <c r="N10" s="172"/>
      <c r="O10" s="172"/>
      <c r="P10" s="172"/>
      <c r="Q10" s="172"/>
      <c r="R10" s="135"/>
      <c r="S10" s="161"/>
      <c r="T10" s="161"/>
      <c r="U10" s="162"/>
      <c r="V10" s="162"/>
      <c r="W10" s="110">
        <f t="shared" si="1"/>
        <v>0</v>
      </c>
      <c r="X10" s="111"/>
      <c r="Y10" s="111"/>
      <c r="Z10" s="111"/>
      <c r="AA10" s="111"/>
      <c r="AB10" s="111"/>
      <c r="AC10" s="111"/>
      <c r="AD10" s="111"/>
      <c r="AE10" s="133">
        <f t="shared" ref="AE10:AE37" si="3">IFERROR((Y10+Z10+AA10+AB10+AC10+AD10)/W10*X10,0)</f>
        <v>0</v>
      </c>
      <c r="AF10" s="134">
        <f t="shared" si="2"/>
        <v>0</v>
      </c>
      <c r="AG10" s="140"/>
      <c r="AI10" s="57"/>
      <c r="AJ10" s="246" t="s">
        <v>71</v>
      </c>
    </row>
    <row r="11" spans="1:37" ht="41" customHeight="1">
      <c r="A11" s="19">
        <v>4</v>
      </c>
      <c r="B11" s="174"/>
      <c r="C11" s="174"/>
      <c r="D11" s="174"/>
      <c r="E11" s="161"/>
      <c r="F11" s="161"/>
      <c r="G11" s="161"/>
      <c r="H11" s="161"/>
      <c r="I11" s="161"/>
      <c r="J11" s="161"/>
      <c r="K11" s="161"/>
      <c r="L11" s="161"/>
      <c r="M11" s="172"/>
      <c r="N11" s="172"/>
      <c r="O11" s="172"/>
      <c r="P11" s="172"/>
      <c r="Q11" s="172"/>
      <c r="R11" s="135"/>
      <c r="S11" s="161"/>
      <c r="T11" s="161"/>
      <c r="U11" s="162"/>
      <c r="V11" s="162"/>
      <c r="W11" s="110">
        <f>SUM(G11:V11)</f>
        <v>0</v>
      </c>
      <c r="X11" s="111"/>
      <c r="Y11" s="111"/>
      <c r="Z11" s="111"/>
      <c r="AA11" s="111"/>
      <c r="AB11" s="111"/>
      <c r="AC11" s="111"/>
      <c r="AD11" s="111"/>
      <c r="AE11" s="133">
        <f t="shared" si="3"/>
        <v>0</v>
      </c>
      <c r="AF11" s="134">
        <f t="shared" si="2"/>
        <v>0</v>
      </c>
      <c r="AG11" s="140"/>
      <c r="AI11" s="57"/>
      <c r="AJ11" s="248" t="s">
        <v>72</v>
      </c>
    </row>
    <row r="12" spans="1:37" ht="41" customHeight="1">
      <c r="A12" s="19">
        <v>5</v>
      </c>
      <c r="B12" s="174"/>
      <c r="C12" s="174"/>
      <c r="D12" s="174"/>
      <c r="E12" s="161"/>
      <c r="F12" s="161"/>
      <c r="G12" s="161"/>
      <c r="H12" s="161"/>
      <c r="I12" s="161"/>
      <c r="J12" s="161"/>
      <c r="K12" s="161"/>
      <c r="L12" s="161"/>
      <c r="M12" s="172"/>
      <c r="N12" s="172"/>
      <c r="O12" s="172"/>
      <c r="P12" s="172"/>
      <c r="Q12" s="172"/>
      <c r="R12" s="135"/>
      <c r="S12" s="161"/>
      <c r="T12" s="161"/>
      <c r="U12" s="162"/>
      <c r="V12" s="162"/>
      <c r="W12" s="110">
        <f t="shared" si="1"/>
        <v>0</v>
      </c>
      <c r="X12" s="111"/>
      <c r="Y12" s="111"/>
      <c r="Z12" s="111"/>
      <c r="AA12" s="111"/>
      <c r="AB12" s="111"/>
      <c r="AC12" s="111"/>
      <c r="AD12" s="111"/>
      <c r="AE12" s="133">
        <f t="shared" si="3"/>
        <v>0</v>
      </c>
      <c r="AF12" s="134">
        <f t="shared" si="2"/>
        <v>0</v>
      </c>
      <c r="AG12" s="140"/>
    </row>
    <row r="13" spans="1:37" ht="41" customHeight="1">
      <c r="A13" s="19">
        <v>6</v>
      </c>
      <c r="B13" s="174"/>
      <c r="C13" s="174"/>
      <c r="D13" s="174"/>
      <c r="E13" s="161"/>
      <c r="F13" s="161"/>
      <c r="G13" s="161"/>
      <c r="H13" s="161"/>
      <c r="I13" s="161"/>
      <c r="J13" s="162"/>
      <c r="K13" s="162"/>
      <c r="L13" s="162"/>
      <c r="M13" s="173"/>
      <c r="N13" s="173"/>
      <c r="O13" s="173"/>
      <c r="P13" s="173"/>
      <c r="Q13" s="173"/>
      <c r="R13" s="136"/>
      <c r="S13" s="161"/>
      <c r="T13" s="162"/>
      <c r="U13" s="162"/>
      <c r="V13" s="162"/>
      <c r="W13" s="110">
        <f t="shared" si="1"/>
        <v>0</v>
      </c>
      <c r="X13" s="111"/>
      <c r="Y13" s="111"/>
      <c r="Z13" s="111"/>
      <c r="AA13" s="111"/>
      <c r="AB13" s="111"/>
      <c r="AC13" s="111"/>
      <c r="AD13" s="111"/>
      <c r="AE13" s="133">
        <f t="shared" si="3"/>
        <v>0</v>
      </c>
      <c r="AF13" s="134">
        <f t="shared" si="2"/>
        <v>0</v>
      </c>
      <c r="AG13" s="140"/>
    </row>
    <row r="14" spans="1:37" ht="41" customHeight="1">
      <c r="A14" s="19">
        <v>7</v>
      </c>
      <c r="B14" s="174"/>
      <c r="C14" s="174"/>
      <c r="D14" s="174"/>
      <c r="E14" s="161"/>
      <c r="F14" s="161"/>
      <c r="G14" s="161"/>
      <c r="H14" s="161"/>
      <c r="I14" s="161"/>
      <c r="J14" s="161"/>
      <c r="K14" s="161"/>
      <c r="L14" s="161"/>
      <c r="M14" s="172"/>
      <c r="N14" s="172"/>
      <c r="O14" s="172"/>
      <c r="P14" s="172"/>
      <c r="Q14" s="172"/>
      <c r="R14" s="135"/>
      <c r="S14" s="161"/>
      <c r="T14" s="161"/>
      <c r="U14" s="161"/>
      <c r="V14" s="162"/>
      <c r="W14" s="110">
        <f t="shared" si="1"/>
        <v>0</v>
      </c>
      <c r="X14" s="111"/>
      <c r="Y14" s="111"/>
      <c r="Z14" s="111"/>
      <c r="AA14" s="111"/>
      <c r="AB14" s="111"/>
      <c r="AC14" s="111"/>
      <c r="AD14" s="111"/>
      <c r="AE14" s="133">
        <f t="shared" si="3"/>
        <v>0</v>
      </c>
      <c r="AF14" s="134">
        <f t="shared" si="2"/>
        <v>0</v>
      </c>
      <c r="AG14" s="140"/>
    </row>
    <row r="15" spans="1:37" ht="41" customHeight="1">
      <c r="A15" s="19">
        <v>8</v>
      </c>
      <c r="B15" s="174"/>
      <c r="C15" s="174"/>
      <c r="D15" s="174"/>
      <c r="E15" s="161"/>
      <c r="F15" s="161"/>
      <c r="G15" s="161"/>
      <c r="H15" s="161"/>
      <c r="I15" s="161"/>
      <c r="J15" s="161"/>
      <c r="K15" s="162"/>
      <c r="L15" s="162"/>
      <c r="M15" s="173"/>
      <c r="N15" s="173"/>
      <c r="O15" s="173"/>
      <c r="P15" s="173"/>
      <c r="Q15" s="173"/>
      <c r="R15" s="136"/>
      <c r="S15" s="161"/>
      <c r="T15" s="162"/>
      <c r="U15" s="162"/>
      <c r="V15" s="162"/>
      <c r="W15" s="110">
        <f t="shared" si="1"/>
        <v>0</v>
      </c>
      <c r="X15" s="111"/>
      <c r="Y15" s="111"/>
      <c r="Z15" s="111"/>
      <c r="AA15" s="111"/>
      <c r="AB15" s="111"/>
      <c r="AC15" s="111"/>
      <c r="AD15" s="111"/>
      <c r="AE15" s="133">
        <f t="shared" si="3"/>
        <v>0</v>
      </c>
      <c r="AF15" s="134">
        <f t="shared" si="2"/>
        <v>0</v>
      </c>
      <c r="AG15" s="140"/>
    </row>
    <row r="16" spans="1:37" ht="41" customHeight="1">
      <c r="A16" s="19">
        <v>9</v>
      </c>
      <c r="B16" s="174"/>
      <c r="C16" s="174"/>
      <c r="D16" s="174"/>
      <c r="E16" s="162"/>
      <c r="F16" s="162"/>
      <c r="G16" s="162"/>
      <c r="H16" s="162"/>
      <c r="I16" s="162"/>
      <c r="J16" s="162"/>
      <c r="K16" s="161"/>
      <c r="L16" s="161"/>
      <c r="M16" s="172"/>
      <c r="N16" s="172"/>
      <c r="O16" s="172"/>
      <c r="P16" s="172"/>
      <c r="Q16" s="172"/>
      <c r="R16" s="135"/>
      <c r="S16" s="162"/>
      <c r="T16" s="161"/>
      <c r="U16" s="161"/>
      <c r="V16" s="162"/>
      <c r="W16" s="110">
        <f t="shared" si="1"/>
        <v>0</v>
      </c>
      <c r="X16" s="111"/>
      <c r="Y16" s="111"/>
      <c r="Z16" s="111"/>
      <c r="AA16" s="111"/>
      <c r="AB16" s="111"/>
      <c r="AC16" s="111"/>
      <c r="AD16" s="111"/>
      <c r="AE16" s="133">
        <f t="shared" si="3"/>
        <v>0</v>
      </c>
      <c r="AF16" s="134">
        <f t="shared" si="2"/>
        <v>0</v>
      </c>
      <c r="AG16" s="140"/>
    </row>
    <row r="17" spans="1:33" ht="41" customHeight="1">
      <c r="A17" s="19">
        <v>10</v>
      </c>
      <c r="B17" s="174"/>
      <c r="C17" s="174"/>
      <c r="D17" s="174"/>
      <c r="E17" s="161"/>
      <c r="F17" s="161"/>
      <c r="G17" s="161"/>
      <c r="H17" s="161"/>
      <c r="I17" s="161"/>
      <c r="J17" s="161"/>
      <c r="K17" s="161"/>
      <c r="L17" s="161"/>
      <c r="M17" s="172"/>
      <c r="N17" s="172"/>
      <c r="O17" s="172"/>
      <c r="P17" s="172"/>
      <c r="Q17" s="172"/>
      <c r="R17" s="135"/>
      <c r="S17" s="161"/>
      <c r="T17" s="161"/>
      <c r="U17" s="161"/>
      <c r="V17" s="162"/>
      <c r="W17" s="110">
        <f t="shared" si="1"/>
        <v>0</v>
      </c>
      <c r="X17" s="111"/>
      <c r="Y17" s="111"/>
      <c r="Z17" s="111"/>
      <c r="AA17" s="111"/>
      <c r="AB17" s="111"/>
      <c r="AC17" s="111"/>
      <c r="AD17" s="111"/>
      <c r="AE17" s="133">
        <f t="shared" si="3"/>
        <v>0</v>
      </c>
      <c r="AF17" s="134">
        <f t="shared" si="2"/>
        <v>0</v>
      </c>
      <c r="AG17" s="140"/>
    </row>
    <row r="18" spans="1:33" ht="41" customHeight="1">
      <c r="A18" s="19">
        <v>11</v>
      </c>
      <c r="B18" s="174"/>
      <c r="C18" s="174"/>
      <c r="D18" s="174"/>
      <c r="E18" s="161"/>
      <c r="F18" s="161"/>
      <c r="G18" s="161"/>
      <c r="H18" s="161"/>
      <c r="I18" s="161"/>
      <c r="J18" s="161"/>
      <c r="K18" s="161"/>
      <c r="L18" s="161"/>
      <c r="M18" s="172"/>
      <c r="N18" s="172"/>
      <c r="O18" s="172"/>
      <c r="P18" s="172"/>
      <c r="Q18" s="172"/>
      <c r="R18" s="135"/>
      <c r="S18" s="161"/>
      <c r="T18" s="161"/>
      <c r="U18" s="161"/>
      <c r="V18" s="162"/>
      <c r="W18" s="110">
        <f t="shared" si="1"/>
        <v>0</v>
      </c>
      <c r="X18" s="111"/>
      <c r="Y18" s="111"/>
      <c r="Z18" s="111"/>
      <c r="AA18" s="111"/>
      <c r="AB18" s="111"/>
      <c r="AC18" s="111"/>
      <c r="AD18" s="111"/>
      <c r="AE18" s="133">
        <f t="shared" si="3"/>
        <v>0</v>
      </c>
      <c r="AF18" s="134">
        <f t="shared" si="2"/>
        <v>0</v>
      </c>
      <c r="AG18" s="140"/>
    </row>
    <row r="19" spans="1:33" ht="41" customHeight="1">
      <c r="A19" s="19">
        <v>12</v>
      </c>
      <c r="B19" s="174"/>
      <c r="C19" s="174"/>
      <c r="D19" s="174"/>
      <c r="E19" s="161"/>
      <c r="F19" s="161"/>
      <c r="G19" s="161"/>
      <c r="H19" s="161"/>
      <c r="I19" s="161"/>
      <c r="J19" s="161"/>
      <c r="K19" s="161"/>
      <c r="L19" s="161"/>
      <c r="M19" s="172"/>
      <c r="N19" s="172"/>
      <c r="O19" s="172"/>
      <c r="P19" s="172"/>
      <c r="Q19" s="172"/>
      <c r="R19" s="135"/>
      <c r="S19" s="161"/>
      <c r="T19" s="161"/>
      <c r="U19" s="161"/>
      <c r="V19" s="162"/>
      <c r="W19" s="110">
        <f t="shared" si="1"/>
        <v>0</v>
      </c>
      <c r="X19" s="111"/>
      <c r="Y19" s="111"/>
      <c r="Z19" s="111"/>
      <c r="AA19" s="111"/>
      <c r="AB19" s="111"/>
      <c r="AC19" s="111"/>
      <c r="AD19" s="111"/>
      <c r="AE19" s="133">
        <f t="shared" si="3"/>
        <v>0</v>
      </c>
      <c r="AF19" s="134">
        <f t="shared" si="2"/>
        <v>0</v>
      </c>
      <c r="AG19" s="140"/>
    </row>
    <row r="20" spans="1:33" ht="41" customHeight="1">
      <c r="A20" s="19">
        <v>13</v>
      </c>
      <c r="B20" s="174"/>
      <c r="C20" s="174"/>
      <c r="D20" s="174"/>
      <c r="E20" s="161"/>
      <c r="F20" s="161"/>
      <c r="G20" s="161"/>
      <c r="H20" s="161"/>
      <c r="I20" s="161"/>
      <c r="J20" s="161"/>
      <c r="K20" s="161"/>
      <c r="L20" s="161"/>
      <c r="M20" s="172"/>
      <c r="N20" s="172"/>
      <c r="O20" s="172"/>
      <c r="P20" s="172"/>
      <c r="Q20" s="172"/>
      <c r="R20" s="135"/>
      <c r="S20" s="161"/>
      <c r="T20" s="161"/>
      <c r="U20" s="161"/>
      <c r="V20" s="162"/>
      <c r="W20" s="110">
        <f t="shared" si="1"/>
        <v>0</v>
      </c>
      <c r="X20" s="111"/>
      <c r="Y20" s="111"/>
      <c r="Z20" s="111"/>
      <c r="AA20" s="111"/>
      <c r="AB20" s="111"/>
      <c r="AC20" s="111"/>
      <c r="AD20" s="111"/>
      <c r="AE20" s="133">
        <f t="shared" si="3"/>
        <v>0</v>
      </c>
      <c r="AF20" s="134">
        <f t="shared" si="2"/>
        <v>0</v>
      </c>
      <c r="AG20" s="140"/>
    </row>
    <row r="21" spans="1:33" ht="41" customHeight="1">
      <c r="A21" s="19">
        <v>14</v>
      </c>
      <c r="B21" s="174"/>
      <c r="C21" s="174"/>
      <c r="D21" s="174"/>
      <c r="E21" s="161"/>
      <c r="F21" s="161"/>
      <c r="G21" s="161"/>
      <c r="H21" s="161"/>
      <c r="I21" s="161"/>
      <c r="J21" s="161"/>
      <c r="K21" s="161"/>
      <c r="L21" s="161"/>
      <c r="M21" s="172"/>
      <c r="N21" s="172"/>
      <c r="O21" s="172"/>
      <c r="P21" s="172"/>
      <c r="Q21" s="172"/>
      <c r="R21" s="135"/>
      <c r="S21" s="161"/>
      <c r="T21" s="161"/>
      <c r="U21" s="161"/>
      <c r="V21" s="162"/>
      <c r="W21" s="110">
        <f t="shared" si="1"/>
        <v>0</v>
      </c>
      <c r="X21" s="111"/>
      <c r="Y21" s="111"/>
      <c r="Z21" s="111"/>
      <c r="AA21" s="111"/>
      <c r="AB21" s="111"/>
      <c r="AC21" s="111"/>
      <c r="AD21" s="111"/>
      <c r="AE21" s="133">
        <f t="shared" si="3"/>
        <v>0</v>
      </c>
      <c r="AF21" s="134">
        <f t="shared" si="2"/>
        <v>0</v>
      </c>
      <c r="AG21" s="140"/>
    </row>
    <row r="22" spans="1:33" ht="41" customHeight="1">
      <c r="A22" s="19">
        <v>15</v>
      </c>
      <c r="B22" s="174"/>
      <c r="C22" s="174"/>
      <c r="D22" s="174"/>
      <c r="E22" s="161"/>
      <c r="F22" s="161"/>
      <c r="G22" s="161"/>
      <c r="H22" s="161"/>
      <c r="I22" s="161"/>
      <c r="J22" s="161"/>
      <c r="K22" s="161"/>
      <c r="L22" s="161"/>
      <c r="M22" s="172"/>
      <c r="N22" s="172"/>
      <c r="O22" s="172"/>
      <c r="P22" s="172"/>
      <c r="Q22" s="172"/>
      <c r="R22" s="135"/>
      <c r="S22" s="161"/>
      <c r="T22" s="161"/>
      <c r="U22" s="161"/>
      <c r="V22" s="162"/>
      <c r="W22" s="110">
        <f t="shared" si="1"/>
        <v>0</v>
      </c>
      <c r="X22" s="111"/>
      <c r="Y22" s="111"/>
      <c r="Z22" s="111"/>
      <c r="AA22" s="111"/>
      <c r="AB22" s="111"/>
      <c r="AC22" s="111"/>
      <c r="AD22" s="111"/>
      <c r="AE22" s="133">
        <f t="shared" si="3"/>
        <v>0</v>
      </c>
      <c r="AF22" s="134">
        <f t="shared" si="2"/>
        <v>0</v>
      </c>
      <c r="AG22" s="140"/>
    </row>
    <row r="23" spans="1:33" ht="41" customHeight="1">
      <c r="A23" s="19">
        <v>16</v>
      </c>
      <c r="B23" s="174"/>
      <c r="C23" s="174"/>
      <c r="D23" s="174"/>
      <c r="E23" s="161"/>
      <c r="F23" s="161"/>
      <c r="G23" s="161"/>
      <c r="H23" s="161"/>
      <c r="I23" s="161"/>
      <c r="J23" s="161"/>
      <c r="K23" s="161"/>
      <c r="L23" s="161"/>
      <c r="M23" s="172"/>
      <c r="N23" s="172"/>
      <c r="O23" s="172"/>
      <c r="P23" s="172"/>
      <c r="Q23" s="172"/>
      <c r="R23" s="135"/>
      <c r="S23" s="161"/>
      <c r="T23" s="161"/>
      <c r="U23" s="161"/>
      <c r="V23" s="162"/>
      <c r="W23" s="110">
        <f t="shared" si="1"/>
        <v>0</v>
      </c>
      <c r="X23" s="111"/>
      <c r="Y23" s="111"/>
      <c r="Z23" s="111"/>
      <c r="AA23" s="111"/>
      <c r="AB23" s="111"/>
      <c r="AC23" s="111"/>
      <c r="AD23" s="111"/>
      <c r="AE23" s="133">
        <f t="shared" si="3"/>
        <v>0</v>
      </c>
      <c r="AF23" s="134">
        <f t="shared" si="2"/>
        <v>0</v>
      </c>
      <c r="AG23" s="140"/>
    </row>
    <row r="24" spans="1:33" ht="41" customHeight="1">
      <c r="A24" s="19">
        <v>17</v>
      </c>
      <c r="B24" s="174"/>
      <c r="C24" s="174"/>
      <c r="D24" s="174"/>
      <c r="E24" s="161"/>
      <c r="F24" s="161"/>
      <c r="G24" s="161"/>
      <c r="H24" s="161"/>
      <c r="I24" s="161"/>
      <c r="J24" s="161"/>
      <c r="K24" s="161"/>
      <c r="L24" s="161"/>
      <c r="M24" s="172"/>
      <c r="N24" s="172"/>
      <c r="O24" s="172"/>
      <c r="P24" s="172"/>
      <c r="Q24" s="172"/>
      <c r="R24" s="135"/>
      <c r="S24" s="161"/>
      <c r="T24" s="161"/>
      <c r="U24" s="161"/>
      <c r="V24" s="162"/>
      <c r="W24" s="110">
        <f t="shared" si="1"/>
        <v>0</v>
      </c>
      <c r="X24" s="111"/>
      <c r="Y24" s="111"/>
      <c r="Z24" s="111"/>
      <c r="AA24" s="111"/>
      <c r="AB24" s="111"/>
      <c r="AC24" s="111"/>
      <c r="AD24" s="111"/>
      <c r="AE24" s="133">
        <f t="shared" si="3"/>
        <v>0</v>
      </c>
      <c r="AF24" s="134">
        <f t="shared" si="2"/>
        <v>0</v>
      </c>
      <c r="AG24" s="140"/>
    </row>
    <row r="25" spans="1:33" ht="41" customHeight="1">
      <c r="A25" s="19">
        <v>18</v>
      </c>
      <c r="B25" s="174"/>
      <c r="C25" s="174"/>
      <c r="D25" s="174"/>
      <c r="E25" s="161"/>
      <c r="F25" s="161"/>
      <c r="G25" s="161"/>
      <c r="H25" s="161"/>
      <c r="I25" s="161"/>
      <c r="J25" s="161"/>
      <c r="K25" s="162"/>
      <c r="L25" s="162"/>
      <c r="M25" s="173"/>
      <c r="N25" s="173"/>
      <c r="O25" s="173"/>
      <c r="P25" s="173"/>
      <c r="Q25" s="173"/>
      <c r="R25" s="136"/>
      <c r="S25" s="161"/>
      <c r="T25" s="161"/>
      <c r="U25" s="161"/>
      <c r="V25" s="162"/>
      <c r="W25" s="110">
        <f t="shared" si="1"/>
        <v>0</v>
      </c>
      <c r="X25" s="111"/>
      <c r="Y25" s="111"/>
      <c r="Z25" s="111"/>
      <c r="AA25" s="111"/>
      <c r="AB25" s="111"/>
      <c r="AC25" s="111"/>
      <c r="AD25" s="111"/>
      <c r="AE25" s="133">
        <f t="shared" si="3"/>
        <v>0</v>
      </c>
      <c r="AF25" s="134">
        <f t="shared" si="2"/>
        <v>0</v>
      </c>
      <c r="AG25" s="140"/>
    </row>
    <row r="26" spans="1:33" ht="41" customHeight="1">
      <c r="A26" s="19">
        <v>19</v>
      </c>
      <c r="B26" s="174"/>
      <c r="C26" s="174"/>
      <c r="D26" s="174"/>
      <c r="E26" s="161"/>
      <c r="F26" s="161"/>
      <c r="G26" s="161"/>
      <c r="H26" s="161"/>
      <c r="I26" s="161"/>
      <c r="J26" s="161"/>
      <c r="K26" s="161"/>
      <c r="L26" s="161"/>
      <c r="M26" s="172"/>
      <c r="N26" s="172"/>
      <c r="O26" s="172"/>
      <c r="P26" s="172"/>
      <c r="Q26" s="172"/>
      <c r="R26" s="135"/>
      <c r="S26" s="161"/>
      <c r="T26" s="161"/>
      <c r="U26" s="161"/>
      <c r="V26" s="162"/>
      <c r="W26" s="110">
        <f t="shared" si="1"/>
        <v>0</v>
      </c>
      <c r="X26" s="111"/>
      <c r="Y26" s="111"/>
      <c r="Z26" s="111"/>
      <c r="AA26" s="111"/>
      <c r="AB26" s="111"/>
      <c r="AC26" s="111"/>
      <c r="AD26" s="111"/>
      <c r="AE26" s="133">
        <f t="shared" si="3"/>
        <v>0</v>
      </c>
      <c r="AF26" s="134">
        <f t="shared" si="2"/>
        <v>0</v>
      </c>
      <c r="AG26" s="140"/>
    </row>
    <row r="27" spans="1:33" ht="41" customHeight="1">
      <c r="A27" s="19">
        <v>20</v>
      </c>
      <c r="B27" s="174"/>
      <c r="C27" s="174"/>
      <c r="D27" s="174"/>
      <c r="E27" s="161"/>
      <c r="F27" s="161"/>
      <c r="G27" s="161"/>
      <c r="H27" s="161"/>
      <c r="I27" s="161"/>
      <c r="J27" s="161"/>
      <c r="K27" s="161"/>
      <c r="L27" s="161"/>
      <c r="M27" s="172"/>
      <c r="N27" s="172"/>
      <c r="O27" s="172"/>
      <c r="P27" s="172"/>
      <c r="Q27" s="172"/>
      <c r="R27" s="135"/>
      <c r="S27" s="161"/>
      <c r="T27" s="161"/>
      <c r="U27" s="161"/>
      <c r="V27" s="162"/>
      <c r="W27" s="110">
        <f t="shared" si="1"/>
        <v>0</v>
      </c>
      <c r="X27" s="111"/>
      <c r="Y27" s="111"/>
      <c r="Z27" s="111"/>
      <c r="AA27" s="111"/>
      <c r="AB27" s="111"/>
      <c r="AC27" s="111"/>
      <c r="AD27" s="111"/>
      <c r="AE27" s="133">
        <f t="shared" si="3"/>
        <v>0</v>
      </c>
      <c r="AF27" s="134">
        <f t="shared" si="2"/>
        <v>0</v>
      </c>
      <c r="AG27" s="140"/>
    </row>
    <row r="28" spans="1:33" ht="41" customHeight="1">
      <c r="A28" s="19">
        <v>21</v>
      </c>
      <c r="B28" s="174"/>
      <c r="C28" s="174"/>
      <c r="D28" s="174"/>
      <c r="E28" s="161"/>
      <c r="F28" s="161"/>
      <c r="G28" s="161"/>
      <c r="H28" s="161"/>
      <c r="I28" s="161"/>
      <c r="J28" s="161"/>
      <c r="K28" s="161"/>
      <c r="L28" s="161"/>
      <c r="M28" s="172"/>
      <c r="N28" s="172"/>
      <c r="O28" s="172"/>
      <c r="P28" s="172"/>
      <c r="Q28" s="172"/>
      <c r="R28" s="135"/>
      <c r="S28" s="161"/>
      <c r="T28" s="161"/>
      <c r="U28" s="161"/>
      <c r="V28" s="162"/>
      <c r="W28" s="110">
        <f t="shared" ref="W28:W37" si="4">SUM(G28:V28)</f>
        <v>0</v>
      </c>
      <c r="X28" s="111"/>
      <c r="Y28" s="111"/>
      <c r="Z28" s="111"/>
      <c r="AA28" s="111"/>
      <c r="AB28" s="111"/>
      <c r="AC28" s="111"/>
      <c r="AD28" s="111"/>
      <c r="AE28" s="133">
        <f t="shared" si="3"/>
        <v>0</v>
      </c>
      <c r="AF28" s="134">
        <f t="shared" ref="AF28:AF37" si="5">ROUNDDOWN(W28+X28-(Y28+Z28+AA28+AB28+AC28+AD28+AE28),0)</f>
        <v>0</v>
      </c>
    </row>
    <row r="29" spans="1:33" ht="41" customHeight="1">
      <c r="A29" s="19">
        <v>22</v>
      </c>
      <c r="B29" s="174"/>
      <c r="C29" s="174"/>
      <c r="D29" s="174"/>
      <c r="E29" s="161"/>
      <c r="F29" s="161"/>
      <c r="G29" s="161"/>
      <c r="H29" s="161"/>
      <c r="I29" s="161"/>
      <c r="J29" s="161"/>
      <c r="K29" s="161"/>
      <c r="L29" s="161"/>
      <c r="M29" s="172"/>
      <c r="N29" s="172"/>
      <c r="O29" s="172"/>
      <c r="P29" s="172"/>
      <c r="Q29" s="172"/>
      <c r="R29" s="135"/>
      <c r="S29" s="161"/>
      <c r="T29" s="161"/>
      <c r="U29" s="161"/>
      <c r="V29" s="162"/>
      <c r="W29" s="110">
        <f t="shared" si="4"/>
        <v>0</v>
      </c>
      <c r="X29" s="111"/>
      <c r="Y29" s="111"/>
      <c r="Z29" s="111"/>
      <c r="AA29" s="111"/>
      <c r="AB29" s="111"/>
      <c r="AC29" s="111"/>
      <c r="AD29" s="111"/>
      <c r="AE29" s="133">
        <f t="shared" si="3"/>
        <v>0</v>
      </c>
      <c r="AF29" s="134">
        <f t="shared" si="5"/>
        <v>0</v>
      </c>
    </row>
    <row r="30" spans="1:33" ht="41" customHeight="1">
      <c r="A30" s="19">
        <v>23</v>
      </c>
      <c r="B30" s="174"/>
      <c r="C30" s="174"/>
      <c r="D30" s="174"/>
      <c r="E30" s="161"/>
      <c r="F30" s="161"/>
      <c r="G30" s="161"/>
      <c r="H30" s="161"/>
      <c r="I30" s="161"/>
      <c r="J30" s="161"/>
      <c r="K30" s="161"/>
      <c r="L30" s="161"/>
      <c r="M30" s="172"/>
      <c r="N30" s="172"/>
      <c r="O30" s="172"/>
      <c r="P30" s="172"/>
      <c r="Q30" s="172"/>
      <c r="R30" s="135"/>
      <c r="S30" s="161"/>
      <c r="T30" s="161"/>
      <c r="U30" s="161"/>
      <c r="V30" s="162"/>
      <c r="W30" s="110">
        <f t="shared" si="4"/>
        <v>0</v>
      </c>
      <c r="X30" s="111"/>
      <c r="Y30" s="111"/>
      <c r="Z30" s="111"/>
      <c r="AA30" s="111"/>
      <c r="AB30" s="111"/>
      <c r="AC30" s="111"/>
      <c r="AD30" s="111"/>
      <c r="AE30" s="133">
        <f t="shared" si="3"/>
        <v>0</v>
      </c>
      <c r="AF30" s="134">
        <f t="shared" si="5"/>
        <v>0</v>
      </c>
    </row>
    <row r="31" spans="1:33" ht="41" customHeight="1">
      <c r="A31" s="19">
        <v>24</v>
      </c>
      <c r="B31" s="174"/>
      <c r="C31" s="174"/>
      <c r="D31" s="174"/>
      <c r="E31" s="161"/>
      <c r="F31" s="161"/>
      <c r="G31" s="161"/>
      <c r="H31" s="161"/>
      <c r="I31" s="161"/>
      <c r="J31" s="161"/>
      <c r="K31" s="161"/>
      <c r="L31" s="161"/>
      <c r="M31" s="172"/>
      <c r="N31" s="172"/>
      <c r="O31" s="172"/>
      <c r="P31" s="172"/>
      <c r="Q31" s="172"/>
      <c r="R31" s="135"/>
      <c r="S31" s="161"/>
      <c r="T31" s="161"/>
      <c r="U31" s="161"/>
      <c r="V31" s="162"/>
      <c r="W31" s="110">
        <f t="shared" si="4"/>
        <v>0</v>
      </c>
      <c r="X31" s="111"/>
      <c r="Y31" s="111"/>
      <c r="Z31" s="111"/>
      <c r="AA31" s="111"/>
      <c r="AB31" s="111"/>
      <c r="AC31" s="111"/>
      <c r="AD31" s="111"/>
      <c r="AE31" s="133">
        <f t="shared" si="3"/>
        <v>0</v>
      </c>
      <c r="AF31" s="134">
        <f t="shared" si="5"/>
        <v>0</v>
      </c>
    </row>
    <row r="32" spans="1:33" ht="41" customHeight="1">
      <c r="A32" s="19">
        <v>25</v>
      </c>
      <c r="B32" s="174"/>
      <c r="C32" s="174"/>
      <c r="D32" s="174"/>
      <c r="E32" s="161"/>
      <c r="F32" s="161"/>
      <c r="G32" s="161"/>
      <c r="H32" s="161"/>
      <c r="I32" s="161"/>
      <c r="J32" s="161"/>
      <c r="K32" s="161"/>
      <c r="L32" s="161"/>
      <c r="M32" s="172"/>
      <c r="N32" s="172"/>
      <c r="O32" s="172"/>
      <c r="P32" s="172"/>
      <c r="Q32" s="172"/>
      <c r="R32" s="135"/>
      <c r="S32" s="161"/>
      <c r="T32" s="161"/>
      <c r="U32" s="161"/>
      <c r="V32" s="162"/>
      <c r="W32" s="110">
        <f t="shared" si="4"/>
        <v>0</v>
      </c>
      <c r="X32" s="111"/>
      <c r="Y32" s="111"/>
      <c r="Z32" s="111"/>
      <c r="AA32" s="111"/>
      <c r="AB32" s="111"/>
      <c r="AC32" s="111"/>
      <c r="AD32" s="111"/>
      <c r="AE32" s="133">
        <f t="shared" si="3"/>
        <v>0</v>
      </c>
      <c r="AF32" s="134">
        <f t="shared" si="5"/>
        <v>0</v>
      </c>
    </row>
    <row r="33" spans="1:32" ht="41" customHeight="1">
      <c r="A33" s="19">
        <v>26</v>
      </c>
      <c r="B33" s="174"/>
      <c r="C33" s="174"/>
      <c r="D33" s="174"/>
      <c r="E33" s="161"/>
      <c r="F33" s="161"/>
      <c r="G33" s="161"/>
      <c r="H33" s="161"/>
      <c r="I33" s="161"/>
      <c r="J33" s="161"/>
      <c r="K33" s="161"/>
      <c r="L33" s="161"/>
      <c r="M33" s="172"/>
      <c r="N33" s="172"/>
      <c r="O33" s="172"/>
      <c r="P33" s="172"/>
      <c r="Q33" s="172"/>
      <c r="R33" s="135"/>
      <c r="S33" s="161"/>
      <c r="T33" s="161"/>
      <c r="U33" s="161"/>
      <c r="V33" s="162"/>
      <c r="W33" s="110">
        <f t="shared" si="4"/>
        <v>0</v>
      </c>
      <c r="X33" s="111"/>
      <c r="Y33" s="111"/>
      <c r="Z33" s="111"/>
      <c r="AA33" s="111"/>
      <c r="AB33" s="111"/>
      <c r="AC33" s="111"/>
      <c r="AD33" s="111"/>
      <c r="AE33" s="133">
        <f t="shared" si="3"/>
        <v>0</v>
      </c>
      <c r="AF33" s="134">
        <f t="shared" si="5"/>
        <v>0</v>
      </c>
    </row>
    <row r="34" spans="1:32" ht="41" customHeight="1">
      <c r="A34" s="19">
        <v>27</v>
      </c>
      <c r="B34" s="174"/>
      <c r="C34" s="174"/>
      <c r="D34" s="174"/>
      <c r="E34" s="161"/>
      <c r="F34" s="161"/>
      <c r="G34" s="161"/>
      <c r="H34" s="161"/>
      <c r="I34" s="161"/>
      <c r="J34" s="161"/>
      <c r="K34" s="161"/>
      <c r="L34" s="161"/>
      <c r="M34" s="172"/>
      <c r="N34" s="172"/>
      <c r="O34" s="172"/>
      <c r="P34" s="172"/>
      <c r="Q34" s="172"/>
      <c r="R34" s="135"/>
      <c r="S34" s="161"/>
      <c r="T34" s="161"/>
      <c r="U34" s="161"/>
      <c r="V34" s="162"/>
      <c r="W34" s="110">
        <f t="shared" si="4"/>
        <v>0</v>
      </c>
      <c r="X34" s="111"/>
      <c r="Y34" s="111"/>
      <c r="Z34" s="111"/>
      <c r="AA34" s="111"/>
      <c r="AB34" s="111"/>
      <c r="AC34" s="111"/>
      <c r="AD34" s="111"/>
      <c r="AE34" s="133">
        <f t="shared" si="3"/>
        <v>0</v>
      </c>
      <c r="AF34" s="134">
        <f t="shared" si="5"/>
        <v>0</v>
      </c>
    </row>
    <row r="35" spans="1:32" ht="41" customHeight="1">
      <c r="A35" s="19">
        <v>28</v>
      </c>
      <c r="B35" s="174"/>
      <c r="C35" s="174"/>
      <c r="D35" s="174"/>
      <c r="E35" s="161"/>
      <c r="F35" s="161"/>
      <c r="G35" s="161"/>
      <c r="H35" s="161"/>
      <c r="I35" s="161"/>
      <c r="J35" s="161"/>
      <c r="K35" s="161"/>
      <c r="L35" s="161"/>
      <c r="M35" s="172"/>
      <c r="N35" s="172"/>
      <c r="O35" s="172"/>
      <c r="P35" s="172"/>
      <c r="Q35" s="172"/>
      <c r="R35" s="135"/>
      <c r="S35" s="161"/>
      <c r="T35" s="161"/>
      <c r="U35" s="161"/>
      <c r="V35" s="162"/>
      <c r="W35" s="110">
        <f t="shared" si="4"/>
        <v>0</v>
      </c>
      <c r="X35" s="111"/>
      <c r="Y35" s="111"/>
      <c r="Z35" s="111"/>
      <c r="AA35" s="111"/>
      <c r="AB35" s="111"/>
      <c r="AC35" s="111"/>
      <c r="AD35" s="111"/>
      <c r="AE35" s="133">
        <f t="shared" si="3"/>
        <v>0</v>
      </c>
      <c r="AF35" s="134">
        <f t="shared" si="5"/>
        <v>0</v>
      </c>
    </row>
    <row r="36" spans="1:32" ht="41" customHeight="1">
      <c r="A36" s="19">
        <v>29</v>
      </c>
      <c r="B36" s="174"/>
      <c r="C36" s="174"/>
      <c r="D36" s="174"/>
      <c r="E36" s="161"/>
      <c r="F36" s="161"/>
      <c r="G36" s="161"/>
      <c r="H36" s="161"/>
      <c r="I36" s="161"/>
      <c r="J36" s="161"/>
      <c r="K36" s="161"/>
      <c r="L36" s="161"/>
      <c r="M36" s="172"/>
      <c r="N36" s="172"/>
      <c r="O36" s="172"/>
      <c r="P36" s="172"/>
      <c r="Q36" s="172"/>
      <c r="R36" s="135"/>
      <c r="S36" s="161"/>
      <c r="T36" s="161"/>
      <c r="U36" s="161"/>
      <c r="V36" s="162"/>
      <c r="W36" s="110">
        <f t="shared" si="4"/>
        <v>0</v>
      </c>
      <c r="X36" s="111"/>
      <c r="Y36" s="111"/>
      <c r="Z36" s="111"/>
      <c r="AA36" s="111"/>
      <c r="AB36" s="111"/>
      <c r="AC36" s="111"/>
      <c r="AD36" s="111"/>
      <c r="AE36" s="133">
        <f t="shared" si="3"/>
        <v>0</v>
      </c>
      <c r="AF36" s="134">
        <f t="shared" si="5"/>
        <v>0</v>
      </c>
    </row>
    <row r="37" spans="1:32" ht="41" customHeight="1">
      <c r="A37" s="19">
        <v>30</v>
      </c>
      <c r="B37" s="174"/>
      <c r="C37" s="174"/>
      <c r="D37" s="174"/>
      <c r="E37" s="161"/>
      <c r="F37" s="161"/>
      <c r="G37" s="161"/>
      <c r="H37" s="161"/>
      <c r="I37" s="161"/>
      <c r="J37" s="161"/>
      <c r="K37" s="161"/>
      <c r="L37" s="161"/>
      <c r="M37" s="172"/>
      <c r="N37" s="172"/>
      <c r="O37" s="172"/>
      <c r="P37" s="172"/>
      <c r="Q37" s="172"/>
      <c r="R37" s="135"/>
      <c r="S37" s="161"/>
      <c r="T37" s="161"/>
      <c r="U37" s="161"/>
      <c r="V37" s="162"/>
      <c r="W37" s="110">
        <f t="shared" si="4"/>
        <v>0</v>
      </c>
      <c r="X37" s="111"/>
      <c r="Y37" s="111"/>
      <c r="Z37" s="111"/>
      <c r="AA37" s="111"/>
      <c r="AB37" s="111"/>
      <c r="AC37" s="111"/>
      <c r="AD37" s="111"/>
      <c r="AE37" s="133">
        <f t="shared" si="3"/>
        <v>0</v>
      </c>
      <c r="AF37" s="134">
        <f t="shared" si="5"/>
        <v>0</v>
      </c>
    </row>
  </sheetData>
  <sheetProtection algorithmName="SHA-512" hashValue="AB6Te/O69ungq3Cp4sb7Oqf57+XJd47ERudLsqBHq/udzWe+Rz2NAqWEsGZedBYG8XrP5cercAb5ztDFEUBuVg==" saltValue="OkzSrAYRSJUvC7E04FhDBQ==" spinCount="100000" sheet="1" objects="1" scenarios="1"/>
  <mergeCells count="12">
    <mergeCell ref="A6:A7"/>
    <mergeCell ref="B6:B7"/>
    <mergeCell ref="G6:R6"/>
    <mergeCell ref="C6:C7"/>
    <mergeCell ref="D6:D7"/>
    <mergeCell ref="AF6:AF7"/>
    <mergeCell ref="W6:W7"/>
    <mergeCell ref="X6:X7"/>
    <mergeCell ref="Y6:AD6"/>
    <mergeCell ref="G2:Q2"/>
    <mergeCell ref="J3:M3"/>
    <mergeCell ref="T3:Y3"/>
  </mergeCells>
  <phoneticPr fontId="4"/>
  <conditionalFormatting sqref="X5">
    <cfRule type="expression" dxfId="5" priority="5">
      <formula>$W$5/4&lt;$X$5</formula>
    </cfRule>
  </conditionalFormatting>
  <conditionalFormatting sqref="AI8">
    <cfRule type="duplicateValues" dxfId="4" priority="2"/>
  </conditionalFormatting>
  <conditionalFormatting sqref="AI9">
    <cfRule type="duplicateValues" dxfId="3" priority="1"/>
  </conditionalFormatting>
  <dataValidations count="2">
    <dataValidation type="list" allowBlank="1" showInputMessage="1" sqref="C8:C37" xr:uid="{00000000-0002-0000-0500-000000000000}">
      <formula1>$AJ$8:$AJ$11</formula1>
    </dataValidation>
    <dataValidation type="list" allowBlank="1" showInputMessage="1" showErrorMessage="1" sqref="D8:D37" xr:uid="{00000000-0002-0000-0500-000001000000}">
      <formula1>$AK$8:$AK$9</formula1>
    </dataValidation>
  </dataValidations>
  <pageMargins left="0.70866141732283472" right="0.70866141732283472" top="0.74803149606299213" bottom="0.74803149606299213" header="0.31496062992125984" footer="0.31496062992125984"/>
  <pageSetup paperSize="9" scale="18" orientation="portrait" verticalDpi="0" r:id="rId1"/>
  <headerFooter>
    <oddHeader>&amp;R&amp;D　&amp;T</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28"/>
  <sheetViews>
    <sheetView view="pageBreakPreview" zoomScale="70" zoomScaleNormal="70" zoomScaleSheetLayoutView="70" workbookViewId="0">
      <selection activeCell="B19" sqref="B19"/>
    </sheetView>
  </sheetViews>
  <sheetFormatPr defaultColWidth="9.81640625" defaultRowHeight="16.5"/>
  <cols>
    <col min="1" max="1" width="11.7265625" style="209" customWidth="1"/>
    <col min="2" max="3" width="18.90625" style="209" customWidth="1"/>
    <col min="4" max="4" width="18.90625" style="253" customWidth="1"/>
    <col min="5" max="7" width="18.36328125" style="209" customWidth="1"/>
    <col min="8" max="8" width="18.36328125" style="253" customWidth="1"/>
    <col min="9" max="11" width="19.1796875" style="209" customWidth="1"/>
    <col min="12" max="12" width="19.1796875" style="253" customWidth="1"/>
    <col min="13" max="15" width="19.1796875" style="209" customWidth="1"/>
    <col min="16" max="16" width="23.453125" style="209" customWidth="1"/>
    <col min="17" max="17" width="10.08984375" style="209" bestFit="1" customWidth="1"/>
    <col min="18" max="18" width="9.81640625" style="209"/>
    <col min="19" max="19" width="9" style="209" customWidth="1"/>
    <col min="20" max="20" width="9.36328125" style="209" customWidth="1"/>
    <col min="21" max="16384" width="9.81640625" style="209"/>
  </cols>
  <sheetData>
    <row r="1" spans="1:15" ht="29.25" customHeight="1" thickTop="1">
      <c r="A1" s="556" t="s">
        <v>140</v>
      </c>
      <c r="B1" s="557"/>
      <c r="C1" s="208"/>
      <c r="D1" s="208"/>
      <c r="E1" s="208"/>
      <c r="F1" s="208"/>
      <c r="G1" s="208"/>
      <c r="H1" s="208"/>
      <c r="I1" s="208"/>
      <c r="J1" s="208"/>
      <c r="K1" s="208"/>
      <c r="L1" s="208"/>
      <c r="M1" s="208"/>
      <c r="N1" s="249"/>
      <c r="O1" s="249"/>
    </row>
    <row r="2" spans="1:15" ht="29.25" customHeight="1" thickBot="1">
      <c r="A2" s="558"/>
      <c r="B2" s="559"/>
      <c r="C2" s="250"/>
      <c r="D2" s="209"/>
      <c r="E2" s="249"/>
      <c r="F2" s="249"/>
      <c r="G2" s="249"/>
      <c r="H2" s="215" t="s">
        <v>131</v>
      </c>
      <c r="I2" s="563">
        <f>'1－１.一時(幼)'!K3</f>
        <v>0</v>
      </c>
      <c r="J2" s="564"/>
      <c r="K2" s="249"/>
      <c r="L2" s="249"/>
      <c r="M2" s="249"/>
      <c r="O2" s="249"/>
    </row>
    <row r="3" spans="1:15" ht="29.25" customHeight="1" thickTop="1">
      <c r="D3" s="209"/>
      <c r="H3" s="209"/>
      <c r="L3" s="209"/>
    </row>
    <row r="4" spans="1:15" ht="29.25" customHeight="1">
      <c r="D4" s="209"/>
      <c r="H4" s="209"/>
      <c r="I4" s="560"/>
      <c r="J4" s="561"/>
      <c r="K4" s="217"/>
      <c r="L4" s="217"/>
    </row>
    <row r="5" spans="1:15" ht="29.25" customHeight="1">
      <c r="D5" s="209"/>
      <c r="E5" s="220"/>
      <c r="H5" s="209"/>
      <c r="L5" s="209"/>
    </row>
    <row r="6" spans="1:15" ht="29.25" customHeight="1">
      <c r="A6" s="251"/>
      <c r="B6" s="221" t="s">
        <v>141</v>
      </c>
      <c r="C6" s="221" t="s">
        <v>142</v>
      </c>
      <c r="D6" s="252" t="s">
        <v>143</v>
      </c>
    </row>
    <row r="7" spans="1:15" ht="29.25" customHeight="1">
      <c r="A7" s="251" t="s">
        <v>144</v>
      </c>
      <c r="B7" s="163"/>
      <c r="C7" s="163"/>
      <c r="D7" s="163"/>
    </row>
    <row r="8" spans="1:15" ht="29.25" customHeight="1">
      <c r="A8" s="251" t="s">
        <v>145</v>
      </c>
      <c r="B8" s="163"/>
      <c r="C8" s="163"/>
      <c r="D8" s="163"/>
    </row>
    <row r="9" spans="1:15" ht="29.25" customHeight="1">
      <c r="A9" s="251" t="s">
        <v>59</v>
      </c>
      <c r="B9" s="163"/>
      <c r="C9" s="163"/>
      <c r="D9" s="163"/>
    </row>
    <row r="10" spans="1:15" ht="29.25" customHeight="1">
      <c r="A10" s="251" t="s">
        <v>60</v>
      </c>
      <c r="B10" s="163"/>
      <c r="C10" s="163"/>
      <c r="D10" s="163"/>
    </row>
    <row r="11" spans="1:15" ht="29.25" customHeight="1">
      <c r="A11" s="251" t="s">
        <v>61</v>
      </c>
      <c r="B11" s="163"/>
      <c r="C11" s="163"/>
      <c r="D11" s="163"/>
    </row>
    <row r="12" spans="1:15" ht="29.25" customHeight="1">
      <c r="A12" s="251" t="s">
        <v>62</v>
      </c>
      <c r="B12" s="163"/>
      <c r="C12" s="163"/>
      <c r="D12" s="163"/>
    </row>
    <row r="13" spans="1:15" ht="29.25" customHeight="1">
      <c r="A13" s="251" t="s">
        <v>63</v>
      </c>
      <c r="B13" s="163"/>
      <c r="C13" s="163"/>
      <c r="D13" s="163"/>
    </row>
    <row r="14" spans="1:15" ht="29.25" customHeight="1">
      <c r="A14" s="251" t="s">
        <v>64</v>
      </c>
      <c r="B14" s="163"/>
      <c r="C14" s="163"/>
      <c r="D14" s="163"/>
      <c r="F14" s="209" t="s">
        <v>294</v>
      </c>
      <c r="I14" s="218"/>
    </row>
    <row r="15" spans="1:15" ht="29.25" customHeight="1">
      <c r="A15" s="251" t="s">
        <v>65</v>
      </c>
      <c r="B15" s="163"/>
      <c r="C15" s="163"/>
      <c r="D15" s="163"/>
      <c r="F15" s="554" t="s">
        <v>299</v>
      </c>
      <c r="G15" s="554"/>
      <c r="H15" s="554"/>
      <c r="I15" s="554"/>
      <c r="J15" s="555"/>
      <c r="K15" s="254" t="s">
        <v>300</v>
      </c>
      <c r="L15" s="253" cm="1">
        <f t="array" ref="L15:M15">ROUNDDOWN('1－２.一時(幼)'!B39:C39/12,0)</f>
        <v>0</v>
      </c>
      <c r="M15" s="209">
        <v>0</v>
      </c>
    </row>
    <row r="16" spans="1:15" ht="29.25" customHeight="1">
      <c r="A16" s="251" t="s">
        <v>66</v>
      </c>
      <c r="B16" s="163"/>
      <c r="C16" s="163"/>
      <c r="D16" s="163"/>
      <c r="F16" s="554"/>
      <c r="G16" s="554"/>
      <c r="H16" s="554"/>
      <c r="I16" s="554"/>
      <c r="J16" s="555"/>
      <c r="K16" s="255" t="s">
        <v>301</v>
      </c>
      <c r="L16" s="253">
        <f>L15*1.98</f>
        <v>0</v>
      </c>
    </row>
    <row r="17" spans="1:10" ht="29.25" customHeight="1">
      <c r="A17" s="251" t="s">
        <v>67</v>
      </c>
      <c r="B17" s="163"/>
      <c r="C17" s="163"/>
      <c r="D17" s="163"/>
      <c r="F17" s="562" t="s">
        <v>295</v>
      </c>
      <c r="G17" s="562"/>
      <c r="H17" s="562"/>
      <c r="I17" s="562"/>
      <c r="J17" s="257"/>
    </row>
    <row r="18" spans="1:10" ht="29.25" customHeight="1">
      <c r="A18" s="251" t="s">
        <v>68</v>
      </c>
      <c r="B18" s="163"/>
      <c r="C18" s="163"/>
      <c r="D18" s="163"/>
      <c r="F18" s="551" t="s">
        <v>296</v>
      </c>
      <c r="G18" s="552"/>
      <c r="H18" s="552"/>
      <c r="I18" s="553"/>
      <c r="J18" s="257"/>
    </row>
    <row r="19" spans="1:10" ht="29.25" customHeight="1">
      <c r="A19" s="251" t="s">
        <v>139</v>
      </c>
      <c r="B19" s="256">
        <f>SUM(B7:B18)</f>
        <v>0</v>
      </c>
      <c r="C19" s="256">
        <f>SUM(C7:C18)</f>
        <v>0</v>
      </c>
      <c r="D19" s="256">
        <f>SUM(D7:D18)</f>
        <v>0</v>
      </c>
      <c r="F19" s="551" t="s">
        <v>297</v>
      </c>
      <c r="G19" s="552"/>
      <c r="H19" s="552"/>
      <c r="I19" s="553"/>
      <c r="J19" s="257"/>
    </row>
    <row r="20" spans="1:10" ht="29.25" customHeight="1"/>
    <row r="28" spans="1:10">
      <c r="J28" s="253"/>
    </row>
  </sheetData>
  <sheetProtection algorithmName="SHA-512" hashValue="GLNLvD6Yvgj68qxDO/X5T69VJklAk0hw9mf6pdaihFFIBhw73VGy6LWXy8oKcWTxzyxMNym2OgZm+jbd8LMH+Q==" saltValue="PRFRkc4Hovkdxv1fz6Wa+w==" spinCount="100000" sheet="1" objects="1" scenarios="1"/>
  <mergeCells count="8">
    <mergeCell ref="F19:I19"/>
    <mergeCell ref="F15:I16"/>
    <mergeCell ref="J15:J16"/>
    <mergeCell ref="F18:I18"/>
    <mergeCell ref="A1:B2"/>
    <mergeCell ref="I4:J4"/>
    <mergeCell ref="F17:I17"/>
    <mergeCell ref="I2:J2"/>
  </mergeCells>
  <phoneticPr fontId="4"/>
  <printOptions horizontalCentered="1"/>
  <pageMargins left="0.39370078740157483" right="0.39370078740157483" top="0.59055118110236227" bottom="0.39370078740157483" header="0" footer="0"/>
  <pageSetup paperSize="9" scale="54"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O325"/>
  <sheetViews>
    <sheetView view="pageBreakPreview" zoomScale="70" zoomScaleNormal="70" zoomScaleSheetLayoutView="70" workbookViewId="0">
      <selection activeCell="D17" sqref="D17"/>
    </sheetView>
  </sheetViews>
  <sheetFormatPr defaultColWidth="9.81640625" defaultRowHeight="16.5"/>
  <cols>
    <col min="1" max="3" width="18.90625" style="209" customWidth="1"/>
    <col min="4" max="4" width="18.90625" style="253" customWidth="1"/>
    <col min="5" max="7" width="18.36328125" style="209" customWidth="1"/>
    <col min="8" max="8" width="18.36328125" style="253" customWidth="1"/>
    <col min="9" max="11" width="19.1796875" style="209" customWidth="1"/>
    <col min="12" max="12" width="19.1796875" style="253" customWidth="1"/>
    <col min="13" max="15" width="19.1796875" style="209" customWidth="1"/>
    <col min="16" max="16" width="23.453125" style="209" customWidth="1"/>
    <col min="17" max="17" width="10.08984375" style="209" bestFit="1" customWidth="1"/>
    <col min="18" max="18" width="9.81640625" style="209"/>
    <col min="19" max="19" width="9" style="209" customWidth="1"/>
    <col min="20" max="20" width="9.36328125" style="209" customWidth="1"/>
    <col min="21" max="16384" width="9.81640625" style="209"/>
  </cols>
  <sheetData>
    <row r="1" spans="1:15" ht="28.5" customHeight="1" thickTop="1">
      <c r="A1" s="556" t="s">
        <v>146</v>
      </c>
      <c r="B1" s="557"/>
      <c r="C1" s="208"/>
      <c r="D1" s="208"/>
      <c r="E1" s="208"/>
      <c r="F1" s="208"/>
      <c r="G1" s="208"/>
      <c r="H1" s="208"/>
      <c r="I1" s="208"/>
      <c r="J1" s="208"/>
      <c r="K1" s="208"/>
      <c r="L1" s="208"/>
      <c r="M1" s="208"/>
      <c r="N1" s="249"/>
      <c r="O1" s="249"/>
    </row>
    <row r="2" spans="1:15" ht="28.5" customHeight="1" thickBot="1">
      <c r="A2" s="558"/>
      <c r="B2" s="559"/>
      <c r="C2" s="250"/>
      <c r="D2" s="209"/>
      <c r="E2" s="249"/>
      <c r="F2" s="249"/>
      <c r="G2" s="249"/>
      <c r="H2" s="249"/>
      <c r="I2" s="249"/>
      <c r="J2" s="249"/>
      <c r="K2" s="249"/>
      <c r="L2" s="249"/>
      <c r="M2" s="249"/>
      <c r="O2" s="249"/>
    </row>
    <row r="3" spans="1:15" ht="28.5" customHeight="1" thickTop="1">
      <c r="D3" s="209"/>
      <c r="H3" s="209"/>
      <c r="L3" s="209"/>
    </row>
    <row r="4" spans="1:15" ht="28.5" customHeight="1">
      <c r="D4" s="209"/>
      <c r="H4" s="215" t="s">
        <v>131</v>
      </c>
      <c r="I4" s="563">
        <f>'1－１.一時(幼)'!K3</f>
        <v>0</v>
      </c>
      <c r="J4" s="564"/>
      <c r="K4" s="217"/>
      <c r="L4" s="217"/>
    </row>
    <row r="5" spans="1:15" s="258" customFormat="1" ht="28.5" customHeight="1">
      <c r="B5" s="259"/>
      <c r="C5" s="260"/>
      <c r="D5" s="260"/>
      <c r="E5" s="260"/>
      <c r="F5" s="260"/>
      <c r="G5" s="260"/>
      <c r="H5" s="260"/>
      <c r="I5" s="260"/>
      <c r="J5" s="260"/>
      <c r="K5" s="260"/>
      <c r="L5" s="260"/>
      <c r="M5" s="260"/>
      <c r="N5" s="260"/>
      <c r="O5" s="260"/>
    </row>
    <row r="6" spans="1:15" s="258" customFormat="1" ht="28.5" customHeight="1">
      <c r="A6" s="261" t="s">
        <v>147</v>
      </c>
      <c r="B6" s="259"/>
      <c r="C6" s="260"/>
      <c r="D6" s="260"/>
      <c r="E6" s="260"/>
      <c r="F6" s="260"/>
      <c r="G6" s="260"/>
      <c r="H6" s="260"/>
      <c r="I6" s="260"/>
      <c r="L6" s="260"/>
      <c r="M6" s="260"/>
      <c r="N6" s="260"/>
      <c r="O6" s="260"/>
    </row>
    <row r="7" spans="1:15" s="258" customFormat="1" ht="28.5" customHeight="1">
      <c r="A7" s="261"/>
      <c r="B7" s="259"/>
      <c r="C7" s="260"/>
      <c r="D7" s="260"/>
      <c r="E7" s="260"/>
      <c r="F7" s="260"/>
      <c r="G7" s="260"/>
      <c r="H7" s="260"/>
      <c r="I7" s="260"/>
      <c r="J7" s="260"/>
      <c r="K7" s="260"/>
      <c r="L7" s="260"/>
      <c r="M7" s="260"/>
      <c r="N7" s="260"/>
      <c r="O7" s="260"/>
    </row>
    <row r="8" spans="1:15" ht="28.5" customHeight="1">
      <c r="A8" s="241" t="s">
        <v>148</v>
      </c>
      <c r="B8" s="221" t="s">
        <v>149</v>
      </c>
      <c r="C8" s="241" t="s">
        <v>150</v>
      </c>
      <c r="D8" s="221" t="s">
        <v>151</v>
      </c>
      <c r="F8" s="260"/>
      <c r="G8" s="260"/>
      <c r="H8" s="209"/>
      <c r="L8" s="209"/>
    </row>
    <row r="9" spans="1:15" ht="28.5" customHeight="1">
      <c r="A9" s="221" t="s">
        <v>152</v>
      </c>
      <c r="B9" s="221" t="s">
        <v>210</v>
      </c>
      <c r="C9" s="262">
        <v>46113</v>
      </c>
      <c r="D9" s="263">
        <v>10000</v>
      </c>
      <c r="H9" s="209"/>
      <c r="L9" s="209"/>
    </row>
    <row r="10" spans="1:15" ht="28.5" customHeight="1">
      <c r="A10" s="221">
        <v>1</v>
      </c>
      <c r="B10" s="164"/>
      <c r="C10" s="165"/>
      <c r="D10" s="164"/>
      <c r="F10" s="210" t="s">
        <v>218</v>
      </c>
      <c r="G10" s="264">
        <f>SUMIF(B10:B309,"保育材料費",D10:D309)</f>
        <v>0</v>
      </c>
      <c r="H10" s="209"/>
      <c r="L10" s="209"/>
    </row>
    <row r="11" spans="1:15" ht="28.5" customHeight="1">
      <c r="A11" s="221">
        <v>2</v>
      </c>
      <c r="B11" s="164"/>
      <c r="C11" s="165"/>
      <c r="D11" s="164"/>
      <c r="F11" s="210" t="s">
        <v>219</v>
      </c>
      <c r="G11" s="264">
        <f>SUMIF(B10:B309,"おやつ代",D10:D309)</f>
        <v>0</v>
      </c>
      <c r="H11" s="209"/>
      <c r="L11" s="209"/>
    </row>
    <row r="12" spans="1:15" ht="28.5" customHeight="1">
      <c r="A12" s="221">
        <v>3</v>
      </c>
      <c r="B12" s="164"/>
      <c r="C12" s="165"/>
      <c r="D12" s="164"/>
      <c r="F12" s="210" t="s">
        <v>220</v>
      </c>
      <c r="G12" s="264">
        <f>SUMIF(B10:B309,"給食費",D10:D309)</f>
        <v>0</v>
      </c>
      <c r="H12" s="209"/>
      <c r="L12" s="209"/>
    </row>
    <row r="13" spans="1:15" ht="28.5" customHeight="1">
      <c r="A13" s="221">
        <v>4</v>
      </c>
      <c r="B13" s="164"/>
      <c r="C13" s="165"/>
      <c r="D13" s="164"/>
      <c r="F13" s="210" t="s">
        <v>221</v>
      </c>
      <c r="G13" s="264">
        <f>SUMIF(B10:B308,"その他",D10:D318)</f>
        <v>0</v>
      </c>
      <c r="H13" s="209"/>
      <c r="L13" s="209"/>
    </row>
    <row r="14" spans="1:15" ht="28.5" customHeight="1">
      <c r="A14" s="221">
        <v>5</v>
      </c>
      <c r="B14" s="164"/>
      <c r="C14" s="164"/>
      <c r="D14" s="166"/>
      <c r="F14" s="210" t="s">
        <v>153</v>
      </c>
      <c r="G14" s="264">
        <f>SUM(D10:D309)</f>
        <v>0</v>
      </c>
      <c r="H14" s="209"/>
      <c r="L14" s="209"/>
    </row>
    <row r="15" spans="1:15" ht="28.5" customHeight="1">
      <c r="A15" s="221">
        <v>6</v>
      </c>
      <c r="B15" s="164"/>
      <c r="C15" s="164"/>
      <c r="D15" s="166"/>
      <c r="H15" s="209"/>
      <c r="L15" s="209"/>
    </row>
    <row r="16" spans="1:15" ht="28.5" customHeight="1">
      <c r="A16" s="221">
        <v>7</v>
      </c>
      <c r="B16" s="164"/>
      <c r="C16" s="164"/>
      <c r="D16" s="166"/>
      <c r="H16" s="209"/>
      <c r="L16" s="209"/>
    </row>
    <row r="17" spans="1:12" ht="28.5" customHeight="1">
      <c r="A17" s="221">
        <v>8</v>
      </c>
      <c r="B17" s="164"/>
      <c r="C17" s="164"/>
      <c r="D17" s="166"/>
      <c r="H17" s="209"/>
      <c r="L17" s="209"/>
    </row>
    <row r="18" spans="1:12" ht="28.5" customHeight="1">
      <c r="A18" s="221">
        <v>9</v>
      </c>
      <c r="B18" s="164"/>
      <c r="C18" s="164"/>
      <c r="D18" s="166"/>
      <c r="H18" s="209"/>
      <c r="L18" s="209"/>
    </row>
    <row r="19" spans="1:12" ht="28.5" customHeight="1">
      <c r="A19" s="221">
        <v>10</v>
      </c>
      <c r="B19" s="164"/>
      <c r="C19" s="164"/>
      <c r="D19" s="166"/>
      <c r="H19" s="209"/>
      <c r="L19" s="209"/>
    </row>
    <row r="20" spans="1:12" ht="28.5" customHeight="1">
      <c r="A20" s="221">
        <v>11</v>
      </c>
      <c r="B20" s="164"/>
      <c r="C20" s="164"/>
      <c r="D20" s="166"/>
      <c r="H20" s="209"/>
      <c r="L20" s="209"/>
    </row>
    <row r="21" spans="1:12" ht="28.5" customHeight="1">
      <c r="A21" s="221">
        <v>12</v>
      </c>
      <c r="B21" s="164"/>
      <c r="C21" s="164"/>
      <c r="D21" s="166"/>
      <c r="H21" s="209"/>
      <c r="L21" s="209"/>
    </row>
    <row r="22" spans="1:12" ht="28.5" customHeight="1">
      <c r="A22" s="221">
        <v>13</v>
      </c>
      <c r="B22" s="164"/>
      <c r="C22" s="164"/>
      <c r="D22" s="166"/>
      <c r="H22" s="209"/>
      <c r="L22" s="209"/>
    </row>
    <row r="23" spans="1:12" ht="28.5" customHeight="1">
      <c r="A23" s="221">
        <v>14</v>
      </c>
      <c r="B23" s="164"/>
      <c r="C23" s="164"/>
      <c r="D23" s="166"/>
      <c r="H23" s="209"/>
      <c r="L23" s="209"/>
    </row>
    <row r="24" spans="1:12" ht="28.5" customHeight="1">
      <c r="A24" s="221">
        <v>15</v>
      </c>
      <c r="B24" s="164"/>
      <c r="C24" s="164"/>
      <c r="D24" s="166"/>
      <c r="H24" s="209"/>
      <c r="L24" s="209"/>
    </row>
    <row r="25" spans="1:12" ht="28.5" customHeight="1">
      <c r="A25" s="221">
        <v>16</v>
      </c>
      <c r="B25" s="164"/>
      <c r="C25" s="164"/>
      <c r="D25" s="166"/>
      <c r="H25" s="209"/>
      <c r="L25" s="209"/>
    </row>
    <row r="26" spans="1:12" ht="28.5" customHeight="1">
      <c r="A26" s="221">
        <v>17</v>
      </c>
      <c r="B26" s="164"/>
      <c r="C26" s="164"/>
      <c r="D26" s="166"/>
      <c r="H26" s="209"/>
      <c r="L26" s="209"/>
    </row>
    <row r="27" spans="1:12" ht="28.5" customHeight="1">
      <c r="A27" s="221">
        <v>18</v>
      </c>
      <c r="B27" s="164"/>
      <c r="C27" s="164"/>
      <c r="D27" s="166"/>
      <c r="H27" s="209"/>
      <c r="L27" s="209"/>
    </row>
    <row r="28" spans="1:12" ht="28.5" customHeight="1">
      <c r="A28" s="221">
        <v>19</v>
      </c>
      <c r="B28" s="164"/>
      <c r="C28" s="164"/>
      <c r="D28" s="166"/>
      <c r="H28" s="209"/>
      <c r="L28" s="209"/>
    </row>
    <row r="29" spans="1:12" ht="28.5" customHeight="1">
      <c r="A29" s="221">
        <v>20</v>
      </c>
      <c r="B29" s="164"/>
      <c r="C29" s="164"/>
      <c r="D29" s="166"/>
      <c r="H29" s="209"/>
      <c r="L29" s="209"/>
    </row>
    <row r="30" spans="1:12" ht="28.5" customHeight="1">
      <c r="A30" s="221">
        <v>21</v>
      </c>
      <c r="B30" s="164"/>
      <c r="C30" s="164"/>
      <c r="D30" s="166"/>
      <c r="H30" s="209"/>
      <c r="L30" s="209"/>
    </row>
    <row r="31" spans="1:12" ht="28.5" customHeight="1">
      <c r="A31" s="221">
        <v>22</v>
      </c>
      <c r="B31" s="164"/>
      <c r="C31" s="164"/>
      <c r="D31" s="166"/>
      <c r="H31" s="209"/>
      <c r="L31" s="209"/>
    </row>
    <row r="32" spans="1:12" ht="28.5" customHeight="1">
      <c r="A32" s="221">
        <v>23</v>
      </c>
      <c r="B32" s="164"/>
      <c r="C32" s="164"/>
      <c r="D32" s="166"/>
      <c r="H32" s="209"/>
      <c r="L32" s="209"/>
    </row>
    <row r="33" spans="1:12" ht="28.5" customHeight="1">
      <c r="A33" s="221">
        <v>24</v>
      </c>
      <c r="B33" s="164"/>
      <c r="C33" s="164"/>
      <c r="D33" s="166"/>
      <c r="H33" s="209"/>
      <c r="L33" s="209"/>
    </row>
    <row r="34" spans="1:12" ht="28.5" customHeight="1">
      <c r="A34" s="221">
        <v>25</v>
      </c>
      <c r="B34" s="164"/>
      <c r="C34" s="164"/>
      <c r="D34" s="166"/>
      <c r="H34" s="209"/>
      <c r="L34" s="209"/>
    </row>
    <row r="35" spans="1:12" ht="28.5" customHeight="1">
      <c r="A35" s="221">
        <v>26</v>
      </c>
      <c r="B35" s="164"/>
      <c r="C35" s="164"/>
      <c r="D35" s="166"/>
      <c r="H35" s="209"/>
      <c r="L35" s="209"/>
    </row>
    <row r="36" spans="1:12" ht="28.5" customHeight="1">
      <c r="A36" s="221">
        <v>27</v>
      </c>
      <c r="B36" s="164"/>
      <c r="C36" s="164"/>
      <c r="D36" s="166"/>
      <c r="H36" s="209"/>
      <c r="L36" s="209"/>
    </row>
    <row r="37" spans="1:12" ht="28.5" customHeight="1">
      <c r="A37" s="221">
        <v>28</v>
      </c>
      <c r="B37" s="164"/>
      <c r="C37" s="164"/>
      <c r="D37" s="166"/>
      <c r="H37" s="209"/>
      <c r="L37" s="209"/>
    </row>
    <row r="38" spans="1:12" ht="28.5" customHeight="1">
      <c r="A38" s="221">
        <v>29</v>
      </c>
      <c r="B38" s="164"/>
      <c r="C38" s="164"/>
      <c r="D38" s="166"/>
      <c r="H38" s="209"/>
      <c r="L38" s="209"/>
    </row>
    <row r="39" spans="1:12" ht="28.5" customHeight="1">
      <c r="A39" s="221">
        <v>30</v>
      </c>
      <c r="B39" s="164"/>
      <c r="C39" s="164"/>
      <c r="D39" s="166"/>
      <c r="H39" s="209"/>
      <c r="L39" s="209"/>
    </row>
    <row r="40" spans="1:12" ht="28.5" customHeight="1">
      <c r="A40" s="221">
        <v>31</v>
      </c>
      <c r="B40" s="164"/>
      <c r="C40" s="164"/>
      <c r="D40" s="166"/>
      <c r="H40" s="209"/>
      <c r="L40" s="209"/>
    </row>
    <row r="41" spans="1:12" ht="28.5" customHeight="1">
      <c r="A41" s="221">
        <v>32</v>
      </c>
      <c r="B41" s="164"/>
      <c r="C41" s="164"/>
      <c r="D41" s="166"/>
      <c r="H41" s="209"/>
      <c r="L41" s="209"/>
    </row>
    <row r="42" spans="1:12" ht="28.5" customHeight="1">
      <c r="A42" s="221">
        <v>33</v>
      </c>
      <c r="B42" s="164"/>
      <c r="C42" s="164"/>
      <c r="D42" s="166"/>
      <c r="H42" s="209"/>
      <c r="L42" s="209"/>
    </row>
    <row r="43" spans="1:12" ht="28.5" customHeight="1">
      <c r="A43" s="221">
        <v>34</v>
      </c>
      <c r="B43" s="164"/>
      <c r="C43" s="164"/>
      <c r="D43" s="166"/>
      <c r="H43" s="209"/>
      <c r="L43" s="209"/>
    </row>
    <row r="44" spans="1:12" ht="28.5" customHeight="1">
      <c r="A44" s="221">
        <v>35</v>
      </c>
      <c r="B44" s="164"/>
      <c r="C44" s="164"/>
      <c r="D44" s="166"/>
      <c r="H44" s="209"/>
      <c r="L44" s="209"/>
    </row>
    <row r="45" spans="1:12" ht="28.5" customHeight="1">
      <c r="A45" s="221">
        <v>36</v>
      </c>
      <c r="B45" s="164"/>
      <c r="C45" s="164"/>
      <c r="D45" s="166"/>
      <c r="H45" s="209"/>
      <c r="L45" s="209"/>
    </row>
    <row r="46" spans="1:12" ht="28.5" customHeight="1">
      <c r="A46" s="221">
        <v>37</v>
      </c>
      <c r="B46" s="164"/>
      <c r="C46" s="164"/>
      <c r="D46" s="166"/>
      <c r="H46" s="209"/>
      <c r="L46" s="209"/>
    </row>
    <row r="47" spans="1:12" ht="28.5" customHeight="1">
      <c r="A47" s="221">
        <v>38</v>
      </c>
      <c r="B47" s="164"/>
      <c r="C47" s="164"/>
      <c r="D47" s="166"/>
      <c r="H47" s="209"/>
      <c r="L47" s="209"/>
    </row>
    <row r="48" spans="1:12" ht="28.5" customHeight="1">
      <c r="A48" s="221">
        <v>39</v>
      </c>
      <c r="B48" s="164"/>
      <c r="C48" s="164"/>
      <c r="D48" s="166"/>
      <c r="H48" s="209"/>
      <c r="L48" s="209"/>
    </row>
    <row r="49" spans="1:12" ht="28.5" customHeight="1">
      <c r="A49" s="221">
        <v>40</v>
      </c>
      <c r="B49" s="164"/>
      <c r="C49" s="164"/>
      <c r="D49" s="166"/>
      <c r="H49" s="209"/>
      <c r="L49" s="209"/>
    </row>
    <row r="50" spans="1:12" ht="28.5" customHeight="1">
      <c r="A50" s="221">
        <v>41</v>
      </c>
      <c r="B50" s="164"/>
      <c r="C50" s="164"/>
      <c r="D50" s="166"/>
      <c r="H50" s="209"/>
      <c r="L50" s="209"/>
    </row>
    <row r="51" spans="1:12" ht="28.5" customHeight="1">
      <c r="A51" s="221">
        <v>42</v>
      </c>
      <c r="B51" s="164"/>
      <c r="C51" s="164"/>
      <c r="D51" s="166"/>
      <c r="H51" s="209"/>
      <c r="L51" s="209"/>
    </row>
    <row r="52" spans="1:12" ht="28.5" customHeight="1">
      <c r="A52" s="221">
        <v>43</v>
      </c>
      <c r="B52" s="164"/>
      <c r="C52" s="164"/>
      <c r="D52" s="166"/>
      <c r="H52" s="209"/>
      <c r="L52" s="209"/>
    </row>
    <row r="53" spans="1:12" ht="28.5" customHeight="1">
      <c r="A53" s="221">
        <v>44</v>
      </c>
      <c r="B53" s="164"/>
      <c r="C53" s="164"/>
      <c r="D53" s="166"/>
      <c r="H53" s="209"/>
      <c r="L53" s="209"/>
    </row>
    <row r="54" spans="1:12" ht="28.5" customHeight="1">
      <c r="A54" s="221">
        <v>45</v>
      </c>
      <c r="B54" s="164"/>
      <c r="C54" s="164"/>
      <c r="D54" s="166"/>
      <c r="H54" s="209"/>
      <c r="L54" s="209"/>
    </row>
    <row r="55" spans="1:12" ht="28.5" customHeight="1">
      <c r="A55" s="221">
        <v>46</v>
      </c>
      <c r="B55" s="164"/>
      <c r="C55" s="164"/>
      <c r="D55" s="166"/>
      <c r="H55" s="209"/>
      <c r="L55" s="209"/>
    </row>
    <row r="56" spans="1:12" ht="28.5" customHeight="1">
      <c r="A56" s="221">
        <v>47</v>
      </c>
      <c r="B56" s="164"/>
      <c r="C56" s="164"/>
      <c r="D56" s="166"/>
      <c r="H56" s="209"/>
      <c r="L56" s="209"/>
    </row>
    <row r="57" spans="1:12" ht="28.5" customHeight="1">
      <c r="A57" s="221">
        <v>48</v>
      </c>
      <c r="B57" s="164"/>
      <c r="C57" s="164"/>
      <c r="D57" s="166"/>
      <c r="H57" s="209"/>
      <c r="L57" s="209"/>
    </row>
    <row r="58" spans="1:12" ht="28.5" customHeight="1">
      <c r="A58" s="221">
        <v>49</v>
      </c>
      <c r="B58" s="164"/>
      <c r="C58" s="164"/>
      <c r="D58" s="166"/>
      <c r="H58" s="209"/>
      <c r="L58" s="209"/>
    </row>
    <row r="59" spans="1:12" ht="28.5" customHeight="1">
      <c r="A59" s="221">
        <v>50</v>
      </c>
      <c r="B59" s="164"/>
      <c r="C59" s="164"/>
      <c r="D59" s="166"/>
      <c r="H59" s="209"/>
      <c r="L59" s="209"/>
    </row>
    <row r="60" spans="1:12" ht="28.5" customHeight="1">
      <c r="A60" s="221">
        <v>51</v>
      </c>
      <c r="B60" s="164"/>
      <c r="C60" s="164"/>
      <c r="D60" s="166"/>
      <c r="H60" s="209"/>
      <c r="L60" s="209"/>
    </row>
    <row r="61" spans="1:12" ht="28.5" customHeight="1">
      <c r="A61" s="221">
        <v>52</v>
      </c>
      <c r="B61" s="164"/>
      <c r="C61" s="164"/>
      <c r="D61" s="166"/>
      <c r="H61" s="209"/>
      <c r="L61" s="209"/>
    </row>
    <row r="62" spans="1:12" ht="28.5" customHeight="1">
      <c r="A62" s="221">
        <v>53</v>
      </c>
      <c r="B62" s="164"/>
      <c r="C62" s="164"/>
      <c r="D62" s="166"/>
      <c r="H62" s="209"/>
      <c r="L62" s="209"/>
    </row>
    <row r="63" spans="1:12" ht="28.5" customHeight="1">
      <c r="A63" s="221">
        <v>54</v>
      </c>
      <c r="B63" s="164"/>
      <c r="C63" s="164"/>
      <c r="D63" s="166"/>
      <c r="H63" s="209"/>
      <c r="L63" s="209"/>
    </row>
    <row r="64" spans="1:12" ht="28.5" customHeight="1">
      <c r="A64" s="221">
        <v>55</v>
      </c>
      <c r="B64" s="164"/>
      <c r="C64" s="164"/>
      <c r="D64" s="166"/>
      <c r="H64" s="209"/>
      <c r="L64" s="209"/>
    </row>
    <row r="65" spans="1:12" ht="28.5" customHeight="1">
      <c r="A65" s="221">
        <v>56</v>
      </c>
      <c r="B65" s="164"/>
      <c r="C65" s="164"/>
      <c r="D65" s="166"/>
      <c r="H65" s="209"/>
      <c r="L65" s="209"/>
    </row>
    <row r="66" spans="1:12" ht="28.5" customHeight="1">
      <c r="A66" s="221">
        <v>57</v>
      </c>
      <c r="B66" s="164"/>
      <c r="C66" s="164"/>
      <c r="D66" s="166"/>
      <c r="H66" s="209"/>
      <c r="L66" s="209"/>
    </row>
    <row r="67" spans="1:12" ht="28.5" customHeight="1">
      <c r="A67" s="221">
        <v>58</v>
      </c>
      <c r="B67" s="164"/>
      <c r="C67" s="164"/>
      <c r="D67" s="166"/>
      <c r="H67" s="209"/>
      <c r="L67" s="209"/>
    </row>
    <row r="68" spans="1:12" ht="28.5" customHeight="1">
      <c r="A68" s="221">
        <v>59</v>
      </c>
      <c r="B68" s="164"/>
      <c r="C68" s="164"/>
      <c r="D68" s="166"/>
      <c r="H68" s="209"/>
      <c r="L68" s="209"/>
    </row>
    <row r="69" spans="1:12" ht="28.5" customHeight="1">
      <c r="A69" s="221">
        <v>60</v>
      </c>
      <c r="B69" s="164"/>
      <c r="C69" s="164"/>
      <c r="D69" s="166"/>
      <c r="H69" s="209"/>
      <c r="L69" s="209"/>
    </row>
    <row r="70" spans="1:12" ht="28.5" customHeight="1">
      <c r="A70" s="221">
        <v>61</v>
      </c>
      <c r="B70" s="164"/>
      <c r="C70" s="164"/>
      <c r="D70" s="166"/>
      <c r="H70" s="209"/>
      <c r="L70" s="209"/>
    </row>
    <row r="71" spans="1:12" ht="28.5" customHeight="1">
      <c r="A71" s="221">
        <v>62</v>
      </c>
      <c r="B71" s="164"/>
      <c r="C71" s="164"/>
      <c r="D71" s="166"/>
      <c r="H71" s="209"/>
      <c r="L71" s="209"/>
    </row>
    <row r="72" spans="1:12" ht="28.5" customHeight="1">
      <c r="A72" s="221">
        <v>63</v>
      </c>
      <c r="B72" s="164"/>
      <c r="C72" s="164"/>
      <c r="D72" s="166"/>
      <c r="H72" s="209"/>
      <c r="L72" s="209"/>
    </row>
    <row r="73" spans="1:12" ht="28.5" customHeight="1">
      <c r="A73" s="221">
        <v>64</v>
      </c>
      <c r="B73" s="164"/>
      <c r="C73" s="164"/>
      <c r="D73" s="166"/>
      <c r="H73" s="209"/>
      <c r="L73" s="209"/>
    </row>
    <row r="74" spans="1:12" ht="28.5" customHeight="1">
      <c r="A74" s="221">
        <v>65</v>
      </c>
      <c r="B74" s="164"/>
      <c r="C74" s="164"/>
      <c r="D74" s="166"/>
      <c r="H74" s="209"/>
      <c r="L74" s="209"/>
    </row>
    <row r="75" spans="1:12" ht="28.5" customHeight="1">
      <c r="A75" s="221">
        <v>66</v>
      </c>
      <c r="B75" s="164"/>
      <c r="C75" s="164"/>
      <c r="D75" s="166"/>
      <c r="H75" s="209"/>
      <c r="L75" s="209"/>
    </row>
    <row r="76" spans="1:12" ht="28.5" customHeight="1">
      <c r="A76" s="221">
        <v>67</v>
      </c>
      <c r="B76" s="164"/>
      <c r="C76" s="164"/>
      <c r="D76" s="166"/>
      <c r="H76" s="209"/>
      <c r="L76" s="209"/>
    </row>
    <row r="77" spans="1:12" ht="28.5" customHeight="1">
      <c r="A77" s="221">
        <v>68</v>
      </c>
      <c r="B77" s="164"/>
      <c r="C77" s="164"/>
      <c r="D77" s="166"/>
      <c r="H77" s="209"/>
      <c r="L77" s="209"/>
    </row>
    <row r="78" spans="1:12" ht="28.5" customHeight="1">
      <c r="A78" s="221">
        <v>69</v>
      </c>
      <c r="B78" s="164"/>
      <c r="C78" s="164"/>
      <c r="D78" s="166"/>
      <c r="H78" s="209"/>
      <c r="L78" s="209"/>
    </row>
    <row r="79" spans="1:12" ht="28.5" customHeight="1">
      <c r="A79" s="221">
        <v>70</v>
      </c>
      <c r="B79" s="164"/>
      <c r="C79" s="164"/>
      <c r="D79" s="166"/>
      <c r="H79" s="209"/>
      <c r="L79" s="209"/>
    </row>
    <row r="80" spans="1:12" ht="28.5" customHeight="1">
      <c r="A80" s="221">
        <v>71</v>
      </c>
      <c r="B80" s="164"/>
      <c r="C80" s="164"/>
      <c r="D80" s="166"/>
      <c r="H80" s="209"/>
      <c r="L80" s="209"/>
    </row>
    <row r="81" spans="1:12" ht="28.5" customHeight="1">
      <c r="A81" s="221">
        <v>72</v>
      </c>
      <c r="B81" s="164"/>
      <c r="C81" s="164"/>
      <c r="D81" s="166"/>
      <c r="H81" s="209"/>
      <c r="L81" s="209"/>
    </row>
    <row r="82" spans="1:12" ht="28.5" customHeight="1">
      <c r="A82" s="221">
        <v>73</v>
      </c>
      <c r="B82" s="164"/>
      <c r="C82" s="164"/>
      <c r="D82" s="166"/>
      <c r="H82" s="209"/>
      <c r="L82" s="209"/>
    </row>
    <row r="83" spans="1:12" ht="28.5" customHeight="1">
      <c r="A83" s="221">
        <v>74</v>
      </c>
      <c r="B83" s="164"/>
      <c r="C83" s="164"/>
      <c r="D83" s="166"/>
      <c r="H83" s="209"/>
      <c r="L83" s="209"/>
    </row>
    <row r="84" spans="1:12" ht="28.5" customHeight="1">
      <c r="A84" s="221">
        <v>75</v>
      </c>
      <c r="B84" s="164"/>
      <c r="C84" s="164"/>
      <c r="D84" s="166"/>
      <c r="H84" s="209"/>
      <c r="L84" s="209"/>
    </row>
    <row r="85" spans="1:12" ht="28.5" customHeight="1">
      <c r="A85" s="221">
        <v>76</v>
      </c>
      <c r="B85" s="164"/>
      <c r="C85" s="164"/>
      <c r="D85" s="166"/>
      <c r="H85" s="209"/>
      <c r="L85" s="209"/>
    </row>
    <row r="86" spans="1:12" ht="28.5" customHeight="1">
      <c r="A86" s="221">
        <v>77</v>
      </c>
      <c r="B86" s="164"/>
      <c r="C86" s="164"/>
      <c r="D86" s="166"/>
      <c r="H86" s="209"/>
      <c r="L86" s="209"/>
    </row>
    <row r="87" spans="1:12" ht="28.5" customHeight="1">
      <c r="A87" s="221">
        <v>78</v>
      </c>
      <c r="B87" s="164"/>
      <c r="C87" s="164"/>
      <c r="D87" s="166"/>
      <c r="H87" s="209"/>
      <c r="L87" s="209"/>
    </row>
    <row r="88" spans="1:12" ht="28.5" customHeight="1">
      <c r="A88" s="221">
        <v>79</v>
      </c>
      <c r="B88" s="164"/>
      <c r="C88" s="164"/>
      <c r="D88" s="166"/>
      <c r="H88" s="209"/>
      <c r="L88" s="209"/>
    </row>
    <row r="89" spans="1:12" ht="28.5" customHeight="1">
      <c r="A89" s="221">
        <v>80</v>
      </c>
      <c r="B89" s="164"/>
      <c r="C89" s="164"/>
      <c r="D89" s="166"/>
      <c r="H89" s="209"/>
      <c r="L89" s="209"/>
    </row>
    <row r="90" spans="1:12" ht="28.5" customHeight="1">
      <c r="A90" s="221">
        <v>81</v>
      </c>
      <c r="B90" s="164"/>
      <c r="C90" s="164"/>
      <c r="D90" s="166"/>
      <c r="H90" s="209"/>
      <c r="L90" s="209"/>
    </row>
    <row r="91" spans="1:12" ht="28.5" customHeight="1">
      <c r="A91" s="221">
        <v>82</v>
      </c>
      <c r="B91" s="164"/>
      <c r="C91" s="164"/>
      <c r="D91" s="166"/>
      <c r="H91" s="209"/>
      <c r="L91" s="209"/>
    </row>
    <row r="92" spans="1:12" ht="28.5" customHeight="1">
      <c r="A92" s="221">
        <v>83</v>
      </c>
      <c r="B92" s="164"/>
      <c r="C92" s="164"/>
      <c r="D92" s="166"/>
      <c r="H92" s="209"/>
      <c r="L92" s="209"/>
    </row>
    <row r="93" spans="1:12" ht="28.5" customHeight="1">
      <c r="A93" s="221">
        <v>84</v>
      </c>
      <c r="B93" s="164"/>
      <c r="C93" s="164"/>
      <c r="D93" s="166"/>
      <c r="H93" s="209"/>
      <c r="L93" s="209"/>
    </row>
    <row r="94" spans="1:12" ht="28.5" customHeight="1">
      <c r="A94" s="221">
        <v>85</v>
      </c>
      <c r="B94" s="164"/>
      <c r="C94" s="164"/>
      <c r="D94" s="166"/>
      <c r="H94" s="209"/>
      <c r="L94" s="209"/>
    </row>
    <row r="95" spans="1:12" ht="28.5" customHeight="1">
      <c r="A95" s="221">
        <v>86</v>
      </c>
      <c r="B95" s="164"/>
      <c r="C95" s="164"/>
      <c r="D95" s="166"/>
      <c r="H95" s="209"/>
      <c r="L95" s="209"/>
    </row>
    <row r="96" spans="1:12" ht="28.5" customHeight="1">
      <c r="A96" s="221">
        <v>87</v>
      </c>
      <c r="B96" s="164"/>
      <c r="C96" s="164"/>
      <c r="D96" s="166"/>
      <c r="H96" s="209"/>
      <c r="L96" s="209"/>
    </row>
    <row r="97" spans="1:12" ht="28.5" customHeight="1">
      <c r="A97" s="221">
        <v>88</v>
      </c>
      <c r="B97" s="164"/>
      <c r="C97" s="164"/>
      <c r="D97" s="166"/>
      <c r="H97" s="209"/>
      <c r="L97" s="209"/>
    </row>
    <row r="98" spans="1:12" ht="28.5" customHeight="1">
      <c r="A98" s="221">
        <v>89</v>
      </c>
      <c r="B98" s="164"/>
      <c r="C98" s="164"/>
      <c r="D98" s="166"/>
      <c r="H98" s="209"/>
      <c r="L98" s="209"/>
    </row>
    <row r="99" spans="1:12" ht="28.5" customHeight="1">
      <c r="A99" s="221">
        <v>90</v>
      </c>
      <c r="B99" s="164"/>
      <c r="C99" s="164"/>
      <c r="D99" s="166"/>
      <c r="H99" s="209"/>
      <c r="L99" s="209"/>
    </row>
    <row r="100" spans="1:12" ht="28.5" customHeight="1">
      <c r="A100" s="221">
        <v>91</v>
      </c>
      <c r="B100" s="164"/>
      <c r="C100" s="164"/>
      <c r="D100" s="166"/>
      <c r="H100" s="209"/>
      <c r="L100" s="209"/>
    </row>
    <row r="101" spans="1:12" ht="28.5" customHeight="1">
      <c r="A101" s="221">
        <v>92</v>
      </c>
      <c r="B101" s="164"/>
      <c r="C101" s="164"/>
      <c r="D101" s="166"/>
      <c r="H101" s="209"/>
      <c r="L101" s="209"/>
    </row>
    <row r="102" spans="1:12" ht="28.5" customHeight="1">
      <c r="A102" s="221">
        <v>93</v>
      </c>
      <c r="B102" s="164"/>
      <c r="C102" s="164"/>
      <c r="D102" s="166"/>
      <c r="H102" s="209"/>
      <c r="L102" s="209"/>
    </row>
    <row r="103" spans="1:12" ht="28.5" customHeight="1">
      <c r="A103" s="221">
        <v>94</v>
      </c>
      <c r="B103" s="164"/>
      <c r="C103" s="164"/>
      <c r="D103" s="166"/>
      <c r="H103" s="209"/>
      <c r="L103" s="209"/>
    </row>
    <row r="104" spans="1:12" ht="28.5" customHeight="1">
      <c r="A104" s="221">
        <v>95</v>
      </c>
      <c r="B104" s="164"/>
      <c r="C104" s="164"/>
      <c r="D104" s="166"/>
      <c r="H104" s="209"/>
      <c r="L104" s="209"/>
    </row>
    <row r="105" spans="1:12" ht="28.5" customHeight="1">
      <c r="A105" s="221">
        <v>96</v>
      </c>
      <c r="B105" s="164"/>
      <c r="C105" s="164"/>
      <c r="D105" s="166"/>
      <c r="H105" s="209"/>
      <c r="L105" s="209"/>
    </row>
    <row r="106" spans="1:12" ht="28.5" customHeight="1">
      <c r="A106" s="221">
        <v>97</v>
      </c>
      <c r="B106" s="164"/>
      <c r="C106" s="164"/>
      <c r="D106" s="166"/>
      <c r="H106" s="209"/>
      <c r="L106" s="209"/>
    </row>
    <row r="107" spans="1:12" ht="28.5" customHeight="1">
      <c r="A107" s="221">
        <v>98</v>
      </c>
      <c r="B107" s="164"/>
      <c r="C107" s="164"/>
      <c r="D107" s="166"/>
      <c r="H107" s="209"/>
      <c r="L107" s="209"/>
    </row>
    <row r="108" spans="1:12" ht="28.5" customHeight="1">
      <c r="A108" s="221">
        <v>99</v>
      </c>
      <c r="B108" s="164"/>
      <c r="C108" s="164"/>
      <c r="D108" s="166"/>
      <c r="H108" s="209"/>
      <c r="L108" s="209"/>
    </row>
    <row r="109" spans="1:12" ht="28.5" customHeight="1">
      <c r="A109" s="221">
        <v>100</v>
      </c>
      <c r="B109" s="164"/>
      <c r="C109" s="164"/>
      <c r="D109" s="166"/>
      <c r="H109" s="209"/>
      <c r="L109" s="209"/>
    </row>
    <row r="110" spans="1:12" ht="28.5" customHeight="1">
      <c r="A110" s="221">
        <v>101</v>
      </c>
      <c r="B110" s="164"/>
      <c r="C110" s="164"/>
      <c r="D110" s="166"/>
    </row>
    <row r="111" spans="1:12" ht="28.5" customHeight="1">
      <c r="A111" s="221">
        <v>102</v>
      </c>
      <c r="B111" s="164"/>
      <c r="C111" s="164"/>
      <c r="D111" s="166"/>
    </row>
    <row r="112" spans="1:12" ht="28.5" customHeight="1">
      <c r="A112" s="221">
        <v>103</v>
      </c>
      <c r="B112" s="164"/>
      <c r="C112" s="164"/>
      <c r="D112" s="166"/>
    </row>
    <row r="113" spans="1:4" ht="28.5" customHeight="1">
      <c r="A113" s="221">
        <v>104</v>
      </c>
      <c r="B113" s="164"/>
      <c r="C113" s="164"/>
      <c r="D113" s="166"/>
    </row>
    <row r="114" spans="1:4" ht="28.5" customHeight="1">
      <c r="A114" s="221">
        <v>105</v>
      </c>
      <c r="B114" s="164"/>
      <c r="C114" s="164"/>
      <c r="D114" s="166"/>
    </row>
    <row r="115" spans="1:4" ht="28.5" customHeight="1">
      <c r="A115" s="221">
        <v>106</v>
      </c>
      <c r="B115" s="164"/>
      <c r="C115" s="164"/>
      <c r="D115" s="166"/>
    </row>
    <row r="116" spans="1:4" ht="28.5" customHeight="1">
      <c r="A116" s="221">
        <v>107</v>
      </c>
      <c r="B116" s="164"/>
      <c r="C116" s="164"/>
      <c r="D116" s="166"/>
    </row>
    <row r="117" spans="1:4" ht="28.5" customHeight="1">
      <c r="A117" s="221">
        <v>108</v>
      </c>
      <c r="B117" s="164"/>
      <c r="C117" s="164"/>
      <c r="D117" s="166"/>
    </row>
    <row r="118" spans="1:4" ht="28.5" customHeight="1">
      <c r="A118" s="221">
        <v>109</v>
      </c>
      <c r="B118" s="164"/>
      <c r="C118" s="164"/>
      <c r="D118" s="166"/>
    </row>
    <row r="119" spans="1:4" ht="28.5" customHeight="1">
      <c r="A119" s="221">
        <v>110</v>
      </c>
      <c r="B119" s="164"/>
      <c r="C119" s="164"/>
      <c r="D119" s="166"/>
    </row>
    <row r="120" spans="1:4" ht="28.5" customHeight="1">
      <c r="A120" s="221">
        <v>111</v>
      </c>
      <c r="B120" s="164"/>
      <c r="C120" s="164"/>
      <c r="D120" s="166"/>
    </row>
    <row r="121" spans="1:4" ht="28.5" customHeight="1">
      <c r="A121" s="221">
        <v>112</v>
      </c>
      <c r="B121" s="164"/>
      <c r="C121" s="164"/>
      <c r="D121" s="166"/>
    </row>
    <row r="122" spans="1:4" ht="28.5" customHeight="1">
      <c r="A122" s="221">
        <v>113</v>
      </c>
      <c r="B122" s="164"/>
      <c r="C122" s="164"/>
      <c r="D122" s="166"/>
    </row>
    <row r="123" spans="1:4" ht="28.5" customHeight="1">
      <c r="A123" s="221">
        <v>114</v>
      </c>
      <c r="B123" s="164"/>
      <c r="C123" s="164"/>
      <c r="D123" s="166"/>
    </row>
    <row r="124" spans="1:4" ht="28.5" customHeight="1">
      <c r="A124" s="221">
        <v>115</v>
      </c>
      <c r="B124" s="164"/>
      <c r="C124" s="164"/>
      <c r="D124" s="166"/>
    </row>
    <row r="125" spans="1:4" ht="28.5" customHeight="1">
      <c r="A125" s="221">
        <v>116</v>
      </c>
      <c r="B125" s="164"/>
      <c r="C125" s="164"/>
      <c r="D125" s="166"/>
    </row>
    <row r="126" spans="1:4" ht="28.5" customHeight="1">
      <c r="A126" s="221">
        <v>117</v>
      </c>
      <c r="B126" s="164"/>
      <c r="C126" s="164"/>
      <c r="D126" s="166"/>
    </row>
    <row r="127" spans="1:4" ht="28.5" customHeight="1">
      <c r="A127" s="221">
        <v>118</v>
      </c>
      <c r="B127" s="164"/>
      <c r="C127" s="164"/>
      <c r="D127" s="166"/>
    </row>
    <row r="128" spans="1:4" ht="28.5" customHeight="1">
      <c r="A128" s="221">
        <v>119</v>
      </c>
      <c r="B128" s="164"/>
      <c r="C128" s="164"/>
      <c r="D128" s="166"/>
    </row>
    <row r="129" spans="1:4" ht="28.5" customHeight="1">
      <c r="A129" s="221">
        <v>120</v>
      </c>
      <c r="B129" s="164"/>
      <c r="C129" s="164"/>
      <c r="D129" s="166"/>
    </row>
    <row r="130" spans="1:4" ht="28.5" customHeight="1">
      <c r="A130" s="221">
        <v>121</v>
      </c>
      <c r="B130" s="164"/>
      <c r="C130" s="164"/>
      <c r="D130" s="166"/>
    </row>
    <row r="131" spans="1:4" ht="28.5" customHeight="1">
      <c r="A131" s="221">
        <v>122</v>
      </c>
      <c r="B131" s="164"/>
      <c r="C131" s="164"/>
      <c r="D131" s="166"/>
    </row>
    <row r="132" spans="1:4" ht="28.5" customHeight="1">
      <c r="A132" s="221">
        <v>123</v>
      </c>
      <c r="B132" s="164"/>
      <c r="C132" s="164"/>
      <c r="D132" s="166"/>
    </row>
    <row r="133" spans="1:4" ht="28.5" customHeight="1">
      <c r="A133" s="221">
        <v>124</v>
      </c>
      <c r="B133" s="164"/>
      <c r="C133" s="164"/>
      <c r="D133" s="166"/>
    </row>
    <row r="134" spans="1:4" ht="28.5" customHeight="1">
      <c r="A134" s="221">
        <v>125</v>
      </c>
      <c r="B134" s="164"/>
      <c r="C134" s="164"/>
      <c r="D134" s="166"/>
    </row>
    <row r="135" spans="1:4" ht="28.5" customHeight="1">
      <c r="A135" s="221">
        <v>126</v>
      </c>
      <c r="B135" s="164"/>
      <c r="C135" s="164"/>
      <c r="D135" s="166"/>
    </row>
    <row r="136" spans="1:4" ht="28.5" customHeight="1">
      <c r="A136" s="221">
        <v>127</v>
      </c>
      <c r="B136" s="164"/>
      <c r="C136" s="164"/>
      <c r="D136" s="166"/>
    </row>
    <row r="137" spans="1:4" ht="28.5" customHeight="1">
      <c r="A137" s="221">
        <v>128</v>
      </c>
      <c r="B137" s="164"/>
      <c r="C137" s="164"/>
      <c r="D137" s="166"/>
    </row>
    <row r="138" spans="1:4" ht="28.5" customHeight="1">
      <c r="A138" s="221">
        <v>129</v>
      </c>
      <c r="B138" s="164"/>
      <c r="C138" s="164"/>
      <c r="D138" s="166"/>
    </row>
    <row r="139" spans="1:4" ht="28.5" customHeight="1">
      <c r="A139" s="221">
        <v>130</v>
      </c>
      <c r="B139" s="164"/>
      <c r="C139" s="164"/>
      <c r="D139" s="166"/>
    </row>
    <row r="140" spans="1:4" ht="28.5" customHeight="1">
      <c r="A140" s="221">
        <v>131</v>
      </c>
      <c r="B140" s="164"/>
      <c r="C140" s="164"/>
      <c r="D140" s="166"/>
    </row>
    <row r="141" spans="1:4" ht="28.5" customHeight="1">
      <c r="A141" s="221">
        <v>132</v>
      </c>
      <c r="B141" s="164"/>
      <c r="C141" s="164"/>
      <c r="D141" s="166"/>
    </row>
    <row r="142" spans="1:4" ht="28.5" customHeight="1">
      <c r="A142" s="221">
        <v>133</v>
      </c>
      <c r="B142" s="164"/>
      <c r="C142" s="164"/>
      <c r="D142" s="166"/>
    </row>
    <row r="143" spans="1:4" ht="28.5" customHeight="1">
      <c r="A143" s="221">
        <v>134</v>
      </c>
      <c r="B143" s="164"/>
      <c r="C143" s="164"/>
      <c r="D143" s="166"/>
    </row>
    <row r="144" spans="1:4" ht="28.5" customHeight="1">
      <c r="A144" s="221">
        <v>135</v>
      </c>
      <c r="B144" s="164"/>
      <c r="C144" s="164"/>
      <c r="D144" s="166"/>
    </row>
    <row r="145" spans="1:4" ht="28.5" customHeight="1">
      <c r="A145" s="221">
        <v>136</v>
      </c>
      <c r="B145" s="164"/>
      <c r="C145" s="164"/>
      <c r="D145" s="166"/>
    </row>
    <row r="146" spans="1:4" ht="28.5" customHeight="1">
      <c r="A146" s="221">
        <v>137</v>
      </c>
      <c r="B146" s="164"/>
      <c r="C146" s="164"/>
      <c r="D146" s="166"/>
    </row>
    <row r="147" spans="1:4" ht="28.5" customHeight="1">
      <c r="A147" s="221">
        <v>138</v>
      </c>
      <c r="B147" s="164"/>
      <c r="C147" s="164"/>
      <c r="D147" s="166"/>
    </row>
    <row r="148" spans="1:4" ht="28.5" customHeight="1">
      <c r="A148" s="221">
        <v>139</v>
      </c>
      <c r="B148" s="164"/>
      <c r="C148" s="164"/>
      <c r="D148" s="166"/>
    </row>
    <row r="149" spans="1:4" ht="28.5" customHeight="1">
      <c r="A149" s="221">
        <v>140</v>
      </c>
      <c r="B149" s="164"/>
      <c r="C149" s="164"/>
      <c r="D149" s="166"/>
    </row>
    <row r="150" spans="1:4" ht="28.5" customHeight="1">
      <c r="A150" s="221">
        <v>141</v>
      </c>
      <c r="B150" s="164"/>
      <c r="C150" s="164"/>
      <c r="D150" s="166"/>
    </row>
    <row r="151" spans="1:4" ht="28.5" customHeight="1">
      <c r="A151" s="221">
        <v>142</v>
      </c>
      <c r="B151" s="164"/>
      <c r="C151" s="164"/>
      <c r="D151" s="166"/>
    </row>
    <row r="152" spans="1:4" ht="28.5" customHeight="1">
      <c r="A152" s="221">
        <v>143</v>
      </c>
      <c r="B152" s="164"/>
      <c r="C152" s="164"/>
      <c r="D152" s="166"/>
    </row>
    <row r="153" spans="1:4" ht="28.5" customHeight="1">
      <c r="A153" s="221">
        <v>144</v>
      </c>
      <c r="B153" s="164"/>
      <c r="C153" s="164"/>
      <c r="D153" s="166"/>
    </row>
    <row r="154" spans="1:4" ht="28.5" customHeight="1">
      <c r="A154" s="221">
        <v>145</v>
      </c>
      <c r="B154" s="164"/>
      <c r="C154" s="164"/>
      <c r="D154" s="166"/>
    </row>
    <row r="155" spans="1:4" ht="28.5" customHeight="1">
      <c r="A155" s="221">
        <v>146</v>
      </c>
      <c r="B155" s="164"/>
      <c r="C155" s="164"/>
      <c r="D155" s="166"/>
    </row>
    <row r="156" spans="1:4" ht="28.5" customHeight="1">
      <c r="A156" s="221">
        <v>147</v>
      </c>
      <c r="B156" s="164"/>
      <c r="C156" s="164"/>
      <c r="D156" s="166"/>
    </row>
    <row r="157" spans="1:4" ht="28.5" customHeight="1">
      <c r="A157" s="221">
        <v>148</v>
      </c>
      <c r="B157" s="164"/>
      <c r="C157" s="164"/>
      <c r="D157" s="166"/>
    </row>
    <row r="158" spans="1:4" ht="28.5" customHeight="1">
      <c r="A158" s="221">
        <v>149</v>
      </c>
      <c r="B158" s="164"/>
      <c r="C158" s="164"/>
      <c r="D158" s="166"/>
    </row>
    <row r="159" spans="1:4" ht="28.5" customHeight="1">
      <c r="A159" s="221">
        <v>150</v>
      </c>
      <c r="B159" s="164"/>
      <c r="C159" s="164"/>
      <c r="D159" s="166"/>
    </row>
    <row r="160" spans="1:4" ht="28.5" customHeight="1">
      <c r="A160" s="221">
        <v>151</v>
      </c>
      <c r="B160" s="164"/>
      <c r="C160" s="164"/>
      <c r="D160" s="166"/>
    </row>
    <row r="161" spans="1:4" ht="28.5" customHeight="1">
      <c r="A161" s="221">
        <v>152</v>
      </c>
      <c r="B161" s="164"/>
      <c r="C161" s="164"/>
      <c r="D161" s="166"/>
    </row>
    <row r="162" spans="1:4" ht="28.5" customHeight="1">
      <c r="A162" s="221">
        <v>153</v>
      </c>
      <c r="B162" s="164"/>
      <c r="C162" s="164"/>
      <c r="D162" s="166"/>
    </row>
    <row r="163" spans="1:4" ht="28.5" customHeight="1">
      <c r="A163" s="221">
        <v>154</v>
      </c>
      <c r="B163" s="164"/>
      <c r="C163" s="164"/>
      <c r="D163" s="166"/>
    </row>
    <row r="164" spans="1:4" ht="28.5" customHeight="1">
      <c r="A164" s="221">
        <v>155</v>
      </c>
      <c r="B164" s="164"/>
      <c r="C164" s="164"/>
      <c r="D164" s="166"/>
    </row>
    <row r="165" spans="1:4" ht="28.5" customHeight="1">
      <c r="A165" s="221">
        <v>156</v>
      </c>
      <c r="B165" s="164"/>
      <c r="C165" s="164"/>
      <c r="D165" s="166"/>
    </row>
    <row r="166" spans="1:4" ht="28.5" customHeight="1">
      <c r="A166" s="221">
        <v>157</v>
      </c>
      <c r="B166" s="164"/>
      <c r="C166" s="164"/>
      <c r="D166" s="166"/>
    </row>
    <row r="167" spans="1:4" ht="28.5" customHeight="1">
      <c r="A167" s="221">
        <v>158</v>
      </c>
      <c r="B167" s="164"/>
      <c r="C167" s="164"/>
      <c r="D167" s="166"/>
    </row>
    <row r="168" spans="1:4" ht="28.5" customHeight="1">
      <c r="A168" s="221">
        <v>159</v>
      </c>
      <c r="B168" s="164"/>
      <c r="C168" s="164"/>
      <c r="D168" s="166"/>
    </row>
    <row r="169" spans="1:4" ht="28.5" customHeight="1">
      <c r="A169" s="221">
        <v>160</v>
      </c>
      <c r="B169" s="164"/>
      <c r="C169" s="164"/>
      <c r="D169" s="166"/>
    </row>
    <row r="170" spans="1:4" ht="28.5" customHeight="1">
      <c r="A170" s="221">
        <v>161</v>
      </c>
      <c r="B170" s="164"/>
      <c r="C170" s="164"/>
      <c r="D170" s="166"/>
    </row>
    <row r="171" spans="1:4" ht="28.5" customHeight="1">
      <c r="A171" s="221">
        <v>162</v>
      </c>
      <c r="B171" s="164"/>
      <c r="C171" s="164"/>
      <c r="D171" s="166"/>
    </row>
    <row r="172" spans="1:4" ht="28.5" customHeight="1">
      <c r="A172" s="221">
        <v>163</v>
      </c>
      <c r="B172" s="164"/>
      <c r="C172" s="164"/>
      <c r="D172" s="166"/>
    </row>
    <row r="173" spans="1:4" ht="28.5" customHeight="1">
      <c r="A173" s="221">
        <v>164</v>
      </c>
      <c r="B173" s="164"/>
      <c r="C173" s="164"/>
      <c r="D173" s="166"/>
    </row>
    <row r="174" spans="1:4" ht="28.5" customHeight="1">
      <c r="A174" s="221">
        <v>165</v>
      </c>
      <c r="B174" s="164"/>
      <c r="C174" s="164"/>
      <c r="D174" s="166"/>
    </row>
    <row r="175" spans="1:4" ht="28.5" customHeight="1">
      <c r="A175" s="221">
        <v>166</v>
      </c>
      <c r="B175" s="164"/>
      <c r="C175" s="164"/>
      <c r="D175" s="166"/>
    </row>
    <row r="176" spans="1:4" ht="28.5" customHeight="1">
      <c r="A176" s="221">
        <v>167</v>
      </c>
      <c r="B176" s="164"/>
      <c r="C176" s="164"/>
      <c r="D176" s="166"/>
    </row>
    <row r="177" spans="1:4" ht="28.5" customHeight="1">
      <c r="A177" s="221">
        <v>168</v>
      </c>
      <c r="B177" s="164"/>
      <c r="C177" s="164"/>
      <c r="D177" s="166"/>
    </row>
    <row r="178" spans="1:4" ht="28.5" customHeight="1">
      <c r="A178" s="221">
        <v>169</v>
      </c>
      <c r="B178" s="164"/>
      <c r="C178" s="164"/>
      <c r="D178" s="166"/>
    </row>
    <row r="179" spans="1:4" ht="28.5" customHeight="1">
      <c r="A179" s="221">
        <v>170</v>
      </c>
      <c r="B179" s="164"/>
      <c r="C179" s="164"/>
      <c r="D179" s="166"/>
    </row>
    <row r="180" spans="1:4" ht="28.5" customHeight="1">
      <c r="A180" s="221">
        <v>171</v>
      </c>
      <c r="B180" s="164"/>
      <c r="C180" s="164"/>
      <c r="D180" s="166"/>
    </row>
    <row r="181" spans="1:4" ht="28.5" customHeight="1">
      <c r="A181" s="221">
        <v>172</v>
      </c>
      <c r="B181" s="164"/>
      <c r="C181" s="164"/>
      <c r="D181" s="166"/>
    </row>
    <row r="182" spans="1:4" ht="28.5" customHeight="1">
      <c r="A182" s="221">
        <v>173</v>
      </c>
      <c r="B182" s="164"/>
      <c r="C182" s="164"/>
      <c r="D182" s="166"/>
    </row>
    <row r="183" spans="1:4" ht="28.5" customHeight="1">
      <c r="A183" s="221">
        <v>174</v>
      </c>
      <c r="B183" s="164"/>
      <c r="C183" s="164"/>
      <c r="D183" s="166"/>
    </row>
    <row r="184" spans="1:4" ht="28.5" customHeight="1">
      <c r="A184" s="221">
        <v>175</v>
      </c>
      <c r="B184" s="164"/>
      <c r="C184" s="164"/>
      <c r="D184" s="166"/>
    </row>
    <row r="185" spans="1:4" ht="28.5" customHeight="1">
      <c r="A185" s="221">
        <v>176</v>
      </c>
      <c r="B185" s="164"/>
      <c r="C185" s="164"/>
      <c r="D185" s="166"/>
    </row>
    <row r="186" spans="1:4" ht="28.5" customHeight="1">
      <c r="A186" s="221">
        <v>177</v>
      </c>
      <c r="B186" s="164"/>
      <c r="C186" s="164"/>
      <c r="D186" s="166"/>
    </row>
    <row r="187" spans="1:4" ht="28.5" customHeight="1">
      <c r="A187" s="221">
        <v>178</v>
      </c>
      <c r="B187" s="164"/>
      <c r="C187" s="164"/>
      <c r="D187" s="166"/>
    </row>
    <row r="188" spans="1:4" ht="28.5" customHeight="1">
      <c r="A188" s="221">
        <v>179</v>
      </c>
      <c r="B188" s="164"/>
      <c r="C188" s="164"/>
      <c r="D188" s="166"/>
    </row>
    <row r="189" spans="1:4" ht="28.5" customHeight="1">
      <c r="A189" s="221">
        <v>180</v>
      </c>
      <c r="B189" s="164"/>
      <c r="C189" s="164"/>
      <c r="D189" s="166"/>
    </row>
    <row r="190" spans="1:4" ht="28.5" customHeight="1">
      <c r="A190" s="221">
        <v>181</v>
      </c>
      <c r="B190" s="164"/>
      <c r="C190" s="164"/>
      <c r="D190" s="166"/>
    </row>
    <row r="191" spans="1:4" ht="28.5" customHeight="1">
      <c r="A191" s="221">
        <v>182</v>
      </c>
      <c r="B191" s="164"/>
      <c r="C191" s="164"/>
      <c r="D191" s="166"/>
    </row>
    <row r="192" spans="1:4" ht="28.5" customHeight="1">
      <c r="A192" s="221">
        <v>183</v>
      </c>
      <c r="B192" s="164"/>
      <c r="C192" s="164"/>
      <c r="D192" s="166"/>
    </row>
    <row r="193" spans="1:4" ht="28.5" customHeight="1">
      <c r="A193" s="221">
        <v>184</v>
      </c>
      <c r="B193" s="164"/>
      <c r="C193" s="164"/>
      <c r="D193" s="166"/>
    </row>
    <row r="194" spans="1:4" ht="28.5" customHeight="1">
      <c r="A194" s="221">
        <v>185</v>
      </c>
      <c r="B194" s="164"/>
      <c r="C194" s="164"/>
      <c r="D194" s="166"/>
    </row>
    <row r="195" spans="1:4" ht="28.5" customHeight="1">
      <c r="A195" s="221">
        <v>186</v>
      </c>
      <c r="B195" s="164"/>
      <c r="C195" s="164"/>
      <c r="D195" s="166"/>
    </row>
    <row r="196" spans="1:4" ht="28.5" customHeight="1">
      <c r="A196" s="221">
        <v>187</v>
      </c>
      <c r="B196" s="164"/>
      <c r="C196" s="164"/>
      <c r="D196" s="166"/>
    </row>
    <row r="197" spans="1:4" ht="28.5" customHeight="1">
      <c r="A197" s="221">
        <v>188</v>
      </c>
      <c r="B197" s="164"/>
      <c r="C197" s="164"/>
      <c r="D197" s="166"/>
    </row>
    <row r="198" spans="1:4" ht="28.5" customHeight="1">
      <c r="A198" s="221">
        <v>189</v>
      </c>
      <c r="B198" s="164"/>
      <c r="C198" s="164"/>
      <c r="D198" s="166"/>
    </row>
    <row r="199" spans="1:4" ht="28.5" customHeight="1">
      <c r="A199" s="221">
        <v>190</v>
      </c>
      <c r="B199" s="164"/>
      <c r="C199" s="164"/>
      <c r="D199" s="166"/>
    </row>
    <row r="200" spans="1:4" ht="28.5" customHeight="1">
      <c r="A200" s="221">
        <v>191</v>
      </c>
      <c r="B200" s="164"/>
      <c r="C200" s="164"/>
      <c r="D200" s="166"/>
    </row>
    <row r="201" spans="1:4" ht="28.5" customHeight="1">
      <c r="A201" s="221">
        <v>192</v>
      </c>
      <c r="B201" s="164"/>
      <c r="C201" s="164"/>
      <c r="D201" s="166"/>
    </row>
    <row r="202" spans="1:4" ht="28.5" customHeight="1">
      <c r="A202" s="221">
        <v>193</v>
      </c>
      <c r="B202" s="164"/>
      <c r="C202" s="164"/>
      <c r="D202" s="166"/>
    </row>
    <row r="203" spans="1:4" ht="28.5" customHeight="1">
      <c r="A203" s="221">
        <v>194</v>
      </c>
      <c r="B203" s="164"/>
      <c r="C203" s="164"/>
      <c r="D203" s="166"/>
    </row>
    <row r="204" spans="1:4" ht="28.5" customHeight="1">
      <c r="A204" s="221">
        <v>195</v>
      </c>
      <c r="B204" s="164"/>
      <c r="C204" s="164"/>
      <c r="D204" s="166"/>
    </row>
    <row r="205" spans="1:4" ht="28.5" customHeight="1">
      <c r="A205" s="221">
        <v>196</v>
      </c>
      <c r="B205" s="164"/>
      <c r="C205" s="164"/>
      <c r="D205" s="166"/>
    </row>
    <row r="206" spans="1:4" ht="28.5" customHeight="1">
      <c r="A206" s="221">
        <v>197</v>
      </c>
      <c r="B206" s="164"/>
      <c r="C206" s="164"/>
      <c r="D206" s="166"/>
    </row>
    <row r="207" spans="1:4" ht="28.5" customHeight="1">
      <c r="A207" s="221">
        <v>198</v>
      </c>
      <c r="B207" s="164"/>
      <c r="C207" s="164"/>
      <c r="D207" s="166"/>
    </row>
    <row r="208" spans="1:4" ht="28.5" customHeight="1">
      <c r="A208" s="221">
        <v>199</v>
      </c>
      <c r="B208" s="164"/>
      <c r="C208" s="164"/>
      <c r="D208" s="166"/>
    </row>
    <row r="209" spans="1:4" ht="28.5" customHeight="1">
      <c r="A209" s="221">
        <v>200</v>
      </c>
      <c r="B209" s="164"/>
      <c r="C209" s="164"/>
      <c r="D209" s="166"/>
    </row>
    <row r="210" spans="1:4" ht="28.5" customHeight="1">
      <c r="A210" s="221">
        <v>201</v>
      </c>
      <c r="B210" s="164"/>
      <c r="C210" s="164"/>
      <c r="D210" s="166"/>
    </row>
    <row r="211" spans="1:4" ht="28.5" customHeight="1">
      <c r="A211" s="221">
        <v>202</v>
      </c>
      <c r="B211" s="164"/>
      <c r="C211" s="164"/>
      <c r="D211" s="166"/>
    </row>
    <row r="212" spans="1:4" ht="28.5" customHeight="1">
      <c r="A212" s="221">
        <v>203</v>
      </c>
      <c r="B212" s="164"/>
      <c r="C212" s="164"/>
      <c r="D212" s="166"/>
    </row>
    <row r="213" spans="1:4" ht="28.5" customHeight="1">
      <c r="A213" s="221">
        <v>204</v>
      </c>
      <c r="B213" s="164"/>
      <c r="C213" s="164"/>
      <c r="D213" s="166"/>
    </row>
    <row r="214" spans="1:4" ht="28.5" customHeight="1">
      <c r="A214" s="221">
        <v>205</v>
      </c>
      <c r="B214" s="164"/>
      <c r="C214" s="164"/>
      <c r="D214" s="166"/>
    </row>
    <row r="215" spans="1:4" ht="28.5" customHeight="1">
      <c r="A215" s="221">
        <v>206</v>
      </c>
      <c r="B215" s="164"/>
      <c r="C215" s="164"/>
      <c r="D215" s="166"/>
    </row>
    <row r="216" spans="1:4" ht="28.5" customHeight="1">
      <c r="A216" s="221">
        <v>207</v>
      </c>
      <c r="B216" s="164"/>
      <c r="C216" s="164"/>
      <c r="D216" s="166"/>
    </row>
    <row r="217" spans="1:4" ht="28.5" customHeight="1">
      <c r="A217" s="221">
        <v>208</v>
      </c>
      <c r="B217" s="164"/>
      <c r="C217" s="164"/>
      <c r="D217" s="166"/>
    </row>
    <row r="218" spans="1:4" ht="28.5" customHeight="1">
      <c r="A218" s="221">
        <v>209</v>
      </c>
      <c r="B218" s="164"/>
      <c r="C218" s="164"/>
      <c r="D218" s="166"/>
    </row>
    <row r="219" spans="1:4" ht="28.5" customHeight="1">
      <c r="A219" s="221">
        <v>210</v>
      </c>
      <c r="B219" s="164"/>
      <c r="C219" s="164"/>
      <c r="D219" s="166"/>
    </row>
    <row r="220" spans="1:4" ht="28.5" customHeight="1">
      <c r="A220" s="221">
        <v>211</v>
      </c>
      <c r="B220" s="164"/>
      <c r="C220" s="164"/>
      <c r="D220" s="166"/>
    </row>
    <row r="221" spans="1:4" ht="28.5" customHeight="1">
      <c r="A221" s="221">
        <v>212</v>
      </c>
      <c r="B221" s="164"/>
      <c r="C221" s="164"/>
      <c r="D221" s="166"/>
    </row>
    <row r="222" spans="1:4" ht="28.5" customHeight="1">
      <c r="A222" s="221">
        <v>213</v>
      </c>
      <c r="B222" s="164"/>
      <c r="C222" s="164"/>
      <c r="D222" s="166"/>
    </row>
    <row r="223" spans="1:4" ht="28.5" customHeight="1">
      <c r="A223" s="221">
        <v>214</v>
      </c>
      <c r="B223" s="164"/>
      <c r="C223" s="164"/>
      <c r="D223" s="166"/>
    </row>
    <row r="224" spans="1:4" ht="28.5" customHeight="1">
      <c r="A224" s="221">
        <v>215</v>
      </c>
      <c r="B224" s="164"/>
      <c r="C224" s="164"/>
      <c r="D224" s="166"/>
    </row>
    <row r="225" spans="1:4" ht="28.5" customHeight="1">
      <c r="A225" s="221">
        <v>216</v>
      </c>
      <c r="B225" s="164"/>
      <c r="C225" s="164"/>
      <c r="D225" s="166"/>
    </row>
    <row r="226" spans="1:4" ht="28.5" customHeight="1">
      <c r="A226" s="221">
        <v>217</v>
      </c>
      <c r="B226" s="164"/>
      <c r="C226" s="164"/>
      <c r="D226" s="166"/>
    </row>
    <row r="227" spans="1:4" ht="28.5" customHeight="1">
      <c r="A227" s="221">
        <v>218</v>
      </c>
      <c r="B227" s="164"/>
      <c r="C227" s="164"/>
      <c r="D227" s="166"/>
    </row>
    <row r="228" spans="1:4" ht="28.5" customHeight="1">
      <c r="A228" s="221">
        <v>219</v>
      </c>
      <c r="B228" s="164"/>
      <c r="C228" s="164"/>
      <c r="D228" s="166"/>
    </row>
    <row r="229" spans="1:4" ht="28.5" customHeight="1">
      <c r="A229" s="221">
        <v>220</v>
      </c>
      <c r="B229" s="164"/>
      <c r="C229" s="164"/>
      <c r="D229" s="166"/>
    </row>
    <row r="230" spans="1:4" ht="28.5" customHeight="1">
      <c r="A230" s="221">
        <v>221</v>
      </c>
      <c r="B230" s="164"/>
      <c r="C230" s="164"/>
      <c r="D230" s="166"/>
    </row>
    <row r="231" spans="1:4" ht="28.5" customHeight="1">
      <c r="A231" s="221">
        <v>222</v>
      </c>
      <c r="B231" s="164"/>
      <c r="C231" s="164"/>
      <c r="D231" s="166"/>
    </row>
    <row r="232" spans="1:4" ht="28.5" customHeight="1">
      <c r="A232" s="221">
        <v>223</v>
      </c>
      <c r="B232" s="164"/>
      <c r="C232" s="164"/>
      <c r="D232" s="166"/>
    </row>
    <row r="233" spans="1:4" ht="28.5" customHeight="1">
      <c r="A233" s="221">
        <v>224</v>
      </c>
      <c r="B233" s="164"/>
      <c r="C233" s="164"/>
      <c r="D233" s="166"/>
    </row>
    <row r="234" spans="1:4" ht="28.5" customHeight="1">
      <c r="A234" s="221">
        <v>225</v>
      </c>
      <c r="B234" s="164"/>
      <c r="C234" s="164"/>
      <c r="D234" s="166"/>
    </row>
    <row r="235" spans="1:4" ht="28.5" customHeight="1">
      <c r="A235" s="221">
        <v>226</v>
      </c>
      <c r="B235" s="164"/>
      <c r="C235" s="164"/>
      <c r="D235" s="166"/>
    </row>
    <row r="236" spans="1:4" ht="28.5" customHeight="1">
      <c r="A236" s="221">
        <v>227</v>
      </c>
      <c r="B236" s="164"/>
      <c r="C236" s="164"/>
      <c r="D236" s="166"/>
    </row>
    <row r="237" spans="1:4" ht="28.5" customHeight="1">
      <c r="A237" s="221">
        <v>228</v>
      </c>
      <c r="B237" s="164"/>
      <c r="C237" s="164"/>
      <c r="D237" s="166"/>
    </row>
    <row r="238" spans="1:4" ht="28.5" customHeight="1">
      <c r="A238" s="221">
        <v>229</v>
      </c>
      <c r="B238" s="164"/>
      <c r="C238" s="164"/>
      <c r="D238" s="166"/>
    </row>
    <row r="239" spans="1:4" ht="28.5" customHeight="1">
      <c r="A239" s="221">
        <v>230</v>
      </c>
      <c r="B239" s="164"/>
      <c r="C239" s="164"/>
      <c r="D239" s="166"/>
    </row>
    <row r="240" spans="1:4" ht="28.5" customHeight="1">
      <c r="A240" s="221">
        <v>231</v>
      </c>
      <c r="B240" s="164"/>
      <c r="C240" s="164"/>
      <c r="D240" s="166"/>
    </row>
    <row r="241" spans="1:4" ht="28.5" customHeight="1">
      <c r="A241" s="221">
        <v>232</v>
      </c>
      <c r="B241" s="164"/>
      <c r="C241" s="164"/>
      <c r="D241" s="166"/>
    </row>
    <row r="242" spans="1:4" ht="28.5" customHeight="1">
      <c r="A242" s="221">
        <v>233</v>
      </c>
      <c r="B242" s="164"/>
      <c r="C242" s="164"/>
      <c r="D242" s="166"/>
    </row>
    <row r="243" spans="1:4" ht="28.5" customHeight="1">
      <c r="A243" s="221">
        <v>234</v>
      </c>
      <c r="B243" s="164"/>
      <c r="C243" s="164"/>
      <c r="D243" s="166"/>
    </row>
    <row r="244" spans="1:4" ht="28.5" customHeight="1">
      <c r="A244" s="221">
        <v>235</v>
      </c>
      <c r="B244" s="164"/>
      <c r="C244" s="164"/>
      <c r="D244" s="166"/>
    </row>
    <row r="245" spans="1:4" ht="28.5" customHeight="1">
      <c r="A245" s="221">
        <v>236</v>
      </c>
      <c r="B245" s="164"/>
      <c r="C245" s="164"/>
      <c r="D245" s="166"/>
    </row>
    <row r="246" spans="1:4" ht="28.5" customHeight="1">
      <c r="A246" s="221">
        <v>237</v>
      </c>
      <c r="B246" s="164"/>
      <c r="C246" s="164"/>
      <c r="D246" s="166"/>
    </row>
    <row r="247" spans="1:4" ht="28.5" customHeight="1">
      <c r="A247" s="221">
        <v>238</v>
      </c>
      <c r="B247" s="164"/>
      <c r="C247" s="164"/>
      <c r="D247" s="166"/>
    </row>
    <row r="248" spans="1:4" ht="28.5" customHeight="1">
      <c r="A248" s="221">
        <v>239</v>
      </c>
      <c r="B248" s="164"/>
      <c r="C248" s="164"/>
      <c r="D248" s="166"/>
    </row>
    <row r="249" spans="1:4" ht="28.5" customHeight="1">
      <c r="A249" s="221">
        <v>240</v>
      </c>
      <c r="B249" s="164"/>
      <c r="C249" s="164"/>
      <c r="D249" s="166"/>
    </row>
    <row r="250" spans="1:4" ht="28.5" customHeight="1">
      <c r="A250" s="221">
        <v>241</v>
      </c>
      <c r="B250" s="164"/>
      <c r="C250" s="164"/>
      <c r="D250" s="166"/>
    </row>
    <row r="251" spans="1:4" ht="28.5" customHeight="1">
      <c r="A251" s="221">
        <v>242</v>
      </c>
      <c r="B251" s="164"/>
      <c r="C251" s="164"/>
      <c r="D251" s="166"/>
    </row>
    <row r="252" spans="1:4" ht="28.5" customHeight="1">
      <c r="A252" s="221">
        <v>243</v>
      </c>
      <c r="B252" s="164"/>
      <c r="C252" s="164"/>
      <c r="D252" s="166"/>
    </row>
    <row r="253" spans="1:4" ht="28.5" customHeight="1">
      <c r="A253" s="221">
        <v>244</v>
      </c>
      <c r="B253" s="164"/>
      <c r="C253" s="164"/>
      <c r="D253" s="166"/>
    </row>
    <row r="254" spans="1:4" ht="28.5" customHeight="1">
      <c r="A254" s="221">
        <v>245</v>
      </c>
      <c r="B254" s="164"/>
      <c r="C254" s="164"/>
      <c r="D254" s="166"/>
    </row>
    <row r="255" spans="1:4" ht="28.5" customHeight="1">
      <c r="A255" s="221">
        <v>246</v>
      </c>
      <c r="B255" s="164"/>
      <c r="C255" s="164"/>
      <c r="D255" s="166"/>
    </row>
    <row r="256" spans="1:4" ht="28.5" customHeight="1">
      <c r="A256" s="221">
        <v>247</v>
      </c>
      <c r="B256" s="164"/>
      <c r="C256" s="164"/>
      <c r="D256" s="166"/>
    </row>
    <row r="257" spans="1:4" ht="28.5" customHeight="1">
      <c r="A257" s="221">
        <v>248</v>
      </c>
      <c r="B257" s="164"/>
      <c r="C257" s="164"/>
      <c r="D257" s="166"/>
    </row>
    <row r="258" spans="1:4" ht="28.5" customHeight="1">
      <c r="A258" s="221">
        <v>249</v>
      </c>
      <c r="B258" s="164"/>
      <c r="C258" s="164"/>
      <c r="D258" s="166"/>
    </row>
    <row r="259" spans="1:4" ht="28.5" customHeight="1">
      <c r="A259" s="221">
        <v>250</v>
      </c>
      <c r="B259" s="164"/>
      <c r="C259" s="164"/>
      <c r="D259" s="166"/>
    </row>
    <row r="260" spans="1:4" ht="28.5" customHeight="1">
      <c r="A260" s="221">
        <v>251</v>
      </c>
      <c r="B260" s="164"/>
      <c r="C260" s="164"/>
      <c r="D260" s="166"/>
    </row>
    <row r="261" spans="1:4" ht="28.5" customHeight="1">
      <c r="A261" s="221">
        <v>252</v>
      </c>
      <c r="B261" s="164"/>
      <c r="C261" s="164"/>
      <c r="D261" s="166"/>
    </row>
    <row r="262" spans="1:4" ht="28.5" customHeight="1">
      <c r="A262" s="221">
        <v>253</v>
      </c>
      <c r="B262" s="164"/>
      <c r="C262" s="164"/>
      <c r="D262" s="166"/>
    </row>
    <row r="263" spans="1:4" ht="28.5" customHeight="1">
      <c r="A263" s="221">
        <v>254</v>
      </c>
      <c r="B263" s="164"/>
      <c r="C263" s="164"/>
      <c r="D263" s="166"/>
    </row>
    <row r="264" spans="1:4" ht="28.5" customHeight="1">
      <c r="A264" s="221">
        <v>255</v>
      </c>
      <c r="B264" s="164"/>
      <c r="C264" s="164"/>
      <c r="D264" s="166"/>
    </row>
    <row r="265" spans="1:4" ht="28.5" customHeight="1">
      <c r="A265" s="221">
        <v>256</v>
      </c>
      <c r="B265" s="164"/>
      <c r="C265" s="164"/>
      <c r="D265" s="166"/>
    </row>
    <row r="266" spans="1:4" ht="28.5" customHeight="1">
      <c r="A266" s="221">
        <v>257</v>
      </c>
      <c r="B266" s="164"/>
      <c r="C266" s="164"/>
      <c r="D266" s="166"/>
    </row>
    <row r="267" spans="1:4" ht="28.5" customHeight="1">
      <c r="A267" s="221">
        <v>258</v>
      </c>
      <c r="B267" s="164"/>
      <c r="C267" s="164"/>
      <c r="D267" s="166"/>
    </row>
    <row r="268" spans="1:4" ht="28.5" customHeight="1">
      <c r="A268" s="221">
        <v>259</v>
      </c>
      <c r="B268" s="164"/>
      <c r="C268" s="164"/>
      <c r="D268" s="166"/>
    </row>
    <row r="269" spans="1:4" ht="28.5" customHeight="1">
      <c r="A269" s="221">
        <v>260</v>
      </c>
      <c r="B269" s="164"/>
      <c r="C269" s="164"/>
      <c r="D269" s="166"/>
    </row>
    <row r="270" spans="1:4" ht="28.5" customHeight="1">
      <c r="A270" s="221">
        <v>261</v>
      </c>
      <c r="B270" s="164"/>
      <c r="C270" s="164"/>
      <c r="D270" s="166"/>
    </row>
    <row r="271" spans="1:4" ht="28.5" customHeight="1">
      <c r="A271" s="221">
        <v>262</v>
      </c>
      <c r="B271" s="164"/>
      <c r="C271" s="164"/>
      <c r="D271" s="166"/>
    </row>
    <row r="272" spans="1:4" ht="28.5" customHeight="1">
      <c r="A272" s="221">
        <v>263</v>
      </c>
      <c r="B272" s="164"/>
      <c r="C272" s="164"/>
      <c r="D272" s="166"/>
    </row>
    <row r="273" spans="1:4" ht="28.5" customHeight="1">
      <c r="A273" s="221">
        <v>264</v>
      </c>
      <c r="B273" s="164"/>
      <c r="C273" s="164"/>
      <c r="D273" s="166"/>
    </row>
    <row r="274" spans="1:4" ht="28.5" customHeight="1">
      <c r="A274" s="221">
        <v>265</v>
      </c>
      <c r="B274" s="164"/>
      <c r="C274" s="164"/>
      <c r="D274" s="166"/>
    </row>
    <row r="275" spans="1:4" ht="28.5" customHeight="1">
      <c r="A275" s="221">
        <v>266</v>
      </c>
      <c r="B275" s="164"/>
      <c r="C275" s="164"/>
      <c r="D275" s="166"/>
    </row>
    <row r="276" spans="1:4" ht="28.5" customHeight="1">
      <c r="A276" s="221">
        <v>267</v>
      </c>
      <c r="B276" s="164"/>
      <c r="C276" s="164"/>
      <c r="D276" s="166"/>
    </row>
    <row r="277" spans="1:4" ht="28.5" customHeight="1">
      <c r="A277" s="221">
        <v>268</v>
      </c>
      <c r="B277" s="164"/>
      <c r="C277" s="164"/>
      <c r="D277" s="166"/>
    </row>
    <row r="278" spans="1:4" ht="28.5" customHeight="1">
      <c r="A278" s="221">
        <v>269</v>
      </c>
      <c r="B278" s="164"/>
      <c r="C278" s="164"/>
      <c r="D278" s="166"/>
    </row>
    <row r="279" spans="1:4" ht="28.5" customHeight="1">
      <c r="A279" s="221">
        <v>270</v>
      </c>
      <c r="B279" s="164"/>
      <c r="C279" s="164"/>
      <c r="D279" s="166"/>
    </row>
    <row r="280" spans="1:4" ht="28.5" customHeight="1">
      <c r="A280" s="221">
        <v>271</v>
      </c>
      <c r="B280" s="164"/>
      <c r="C280" s="164"/>
      <c r="D280" s="166"/>
    </row>
    <row r="281" spans="1:4" ht="28.5" customHeight="1">
      <c r="A281" s="221">
        <v>272</v>
      </c>
      <c r="B281" s="164"/>
      <c r="C281" s="164"/>
      <c r="D281" s="166"/>
    </row>
    <row r="282" spans="1:4" ht="28.5" customHeight="1">
      <c r="A282" s="221">
        <v>273</v>
      </c>
      <c r="B282" s="164"/>
      <c r="C282" s="164"/>
      <c r="D282" s="166"/>
    </row>
    <row r="283" spans="1:4" ht="28.5" customHeight="1">
      <c r="A283" s="221">
        <v>274</v>
      </c>
      <c r="B283" s="164"/>
      <c r="C283" s="164"/>
      <c r="D283" s="166"/>
    </row>
    <row r="284" spans="1:4" ht="28.5" customHeight="1">
      <c r="A284" s="221">
        <v>275</v>
      </c>
      <c r="B284" s="164"/>
      <c r="C284" s="164"/>
      <c r="D284" s="166"/>
    </row>
    <row r="285" spans="1:4" ht="28.5" customHeight="1">
      <c r="A285" s="221">
        <v>276</v>
      </c>
      <c r="B285" s="164"/>
      <c r="C285" s="164"/>
      <c r="D285" s="166"/>
    </row>
    <row r="286" spans="1:4" ht="28.5" customHeight="1">
      <c r="A286" s="221">
        <v>277</v>
      </c>
      <c r="B286" s="164"/>
      <c r="C286" s="164"/>
      <c r="D286" s="166"/>
    </row>
    <row r="287" spans="1:4" ht="28.5" customHeight="1">
      <c r="A287" s="221">
        <v>278</v>
      </c>
      <c r="B287" s="164"/>
      <c r="C287" s="164"/>
      <c r="D287" s="166"/>
    </row>
    <row r="288" spans="1:4" ht="28.5" customHeight="1">
      <c r="A288" s="221">
        <v>279</v>
      </c>
      <c r="B288" s="164"/>
      <c r="C288" s="164"/>
      <c r="D288" s="166"/>
    </row>
    <row r="289" spans="1:4" ht="28.5" customHeight="1">
      <c r="A289" s="221">
        <v>280</v>
      </c>
      <c r="B289" s="164"/>
      <c r="C289" s="164"/>
      <c r="D289" s="166"/>
    </row>
    <row r="290" spans="1:4" ht="28.5" customHeight="1">
      <c r="A290" s="221">
        <v>281</v>
      </c>
      <c r="B290" s="164"/>
      <c r="C290" s="164"/>
      <c r="D290" s="166"/>
    </row>
    <row r="291" spans="1:4" ht="28.5" customHeight="1">
      <c r="A291" s="221">
        <v>282</v>
      </c>
      <c r="B291" s="164"/>
      <c r="C291" s="164"/>
      <c r="D291" s="166"/>
    </row>
    <row r="292" spans="1:4" ht="28.5" customHeight="1">
      <c r="A292" s="221">
        <v>283</v>
      </c>
      <c r="B292" s="164"/>
      <c r="C292" s="164"/>
      <c r="D292" s="166"/>
    </row>
    <row r="293" spans="1:4" ht="28.5" customHeight="1">
      <c r="A293" s="221">
        <v>284</v>
      </c>
      <c r="B293" s="164"/>
      <c r="C293" s="164"/>
      <c r="D293" s="166"/>
    </row>
    <row r="294" spans="1:4" ht="28.5" customHeight="1">
      <c r="A294" s="221">
        <v>285</v>
      </c>
      <c r="B294" s="164"/>
      <c r="C294" s="164"/>
      <c r="D294" s="166"/>
    </row>
    <row r="295" spans="1:4" ht="28.5" customHeight="1">
      <c r="A295" s="221">
        <v>286</v>
      </c>
      <c r="B295" s="164"/>
      <c r="C295" s="164"/>
      <c r="D295" s="166"/>
    </row>
    <row r="296" spans="1:4" ht="28.5" customHeight="1">
      <c r="A296" s="221">
        <v>287</v>
      </c>
      <c r="B296" s="164"/>
      <c r="C296" s="164"/>
      <c r="D296" s="166"/>
    </row>
    <row r="297" spans="1:4" ht="28.5" customHeight="1">
      <c r="A297" s="221">
        <v>288</v>
      </c>
      <c r="B297" s="164"/>
      <c r="C297" s="164"/>
      <c r="D297" s="166"/>
    </row>
    <row r="298" spans="1:4" ht="28.5" customHeight="1">
      <c r="A298" s="221">
        <v>289</v>
      </c>
      <c r="B298" s="164"/>
      <c r="C298" s="164"/>
      <c r="D298" s="166"/>
    </row>
    <row r="299" spans="1:4" ht="28.5" customHeight="1">
      <c r="A299" s="221">
        <v>290</v>
      </c>
      <c r="B299" s="164"/>
      <c r="C299" s="164"/>
      <c r="D299" s="166"/>
    </row>
    <row r="300" spans="1:4" ht="28.5" customHeight="1">
      <c r="A300" s="221">
        <v>291</v>
      </c>
      <c r="B300" s="164"/>
      <c r="C300" s="164"/>
      <c r="D300" s="166"/>
    </row>
    <row r="301" spans="1:4" ht="28.5" customHeight="1">
      <c r="A301" s="221">
        <v>292</v>
      </c>
      <c r="B301" s="164"/>
      <c r="C301" s="164"/>
      <c r="D301" s="166"/>
    </row>
    <row r="302" spans="1:4" ht="28.5" customHeight="1">
      <c r="A302" s="221">
        <v>293</v>
      </c>
      <c r="B302" s="164"/>
      <c r="C302" s="164"/>
      <c r="D302" s="166"/>
    </row>
    <row r="303" spans="1:4" ht="28.5" customHeight="1">
      <c r="A303" s="221">
        <v>294</v>
      </c>
      <c r="B303" s="164"/>
      <c r="C303" s="164"/>
      <c r="D303" s="166"/>
    </row>
    <row r="304" spans="1:4" ht="28.5" customHeight="1">
      <c r="A304" s="221">
        <v>295</v>
      </c>
      <c r="B304" s="164"/>
      <c r="C304" s="164"/>
      <c r="D304" s="166"/>
    </row>
    <row r="305" spans="1:4" ht="28.5" customHeight="1">
      <c r="A305" s="221">
        <v>296</v>
      </c>
      <c r="B305" s="164"/>
      <c r="C305" s="164"/>
      <c r="D305" s="166"/>
    </row>
    <row r="306" spans="1:4" ht="28.5" customHeight="1">
      <c r="A306" s="221">
        <v>297</v>
      </c>
      <c r="B306" s="164"/>
      <c r="C306" s="164"/>
      <c r="D306" s="166"/>
    </row>
    <row r="307" spans="1:4" ht="28.5" customHeight="1">
      <c r="A307" s="221">
        <v>298</v>
      </c>
      <c r="B307" s="164"/>
      <c r="C307" s="164"/>
      <c r="D307" s="166"/>
    </row>
    <row r="308" spans="1:4" ht="28.5" customHeight="1">
      <c r="A308" s="221">
        <v>299</v>
      </c>
      <c r="B308" s="164"/>
      <c r="C308" s="164"/>
      <c r="D308" s="166"/>
    </row>
    <row r="309" spans="1:4" ht="28.5" customHeight="1">
      <c r="A309" s="221">
        <v>300</v>
      </c>
      <c r="B309" s="164"/>
      <c r="C309" s="164"/>
      <c r="D309" s="166"/>
    </row>
    <row r="310" spans="1:4" ht="28.5" customHeight="1"/>
    <row r="311" spans="1:4" ht="28.5" customHeight="1"/>
    <row r="312" spans="1:4" ht="28.5" customHeight="1"/>
    <row r="313" spans="1:4" ht="28.5" customHeight="1"/>
    <row r="314" spans="1:4" ht="28.5" customHeight="1"/>
    <row r="315" spans="1:4" ht="28.5" customHeight="1"/>
    <row r="316" spans="1:4" ht="28.5" customHeight="1"/>
    <row r="317" spans="1:4" ht="28.5" customHeight="1"/>
    <row r="318" spans="1:4" ht="28.5" customHeight="1"/>
    <row r="319" spans="1:4" ht="28.5" customHeight="1"/>
    <row r="320" spans="1:4" ht="28.5" customHeight="1"/>
    <row r="321" ht="28.5" customHeight="1"/>
    <row r="322" ht="28.5" customHeight="1"/>
    <row r="323" ht="28.5" customHeight="1"/>
    <row r="324" ht="28.5" customHeight="1"/>
    <row r="325" ht="28.5" customHeight="1"/>
  </sheetData>
  <sheetProtection algorithmName="SHA-512" hashValue="pNVrwK1vyCQIJyQoJTvGexpiRLl90w36ZS9Sm13qoUJc/Glwe5Ab33gYwLsHyhlIYO8PEogazSdDBNEnJpfw0Q==" saltValue="lyEF8CXxPVHC3bUjqktjTw==" spinCount="100000" sheet="1" objects="1" scenarios="1"/>
  <mergeCells count="2">
    <mergeCell ref="A1:B2"/>
    <mergeCell ref="I4:J4"/>
  </mergeCells>
  <phoneticPr fontId="10"/>
  <dataValidations count="2">
    <dataValidation type="list" allowBlank="1" showInputMessage="1" showErrorMessage="1" sqref="B9" xr:uid="{00000000-0002-0000-0700-000000000000}">
      <formula1>"保育材料費,おやつ代,給食費,雑費,その他"</formula1>
    </dataValidation>
    <dataValidation type="list" allowBlank="1" showInputMessage="1" showErrorMessage="1" sqref="B10:B309" xr:uid="{00000000-0002-0000-0700-000001000000}">
      <formula1>$F$10:$F$13</formula1>
    </dataValidation>
  </dataValidations>
  <printOptions horizontalCentered="1"/>
  <pageMargins left="0.39370078740157483" right="0.39370078740157483" top="0.59055118110236227" bottom="0.39370078740157483" header="0" footer="0"/>
  <pageSetup paperSize="9" scale="10"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B1:AO111"/>
  <sheetViews>
    <sheetView view="pageBreakPreview" zoomScale="70" zoomScaleNormal="100" zoomScaleSheetLayoutView="70" workbookViewId="0">
      <selection activeCell="D3" sqref="D3"/>
    </sheetView>
  </sheetViews>
  <sheetFormatPr defaultRowHeight="18"/>
  <cols>
    <col min="1" max="1" width="3.36328125" style="268" customWidth="1"/>
    <col min="2" max="2" width="7.1796875" style="268" customWidth="1"/>
    <col min="3" max="3" width="33.54296875" style="290" customWidth="1"/>
    <col min="4" max="4" width="11.54296875" style="291" customWidth="1"/>
    <col min="5" max="5" width="8" style="268" bestFit="1" customWidth="1"/>
    <col min="6" max="6" width="18.7265625" style="268" customWidth="1"/>
    <col min="7" max="10" width="12.26953125" style="291" customWidth="1"/>
    <col min="11" max="11" width="8.7265625" style="291" customWidth="1"/>
    <col min="12" max="12" width="28.7265625" style="291" customWidth="1"/>
    <col min="13" max="13" width="8.7265625" style="268"/>
    <col min="14" max="14" width="11.453125" style="268" bestFit="1" customWidth="1"/>
    <col min="15" max="40" width="8.7265625" style="268"/>
    <col min="41" max="41" width="10.36328125" style="268" bestFit="1" customWidth="1"/>
    <col min="42" max="16384" width="8.7265625" style="268"/>
  </cols>
  <sheetData>
    <row r="1" spans="2:41" ht="24" customHeight="1">
      <c r="B1" s="265" t="s">
        <v>183</v>
      </c>
      <c r="C1" s="265"/>
      <c r="D1" s="265"/>
      <c r="E1" s="265"/>
      <c r="F1" s="265"/>
      <c r="G1" s="265"/>
      <c r="H1" s="265"/>
      <c r="I1" s="265"/>
      <c r="J1" s="265"/>
      <c r="K1" s="265"/>
      <c r="L1" s="265"/>
      <c r="M1" s="266" t="s">
        <v>154</v>
      </c>
      <c r="N1" s="298">
        <v>46113</v>
      </c>
      <c r="AO1" s="269"/>
    </row>
    <row r="2" spans="2:41" ht="24" customHeight="1">
      <c r="B2" s="265"/>
      <c r="C2" s="265"/>
      <c r="D2" s="575" t="s">
        <v>318</v>
      </c>
      <c r="E2" s="575"/>
      <c r="F2" s="575"/>
      <c r="G2" s="575"/>
      <c r="H2" s="575"/>
      <c r="I2" s="575"/>
      <c r="J2" s="575"/>
      <c r="K2" s="270"/>
      <c r="L2" s="265"/>
      <c r="M2" s="266"/>
      <c r="N2" s="267"/>
      <c r="AO2" s="269"/>
    </row>
    <row r="3" spans="2:41" ht="24" customHeight="1">
      <c r="C3" s="271"/>
      <c r="D3" s="268"/>
      <c r="G3" s="272"/>
      <c r="H3" s="272"/>
      <c r="I3" s="272"/>
      <c r="J3" s="268"/>
      <c r="K3" s="273" t="s">
        <v>155</v>
      </c>
      <c r="L3" s="274">
        <f>①給与!T3</f>
        <v>0</v>
      </c>
      <c r="M3" s="266"/>
      <c r="N3" s="267"/>
      <c r="AO3" s="269"/>
    </row>
    <row r="4" spans="2:41" ht="24" customHeight="1">
      <c r="B4" s="275" t="s">
        <v>156</v>
      </c>
      <c r="C4" s="271"/>
      <c r="D4" s="268"/>
      <c r="G4" s="272"/>
      <c r="H4" s="272"/>
      <c r="I4" s="272"/>
      <c r="J4" s="268"/>
      <c r="K4" s="272"/>
      <c r="L4" s="276"/>
      <c r="M4" s="266"/>
      <c r="N4" s="267"/>
      <c r="AO4" s="269"/>
    </row>
    <row r="5" spans="2:41" ht="30.75" customHeight="1">
      <c r="B5" s="275"/>
      <c r="C5" s="277"/>
      <c r="D5" s="268"/>
      <c r="E5" s="278" t="s">
        <v>157</v>
      </c>
      <c r="F5" s="278">
        <f>SUM(G5:J5)</f>
        <v>0</v>
      </c>
      <c r="G5" s="279">
        <f>SUM(G12:G1048576)</f>
        <v>0</v>
      </c>
      <c r="H5" s="279">
        <f>SUM(H12:H1048576)</f>
        <v>0</v>
      </c>
      <c r="I5" s="279">
        <f>SUM(I12:I1048576)</f>
        <v>0</v>
      </c>
      <c r="J5" s="279">
        <f>SUM(J12:J1048576)</f>
        <v>0</v>
      </c>
      <c r="K5" s="280"/>
      <c r="L5" s="268"/>
    </row>
    <row r="6" spans="2:41" ht="36" customHeight="1">
      <c r="B6" s="576" t="s">
        <v>158</v>
      </c>
      <c r="C6" s="577" t="s">
        <v>302</v>
      </c>
      <c r="D6" s="576" t="s">
        <v>159</v>
      </c>
      <c r="E6" s="576" t="s">
        <v>160</v>
      </c>
      <c r="F6" s="576" t="s">
        <v>185</v>
      </c>
      <c r="G6" s="577" t="s">
        <v>161</v>
      </c>
      <c r="H6" s="577"/>
      <c r="I6" s="577"/>
      <c r="J6" s="577"/>
      <c r="K6" s="569" t="s">
        <v>162</v>
      </c>
      <c r="L6" s="570"/>
    </row>
    <row r="7" spans="2:41" ht="39" customHeight="1">
      <c r="B7" s="576"/>
      <c r="C7" s="576"/>
      <c r="D7" s="576"/>
      <c r="E7" s="576"/>
      <c r="F7" s="576"/>
      <c r="G7" s="281" t="s">
        <v>163</v>
      </c>
      <c r="H7" s="282" t="s">
        <v>164</v>
      </c>
      <c r="I7" s="282" t="s">
        <v>165</v>
      </c>
      <c r="J7" s="281" t="s">
        <v>166</v>
      </c>
      <c r="K7" s="571"/>
      <c r="L7" s="572"/>
    </row>
    <row r="8" spans="2:41" ht="39" customHeight="1">
      <c r="B8" s="576"/>
      <c r="C8" s="576"/>
      <c r="D8" s="576"/>
      <c r="E8" s="576"/>
      <c r="F8" s="576"/>
      <c r="G8" s="283" t="s">
        <v>167</v>
      </c>
      <c r="H8" s="284" t="s">
        <v>168</v>
      </c>
      <c r="I8" s="284" t="s">
        <v>169</v>
      </c>
      <c r="J8" s="283" t="s">
        <v>170</v>
      </c>
      <c r="K8" s="573"/>
      <c r="L8" s="574"/>
    </row>
    <row r="9" spans="2:41" ht="28.5" customHeight="1">
      <c r="B9" s="285" t="s">
        <v>171</v>
      </c>
      <c r="C9" s="286" t="s">
        <v>211</v>
      </c>
      <c r="D9" s="287">
        <v>43923</v>
      </c>
      <c r="E9" s="285">
        <f>IF(D9="","",DATEDIF(D9,$N$1,"Y"))</f>
        <v>5</v>
      </c>
      <c r="F9" s="285" t="s">
        <v>305</v>
      </c>
      <c r="G9" s="278">
        <v>120</v>
      </c>
      <c r="H9" s="278">
        <v>50</v>
      </c>
      <c r="I9" s="278">
        <v>2</v>
      </c>
      <c r="J9" s="278"/>
      <c r="K9" s="567"/>
      <c r="L9" s="568"/>
    </row>
    <row r="10" spans="2:41" ht="28.5" customHeight="1">
      <c r="B10" s="288" t="s">
        <v>172</v>
      </c>
      <c r="C10" s="289" t="s">
        <v>212</v>
      </c>
      <c r="D10" s="287">
        <v>44300</v>
      </c>
      <c r="E10" s="285">
        <f t="shared" ref="E10:E74" si="0">IF(D10="","",DATEDIF(D10,$N$1,"Y"))</f>
        <v>4</v>
      </c>
      <c r="F10" s="285" t="s">
        <v>306</v>
      </c>
      <c r="G10" s="278">
        <v>13</v>
      </c>
      <c r="H10" s="278"/>
      <c r="I10" s="278"/>
      <c r="J10" s="278">
        <v>3</v>
      </c>
      <c r="K10" s="567"/>
      <c r="L10" s="568"/>
    </row>
    <row r="11" spans="2:41" ht="28.5" customHeight="1">
      <c r="B11" s="288" t="s">
        <v>173</v>
      </c>
      <c r="C11" s="289" t="s">
        <v>213</v>
      </c>
      <c r="D11" s="287">
        <v>44286</v>
      </c>
      <c r="E11" s="285">
        <f t="shared" si="0"/>
        <v>5</v>
      </c>
      <c r="F11" s="285" t="s">
        <v>304</v>
      </c>
      <c r="G11" s="278"/>
      <c r="H11" s="278"/>
      <c r="I11" s="278"/>
      <c r="J11" s="278"/>
      <c r="K11" s="567"/>
      <c r="L11" s="568"/>
    </row>
    <row r="12" spans="2:41" ht="28.5" customHeight="1">
      <c r="B12" s="278">
        <v>1</v>
      </c>
      <c r="C12" s="292"/>
      <c r="D12" s="171"/>
      <c r="E12" s="285" t="str">
        <f>IF(D12="","",DATEDIF(D12,$N$1,"Y"))</f>
        <v/>
      </c>
      <c r="F12" s="303"/>
      <c r="G12" s="294"/>
      <c r="H12" s="294"/>
      <c r="I12" s="294"/>
      <c r="J12" s="294"/>
      <c r="K12" s="565"/>
      <c r="L12" s="566"/>
    </row>
    <row r="13" spans="2:41" ht="28.5" customHeight="1">
      <c r="B13" s="278">
        <v>2</v>
      </c>
      <c r="C13" s="292"/>
      <c r="D13" s="171"/>
      <c r="E13" s="285" t="str">
        <f t="shared" si="0"/>
        <v/>
      </c>
      <c r="F13" s="303"/>
      <c r="G13" s="294"/>
      <c r="H13" s="294"/>
      <c r="I13" s="294"/>
      <c r="J13" s="294"/>
      <c r="K13" s="565"/>
      <c r="L13" s="566"/>
    </row>
    <row r="14" spans="2:41" ht="28.5" customHeight="1">
      <c r="B14" s="278">
        <v>3</v>
      </c>
      <c r="C14" s="292"/>
      <c r="D14" s="171"/>
      <c r="E14" s="285" t="str">
        <f t="shared" si="0"/>
        <v/>
      </c>
      <c r="F14" s="303"/>
      <c r="G14" s="294"/>
      <c r="H14" s="294"/>
      <c r="I14" s="294"/>
      <c r="J14" s="294"/>
      <c r="K14" s="565"/>
      <c r="L14" s="566"/>
    </row>
    <row r="15" spans="2:41" ht="28.5" customHeight="1">
      <c r="B15" s="278">
        <v>4</v>
      </c>
      <c r="C15" s="292"/>
      <c r="D15" s="171"/>
      <c r="E15" s="285" t="str">
        <f t="shared" si="0"/>
        <v/>
      </c>
      <c r="F15" s="303"/>
      <c r="G15" s="294"/>
      <c r="H15" s="294"/>
      <c r="I15" s="294"/>
      <c r="J15" s="294"/>
      <c r="K15" s="565"/>
      <c r="L15" s="566"/>
    </row>
    <row r="16" spans="2:41" ht="28.5" customHeight="1">
      <c r="B16" s="278">
        <v>5</v>
      </c>
      <c r="C16" s="292"/>
      <c r="D16" s="171"/>
      <c r="E16" s="285" t="str">
        <f t="shared" si="0"/>
        <v/>
      </c>
      <c r="F16" s="303"/>
      <c r="G16" s="294"/>
      <c r="H16" s="294"/>
      <c r="I16" s="294"/>
      <c r="J16" s="294"/>
      <c r="K16" s="565"/>
      <c r="L16" s="566"/>
    </row>
    <row r="17" spans="2:12" ht="28.5" customHeight="1">
      <c r="B17" s="278">
        <v>6</v>
      </c>
      <c r="C17" s="292"/>
      <c r="D17" s="171"/>
      <c r="E17" s="285" t="str">
        <f t="shared" si="0"/>
        <v/>
      </c>
      <c r="F17" s="303"/>
      <c r="G17" s="294"/>
      <c r="H17" s="294"/>
      <c r="I17" s="294"/>
      <c r="J17" s="294"/>
      <c r="K17" s="565"/>
      <c r="L17" s="566"/>
    </row>
    <row r="18" spans="2:12" ht="28.5" customHeight="1">
      <c r="B18" s="278">
        <v>7</v>
      </c>
      <c r="C18" s="292"/>
      <c r="D18" s="171"/>
      <c r="E18" s="285" t="str">
        <f t="shared" si="0"/>
        <v/>
      </c>
      <c r="F18" s="303"/>
      <c r="G18" s="294"/>
      <c r="H18" s="294"/>
      <c r="I18" s="294"/>
      <c r="J18" s="294"/>
      <c r="K18" s="565"/>
      <c r="L18" s="566"/>
    </row>
    <row r="19" spans="2:12" ht="28.5" customHeight="1">
      <c r="B19" s="278">
        <v>8</v>
      </c>
      <c r="C19" s="292"/>
      <c r="D19" s="171"/>
      <c r="E19" s="285" t="str">
        <f t="shared" si="0"/>
        <v/>
      </c>
      <c r="F19" s="303"/>
      <c r="G19" s="294"/>
      <c r="H19" s="294"/>
      <c r="I19" s="294"/>
      <c r="J19" s="294"/>
      <c r="K19" s="565"/>
      <c r="L19" s="566"/>
    </row>
    <row r="20" spans="2:12" ht="28.5" customHeight="1">
      <c r="B20" s="278">
        <v>9</v>
      </c>
      <c r="C20" s="292"/>
      <c r="D20" s="171"/>
      <c r="E20" s="285" t="str">
        <f t="shared" si="0"/>
        <v/>
      </c>
      <c r="F20" s="303"/>
      <c r="G20" s="294"/>
      <c r="H20" s="294"/>
      <c r="I20" s="294"/>
      <c r="J20" s="294"/>
      <c r="K20" s="565"/>
      <c r="L20" s="566"/>
    </row>
    <row r="21" spans="2:12" ht="28.5" customHeight="1">
      <c r="B21" s="278">
        <v>10</v>
      </c>
      <c r="C21" s="292"/>
      <c r="D21" s="171"/>
      <c r="E21" s="285" t="str">
        <f t="shared" si="0"/>
        <v/>
      </c>
      <c r="F21" s="303"/>
      <c r="G21" s="294"/>
      <c r="H21" s="294"/>
      <c r="I21" s="294"/>
      <c r="J21" s="294"/>
      <c r="K21" s="565"/>
      <c r="L21" s="566"/>
    </row>
    <row r="22" spans="2:12" ht="28.5" customHeight="1">
      <c r="B22" s="278">
        <v>11</v>
      </c>
      <c r="C22" s="292"/>
      <c r="D22" s="171"/>
      <c r="E22" s="285" t="str">
        <f t="shared" si="0"/>
        <v/>
      </c>
      <c r="F22" s="303"/>
      <c r="G22" s="294"/>
      <c r="H22" s="294"/>
      <c r="I22" s="294"/>
      <c r="J22" s="294"/>
      <c r="K22" s="565"/>
      <c r="L22" s="566"/>
    </row>
    <row r="23" spans="2:12" ht="28.5" customHeight="1">
      <c r="B23" s="278">
        <v>12</v>
      </c>
      <c r="C23" s="292"/>
      <c r="D23" s="171"/>
      <c r="E23" s="285" t="str">
        <f t="shared" si="0"/>
        <v/>
      </c>
      <c r="F23" s="303"/>
      <c r="G23" s="294"/>
      <c r="H23" s="294"/>
      <c r="I23" s="294"/>
      <c r="J23" s="294"/>
      <c r="K23" s="565"/>
      <c r="L23" s="566"/>
    </row>
    <row r="24" spans="2:12" ht="28.5" customHeight="1">
      <c r="B24" s="278">
        <v>13</v>
      </c>
      <c r="C24" s="292"/>
      <c r="D24" s="171"/>
      <c r="E24" s="285" t="str">
        <f t="shared" si="0"/>
        <v/>
      </c>
      <c r="F24" s="303"/>
      <c r="G24" s="294"/>
      <c r="H24" s="294"/>
      <c r="I24" s="294"/>
      <c r="J24" s="294"/>
      <c r="K24" s="565"/>
      <c r="L24" s="566"/>
    </row>
    <row r="25" spans="2:12" ht="28.5" customHeight="1">
      <c r="B25" s="278">
        <v>14</v>
      </c>
      <c r="C25" s="292"/>
      <c r="D25" s="171"/>
      <c r="E25" s="285" t="str">
        <f t="shared" si="0"/>
        <v/>
      </c>
      <c r="F25" s="303"/>
      <c r="G25" s="294"/>
      <c r="H25" s="294"/>
      <c r="I25" s="294"/>
      <c r="J25" s="294"/>
      <c r="K25" s="565"/>
      <c r="L25" s="566"/>
    </row>
    <row r="26" spans="2:12" ht="28.5" customHeight="1">
      <c r="B26" s="278">
        <v>15</v>
      </c>
      <c r="C26" s="292"/>
      <c r="D26" s="171"/>
      <c r="E26" s="285" t="str">
        <f t="shared" si="0"/>
        <v/>
      </c>
      <c r="F26" s="303"/>
      <c r="G26" s="294"/>
      <c r="H26" s="294"/>
      <c r="I26" s="294"/>
      <c r="J26" s="294"/>
      <c r="K26" s="565"/>
      <c r="L26" s="566"/>
    </row>
    <row r="27" spans="2:12" ht="28.5" customHeight="1">
      <c r="B27" s="278">
        <v>16</v>
      </c>
      <c r="C27" s="292"/>
      <c r="D27" s="171"/>
      <c r="E27" s="285" t="str">
        <f t="shared" si="0"/>
        <v/>
      </c>
      <c r="F27" s="303"/>
      <c r="G27" s="294"/>
      <c r="H27" s="294"/>
      <c r="I27" s="294"/>
      <c r="J27" s="294"/>
      <c r="K27" s="565"/>
      <c r="L27" s="566"/>
    </row>
    <row r="28" spans="2:12" ht="28.5" customHeight="1">
      <c r="B28" s="278">
        <v>17</v>
      </c>
      <c r="C28" s="292"/>
      <c r="D28" s="171"/>
      <c r="E28" s="285" t="str">
        <f t="shared" si="0"/>
        <v/>
      </c>
      <c r="F28" s="303"/>
      <c r="G28" s="294"/>
      <c r="H28" s="294"/>
      <c r="I28" s="294"/>
      <c r="J28" s="294"/>
      <c r="K28" s="565"/>
      <c r="L28" s="566"/>
    </row>
    <row r="29" spans="2:12" ht="28.5" customHeight="1">
      <c r="B29" s="278">
        <v>18</v>
      </c>
      <c r="C29" s="292"/>
      <c r="D29" s="171"/>
      <c r="E29" s="285" t="str">
        <f t="shared" si="0"/>
        <v/>
      </c>
      <c r="F29" s="303"/>
      <c r="G29" s="294"/>
      <c r="H29" s="294"/>
      <c r="I29" s="294"/>
      <c r="J29" s="294"/>
      <c r="K29" s="565"/>
      <c r="L29" s="566"/>
    </row>
    <row r="30" spans="2:12" ht="28.5" customHeight="1">
      <c r="B30" s="278">
        <v>19</v>
      </c>
      <c r="C30" s="292"/>
      <c r="D30" s="171"/>
      <c r="E30" s="285" t="str">
        <f t="shared" si="0"/>
        <v/>
      </c>
      <c r="F30" s="303"/>
      <c r="G30" s="294"/>
      <c r="H30" s="294"/>
      <c r="I30" s="294"/>
      <c r="J30" s="294"/>
      <c r="K30" s="565"/>
      <c r="L30" s="566"/>
    </row>
    <row r="31" spans="2:12" ht="28.5" customHeight="1">
      <c r="B31" s="278">
        <v>20</v>
      </c>
      <c r="C31" s="292"/>
      <c r="D31" s="171"/>
      <c r="E31" s="285" t="str">
        <f t="shared" si="0"/>
        <v/>
      </c>
      <c r="F31" s="303"/>
      <c r="G31" s="294"/>
      <c r="H31" s="294"/>
      <c r="I31" s="294"/>
      <c r="J31" s="294"/>
      <c r="K31" s="565"/>
      <c r="L31" s="566"/>
    </row>
    <row r="32" spans="2:12" ht="28.5" customHeight="1">
      <c r="B32" s="278">
        <v>21</v>
      </c>
      <c r="C32" s="292"/>
      <c r="D32" s="171"/>
      <c r="E32" s="285" t="str">
        <f t="shared" si="0"/>
        <v/>
      </c>
      <c r="F32" s="303"/>
      <c r="G32" s="294"/>
      <c r="H32" s="294"/>
      <c r="I32" s="294"/>
      <c r="J32" s="294"/>
      <c r="K32" s="565"/>
      <c r="L32" s="566"/>
    </row>
    <row r="33" spans="2:12" ht="28.5" customHeight="1">
      <c r="B33" s="278">
        <v>22</v>
      </c>
      <c r="C33" s="292"/>
      <c r="D33" s="171"/>
      <c r="E33" s="285" t="str">
        <f t="shared" si="0"/>
        <v/>
      </c>
      <c r="F33" s="303"/>
      <c r="G33" s="294"/>
      <c r="H33" s="294"/>
      <c r="I33" s="294"/>
      <c r="J33" s="294"/>
      <c r="K33" s="565"/>
      <c r="L33" s="566"/>
    </row>
    <row r="34" spans="2:12" ht="28.5" customHeight="1">
      <c r="B34" s="278">
        <v>23</v>
      </c>
      <c r="C34" s="292"/>
      <c r="D34" s="171"/>
      <c r="E34" s="285" t="str">
        <f t="shared" si="0"/>
        <v/>
      </c>
      <c r="F34" s="303"/>
      <c r="G34" s="294"/>
      <c r="H34" s="294"/>
      <c r="I34" s="294"/>
      <c r="J34" s="294"/>
      <c r="K34" s="565"/>
      <c r="L34" s="566"/>
    </row>
    <row r="35" spans="2:12" ht="28.5" customHeight="1">
      <c r="B35" s="278">
        <v>24</v>
      </c>
      <c r="C35" s="292"/>
      <c r="D35" s="171"/>
      <c r="E35" s="285" t="str">
        <f t="shared" si="0"/>
        <v/>
      </c>
      <c r="F35" s="303"/>
      <c r="G35" s="294"/>
      <c r="H35" s="294"/>
      <c r="I35" s="294"/>
      <c r="J35" s="294"/>
      <c r="K35" s="565"/>
      <c r="L35" s="566"/>
    </row>
    <row r="36" spans="2:12" ht="28.5" customHeight="1">
      <c r="B36" s="278">
        <v>25</v>
      </c>
      <c r="C36" s="292"/>
      <c r="D36" s="171"/>
      <c r="E36" s="285" t="str">
        <f t="shared" si="0"/>
        <v/>
      </c>
      <c r="F36" s="303"/>
      <c r="G36" s="294"/>
      <c r="H36" s="294"/>
      <c r="I36" s="294"/>
      <c r="J36" s="294"/>
      <c r="K36" s="565"/>
      <c r="L36" s="566"/>
    </row>
    <row r="37" spans="2:12" ht="28.5" customHeight="1">
      <c r="B37" s="278">
        <v>26</v>
      </c>
      <c r="C37" s="292"/>
      <c r="D37" s="171"/>
      <c r="E37" s="285" t="str">
        <f t="shared" si="0"/>
        <v/>
      </c>
      <c r="F37" s="303"/>
      <c r="G37" s="294"/>
      <c r="H37" s="294"/>
      <c r="I37" s="294"/>
      <c r="J37" s="294"/>
      <c r="K37" s="565"/>
      <c r="L37" s="566"/>
    </row>
    <row r="38" spans="2:12" ht="28.5" customHeight="1">
      <c r="B38" s="278">
        <v>27</v>
      </c>
      <c r="C38" s="292"/>
      <c r="D38" s="171"/>
      <c r="E38" s="285" t="str">
        <f t="shared" si="0"/>
        <v/>
      </c>
      <c r="F38" s="303"/>
      <c r="G38" s="294"/>
      <c r="H38" s="294"/>
      <c r="I38" s="294"/>
      <c r="J38" s="294"/>
      <c r="K38" s="565"/>
      <c r="L38" s="566"/>
    </row>
    <row r="39" spans="2:12" ht="28.5" customHeight="1">
      <c r="B39" s="278">
        <v>28</v>
      </c>
      <c r="C39" s="292"/>
      <c r="D39" s="171"/>
      <c r="E39" s="285" t="str">
        <f t="shared" si="0"/>
        <v/>
      </c>
      <c r="F39" s="303"/>
      <c r="G39" s="294"/>
      <c r="H39" s="294"/>
      <c r="I39" s="294"/>
      <c r="J39" s="294"/>
      <c r="K39" s="565"/>
      <c r="L39" s="566"/>
    </row>
    <row r="40" spans="2:12" ht="28.5" customHeight="1">
      <c r="B40" s="278">
        <v>29</v>
      </c>
      <c r="C40" s="292"/>
      <c r="D40" s="171"/>
      <c r="E40" s="285" t="str">
        <f t="shared" si="0"/>
        <v/>
      </c>
      <c r="F40" s="303"/>
      <c r="G40" s="294"/>
      <c r="H40" s="294"/>
      <c r="I40" s="294"/>
      <c r="J40" s="294"/>
      <c r="K40" s="565"/>
      <c r="L40" s="566"/>
    </row>
    <row r="41" spans="2:12" ht="28.5" customHeight="1">
      <c r="B41" s="278">
        <v>30</v>
      </c>
      <c r="C41" s="292"/>
      <c r="D41" s="171"/>
      <c r="E41" s="285" t="str">
        <f t="shared" si="0"/>
        <v/>
      </c>
      <c r="F41" s="303"/>
      <c r="G41" s="294"/>
      <c r="H41" s="294"/>
      <c r="I41" s="294"/>
      <c r="J41" s="294"/>
      <c r="K41" s="565"/>
      <c r="L41" s="566"/>
    </row>
    <row r="42" spans="2:12" ht="28.5" customHeight="1">
      <c r="B42" s="278">
        <v>31</v>
      </c>
      <c r="C42" s="292"/>
      <c r="D42" s="171"/>
      <c r="E42" s="285" t="str">
        <f t="shared" si="0"/>
        <v/>
      </c>
      <c r="F42" s="303"/>
      <c r="G42" s="294"/>
      <c r="H42" s="294"/>
      <c r="I42" s="294"/>
      <c r="J42" s="294"/>
      <c r="K42" s="565"/>
      <c r="L42" s="566"/>
    </row>
    <row r="43" spans="2:12" ht="28.5" customHeight="1">
      <c r="B43" s="278">
        <v>32</v>
      </c>
      <c r="C43" s="292"/>
      <c r="D43" s="171"/>
      <c r="E43" s="285" t="str">
        <f t="shared" si="0"/>
        <v/>
      </c>
      <c r="F43" s="303"/>
      <c r="G43" s="294"/>
      <c r="H43" s="294"/>
      <c r="I43" s="294"/>
      <c r="J43" s="294"/>
      <c r="K43" s="565"/>
      <c r="L43" s="566"/>
    </row>
    <row r="44" spans="2:12" ht="28.5" customHeight="1">
      <c r="B44" s="278">
        <v>33</v>
      </c>
      <c r="C44" s="292"/>
      <c r="D44" s="171"/>
      <c r="E44" s="285" t="str">
        <f t="shared" si="0"/>
        <v/>
      </c>
      <c r="F44" s="303"/>
      <c r="G44" s="294"/>
      <c r="H44" s="294"/>
      <c r="I44" s="294"/>
      <c r="J44" s="294"/>
      <c r="K44" s="565"/>
      <c r="L44" s="566"/>
    </row>
    <row r="45" spans="2:12" ht="28.5" customHeight="1">
      <c r="B45" s="278">
        <v>34</v>
      </c>
      <c r="C45" s="292"/>
      <c r="D45" s="171"/>
      <c r="E45" s="285" t="str">
        <f t="shared" si="0"/>
        <v/>
      </c>
      <c r="F45" s="303"/>
      <c r="G45" s="294"/>
      <c r="H45" s="294"/>
      <c r="I45" s="294"/>
      <c r="J45" s="294"/>
      <c r="K45" s="565"/>
      <c r="L45" s="566"/>
    </row>
    <row r="46" spans="2:12" ht="28.5" customHeight="1">
      <c r="B46" s="278">
        <v>35</v>
      </c>
      <c r="C46" s="292"/>
      <c r="D46" s="171"/>
      <c r="E46" s="285" t="str">
        <f t="shared" si="0"/>
        <v/>
      </c>
      <c r="F46" s="303"/>
      <c r="G46" s="294"/>
      <c r="H46" s="294"/>
      <c r="I46" s="294"/>
      <c r="J46" s="294"/>
      <c r="K46" s="565"/>
      <c r="L46" s="566"/>
    </row>
    <row r="47" spans="2:12" ht="28.5" customHeight="1">
      <c r="B47" s="278">
        <v>36</v>
      </c>
      <c r="C47" s="292"/>
      <c r="D47" s="171"/>
      <c r="E47" s="285" t="str">
        <f t="shared" si="0"/>
        <v/>
      </c>
      <c r="F47" s="303"/>
      <c r="G47" s="294"/>
      <c r="H47" s="294"/>
      <c r="I47" s="294"/>
      <c r="J47" s="294"/>
      <c r="K47" s="565"/>
      <c r="L47" s="566"/>
    </row>
    <row r="48" spans="2:12" ht="28.5" customHeight="1">
      <c r="B48" s="278">
        <v>37</v>
      </c>
      <c r="C48" s="292"/>
      <c r="D48" s="171"/>
      <c r="E48" s="285" t="str">
        <f t="shared" si="0"/>
        <v/>
      </c>
      <c r="F48" s="303"/>
      <c r="G48" s="294"/>
      <c r="H48" s="294"/>
      <c r="I48" s="294"/>
      <c r="J48" s="294"/>
      <c r="K48" s="565"/>
      <c r="L48" s="566"/>
    </row>
    <row r="49" spans="2:12" ht="28.5" customHeight="1">
      <c r="B49" s="278">
        <v>38</v>
      </c>
      <c r="C49" s="292"/>
      <c r="D49" s="171"/>
      <c r="E49" s="285" t="str">
        <f t="shared" si="0"/>
        <v/>
      </c>
      <c r="F49" s="303"/>
      <c r="G49" s="294"/>
      <c r="H49" s="294"/>
      <c r="I49" s="294"/>
      <c r="J49" s="294"/>
      <c r="K49" s="565"/>
      <c r="L49" s="566"/>
    </row>
    <row r="50" spans="2:12" ht="28.5" customHeight="1">
      <c r="B50" s="278">
        <v>39</v>
      </c>
      <c r="C50" s="292"/>
      <c r="D50" s="171"/>
      <c r="E50" s="285" t="str">
        <f t="shared" si="0"/>
        <v/>
      </c>
      <c r="F50" s="303"/>
      <c r="G50" s="294"/>
      <c r="H50" s="294"/>
      <c r="I50" s="294"/>
      <c r="J50" s="294"/>
      <c r="K50" s="565"/>
      <c r="L50" s="566"/>
    </row>
    <row r="51" spans="2:12" ht="28.5" customHeight="1">
      <c r="B51" s="278">
        <v>40</v>
      </c>
      <c r="C51" s="292"/>
      <c r="D51" s="171"/>
      <c r="E51" s="285" t="str">
        <f t="shared" si="0"/>
        <v/>
      </c>
      <c r="F51" s="303"/>
      <c r="G51" s="294"/>
      <c r="H51" s="294"/>
      <c r="I51" s="294"/>
      <c r="J51" s="294"/>
      <c r="K51" s="565"/>
      <c r="L51" s="566"/>
    </row>
    <row r="52" spans="2:12" ht="28.5" customHeight="1">
      <c r="B52" s="278">
        <v>41</v>
      </c>
      <c r="C52" s="292"/>
      <c r="D52" s="171"/>
      <c r="E52" s="285" t="str">
        <f t="shared" si="0"/>
        <v/>
      </c>
      <c r="F52" s="303"/>
      <c r="G52" s="294"/>
      <c r="H52" s="294"/>
      <c r="I52" s="294"/>
      <c r="J52" s="294"/>
      <c r="K52" s="565"/>
      <c r="L52" s="566"/>
    </row>
    <row r="53" spans="2:12" ht="28.5" customHeight="1">
      <c r="B53" s="278">
        <v>42</v>
      </c>
      <c r="C53" s="292"/>
      <c r="D53" s="171"/>
      <c r="E53" s="285" t="str">
        <f t="shared" si="0"/>
        <v/>
      </c>
      <c r="F53" s="303"/>
      <c r="G53" s="294"/>
      <c r="H53" s="294"/>
      <c r="I53" s="294"/>
      <c r="J53" s="294"/>
      <c r="K53" s="565"/>
      <c r="L53" s="566"/>
    </row>
    <row r="54" spans="2:12" ht="28.5" customHeight="1">
      <c r="B54" s="278">
        <v>43</v>
      </c>
      <c r="C54" s="292"/>
      <c r="D54" s="171"/>
      <c r="E54" s="285" t="str">
        <f t="shared" si="0"/>
        <v/>
      </c>
      <c r="F54" s="303"/>
      <c r="G54" s="294"/>
      <c r="H54" s="294"/>
      <c r="I54" s="294"/>
      <c r="J54" s="294"/>
      <c r="K54" s="565"/>
      <c r="L54" s="566"/>
    </row>
    <row r="55" spans="2:12" ht="28.5" customHeight="1">
      <c r="B55" s="278">
        <v>44</v>
      </c>
      <c r="C55" s="292"/>
      <c r="D55" s="171"/>
      <c r="E55" s="285" t="str">
        <f t="shared" si="0"/>
        <v/>
      </c>
      <c r="F55" s="303"/>
      <c r="G55" s="294"/>
      <c r="H55" s="294"/>
      <c r="I55" s="294"/>
      <c r="J55" s="294"/>
      <c r="K55" s="565"/>
      <c r="L55" s="566"/>
    </row>
    <row r="56" spans="2:12" ht="28.5" customHeight="1">
      <c r="B56" s="278">
        <v>45</v>
      </c>
      <c r="C56" s="292"/>
      <c r="D56" s="171"/>
      <c r="E56" s="285" t="str">
        <f t="shared" si="0"/>
        <v/>
      </c>
      <c r="F56" s="303"/>
      <c r="G56" s="294"/>
      <c r="H56" s="294"/>
      <c r="I56" s="294"/>
      <c r="J56" s="294"/>
      <c r="K56" s="565"/>
      <c r="L56" s="566"/>
    </row>
    <row r="57" spans="2:12" ht="28.5" customHeight="1">
      <c r="B57" s="278">
        <v>46</v>
      </c>
      <c r="C57" s="292"/>
      <c r="D57" s="171"/>
      <c r="E57" s="285" t="str">
        <f t="shared" si="0"/>
        <v/>
      </c>
      <c r="F57" s="303"/>
      <c r="G57" s="294"/>
      <c r="H57" s="294"/>
      <c r="I57" s="294"/>
      <c r="J57" s="294"/>
      <c r="K57" s="565"/>
      <c r="L57" s="566"/>
    </row>
    <row r="58" spans="2:12" ht="28.5" customHeight="1">
      <c r="B58" s="278">
        <v>47</v>
      </c>
      <c r="C58" s="292"/>
      <c r="D58" s="171"/>
      <c r="E58" s="285" t="str">
        <f t="shared" si="0"/>
        <v/>
      </c>
      <c r="F58" s="303"/>
      <c r="G58" s="294"/>
      <c r="H58" s="294"/>
      <c r="I58" s="294"/>
      <c r="J58" s="294"/>
      <c r="K58" s="565"/>
      <c r="L58" s="566"/>
    </row>
    <row r="59" spans="2:12" ht="28.5" customHeight="1">
      <c r="B59" s="278">
        <v>48</v>
      </c>
      <c r="C59" s="292"/>
      <c r="D59" s="171"/>
      <c r="E59" s="285" t="str">
        <f t="shared" si="0"/>
        <v/>
      </c>
      <c r="F59" s="303"/>
      <c r="G59" s="294"/>
      <c r="H59" s="294"/>
      <c r="I59" s="294"/>
      <c r="J59" s="294"/>
      <c r="K59" s="565"/>
      <c r="L59" s="566"/>
    </row>
    <row r="60" spans="2:12" ht="28.5" customHeight="1">
      <c r="B60" s="278">
        <v>49</v>
      </c>
      <c r="C60" s="292"/>
      <c r="D60" s="171"/>
      <c r="E60" s="285" t="str">
        <f t="shared" si="0"/>
        <v/>
      </c>
      <c r="F60" s="303"/>
      <c r="G60" s="294"/>
      <c r="H60" s="294"/>
      <c r="I60" s="294"/>
      <c r="J60" s="294"/>
      <c r="K60" s="565"/>
      <c r="L60" s="566"/>
    </row>
    <row r="61" spans="2:12" ht="28.5" customHeight="1">
      <c r="B61" s="278">
        <v>50</v>
      </c>
      <c r="C61" s="292"/>
      <c r="D61" s="171"/>
      <c r="E61" s="285" t="str">
        <f t="shared" si="0"/>
        <v/>
      </c>
      <c r="F61" s="303"/>
      <c r="G61" s="294"/>
      <c r="H61" s="294"/>
      <c r="I61" s="294"/>
      <c r="J61" s="294"/>
      <c r="K61" s="565"/>
      <c r="L61" s="566"/>
    </row>
    <row r="62" spans="2:12" ht="28.5" customHeight="1">
      <c r="B62" s="278">
        <v>51</v>
      </c>
      <c r="C62" s="292"/>
      <c r="D62" s="171"/>
      <c r="E62" s="285" t="str">
        <f t="shared" si="0"/>
        <v/>
      </c>
      <c r="F62" s="303"/>
      <c r="G62" s="294"/>
      <c r="H62" s="294"/>
      <c r="I62" s="294"/>
      <c r="J62" s="294"/>
      <c r="K62" s="565"/>
      <c r="L62" s="566"/>
    </row>
    <row r="63" spans="2:12" ht="28.5" customHeight="1">
      <c r="B63" s="278">
        <v>52</v>
      </c>
      <c r="C63" s="292"/>
      <c r="D63" s="171"/>
      <c r="E63" s="285" t="str">
        <f t="shared" si="0"/>
        <v/>
      </c>
      <c r="F63" s="303"/>
      <c r="G63" s="294"/>
      <c r="H63" s="294"/>
      <c r="I63" s="294"/>
      <c r="J63" s="294"/>
      <c r="K63" s="565"/>
      <c r="L63" s="566"/>
    </row>
    <row r="64" spans="2:12" ht="28.5" customHeight="1">
      <c r="B64" s="278">
        <v>53</v>
      </c>
      <c r="C64" s="292"/>
      <c r="D64" s="171"/>
      <c r="E64" s="285" t="str">
        <f t="shared" si="0"/>
        <v/>
      </c>
      <c r="F64" s="303"/>
      <c r="G64" s="294"/>
      <c r="H64" s="294"/>
      <c r="I64" s="294"/>
      <c r="J64" s="294"/>
      <c r="K64" s="565"/>
      <c r="L64" s="566"/>
    </row>
    <row r="65" spans="2:12" ht="28.5" customHeight="1">
      <c r="B65" s="278">
        <v>54</v>
      </c>
      <c r="C65" s="292"/>
      <c r="D65" s="171"/>
      <c r="E65" s="285" t="str">
        <f t="shared" si="0"/>
        <v/>
      </c>
      <c r="F65" s="303"/>
      <c r="G65" s="294"/>
      <c r="H65" s="294"/>
      <c r="I65" s="294"/>
      <c r="J65" s="294"/>
      <c r="K65" s="565"/>
      <c r="L65" s="566"/>
    </row>
    <row r="66" spans="2:12" ht="28.5" customHeight="1">
      <c r="B66" s="278">
        <v>55</v>
      </c>
      <c r="C66" s="292"/>
      <c r="D66" s="171"/>
      <c r="E66" s="285" t="str">
        <f t="shared" si="0"/>
        <v/>
      </c>
      <c r="F66" s="303"/>
      <c r="G66" s="294"/>
      <c r="H66" s="294"/>
      <c r="I66" s="294"/>
      <c r="J66" s="294"/>
      <c r="K66" s="565"/>
      <c r="L66" s="566"/>
    </row>
    <row r="67" spans="2:12" ht="28.5" customHeight="1">
      <c r="B67" s="278">
        <v>56</v>
      </c>
      <c r="C67" s="292"/>
      <c r="D67" s="171"/>
      <c r="E67" s="285" t="str">
        <f t="shared" si="0"/>
        <v/>
      </c>
      <c r="F67" s="303"/>
      <c r="G67" s="294"/>
      <c r="H67" s="294"/>
      <c r="I67" s="294"/>
      <c r="J67" s="294"/>
      <c r="K67" s="565"/>
      <c r="L67" s="566"/>
    </row>
    <row r="68" spans="2:12" ht="28.5" customHeight="1">
      <c r="B68" s="278">
        <v>57</v>
      </c>
      <c r="C68" s="292"/>
      <c r="D68" s="171"/>
      <c r="E68" s="285" t="str">
        <f t="shared" si="0"/>
        <v/>
      </c>
      <c r="F68" s="303"/>
      <c r="G68" s="294"/>
      <c r="H68" s="294"/>
      <c r="I68" s="294"/>
      <c r="J68" s="294"/>
      <c r="K68" s="565"/>
      <c r="L68" s="566"/>
    </row>
    <row r="69" spans="2:12" ht="28.5" customHeight="1">
      <c r="B69" s="278">
        <v>58</v>
      </c>
      <c r="C69" s="292"/>
      <c r="D69" s="171"/>
      <c r="E69" s="285" t="str">
        <f t="shared" si="0"/>
        <v/>
      </c>
      <c r="F69" s="303"/>
      <c r="G69" s="294"/>
      <c r="H69" s="294"/>
      <c r="I69" s="294"/>
      <c r="J69" s="294"/>
      <c r="K69" s="565"/>
      <c r="L69" s="566"/>
    </row>
    <row r="70" spans="2:12" ht="28.5" customHeight="1">
      <c r="B70" s="278">
        <v>59</v>
      </c>
      <c r="C70" s="292"/>
      <c r="D70" s="171"/>
      <c r="E70" s="285" t="str">
        <f t="shared" si="0"/>
        <v/>
      </c>
      <c r="F70" s="303"/>
      <c r="G70" s="294"/>
      <c r="H70" s="294"/>
      <c r="I70" s="294"/>
      <c r="J70" s="294"/>
      <c r="K70" s="565"/>
      <c r="L70" s="566"/>
    </row>
    <row r="71" spans="2:12" ht="28.5" customHeight="1">
      <c r="B71" s="278">
        <v>60</v>
      </c>
      <c r="C71" s="292"/>
      <c r="D71" s="171"/>
      <c r="E71" s="285" t="str">
        <f t="shared" si="0"/>
        <v/>
      </c>
      <c r="F71" s="303"/>
      <c r="G71" s="294"/>
      <c r="H71" s="294"/>
      <c r="I71" s="294"/>
      <c r="J71" s="294"/>
      <c r="K71" s="565"/>
      <c r="L71" s="566"/>
    </row>
    <row r="72" spans="2:12" ht="28.5" customHeight="1">
      <c r="B72" s="278">
        <v>61</v>
      </c>
      <c r="C72" s="292"/>
      <c r="D72" s="171"/>
      <c r="E72" s="285" t="str">
        <f t="shared" si="0"/>
        <v/>
      </c>
      <c r="F72" s="303"/>
      <c r="G72" s="294"/>
      <c r="H72" s="294"/>
      <c r="I72" s="294"/>
      <c r="J72" s="294"/>
      <c r="K72" s="565"/>
      <c r="L72" s="566"/>
    </row>
    <row r="73" spans="2:12" ht="28.5" customHeight="1">
      <c r="B73" s="278">
        <v>62</v>
      </c>
      <c r="C73" s="292"/>
      <c r="D73" s="171"/>
      <c r="E73" s="285" t="str">
        <f t="shared" si="0"/>
        <v/>
      </c>
      <c r="F73" s="303"/>
      <c r="G73" s="294"/>
      <c r="H73" s="294"/>
      <c r="I73" s="294"/>
      <c r="J73" s="294"/>
      <c r="K73" s="565"/>
      <c r="L73" s="566"/>
    </row>
    <row r="74" spans="2:12" ht="28.5" customHeight="1">
      <c r="B74" s="278">
        <v>63</v>
      </c>
      <c r="C74" s="292"/>
      <c r="D74" s="171"/>
      <c r="E74" s="285" t="str">
        <f t="shared" si="0"/>
        <v/>
      </c>
      <c r="F74" s="303"/>
      <c r="G74" s="294"/>
      <c r="H74" s="294"/>
      <c r="I74" s="294"/>
      <c r="J74" s="294"/>
      <c r="K74" s="565"/>
      <c r="L74" s="566"/>
    </row>
    <row r="75" spans="2:12" ht="28.5" customHeight="1">
      <c r="B75" s="278">
        <v>64</v>
      </c>
      <c r="C75" s="292"/>
      <c r="D75" s="171"/>
      <c r="E75" s="285" t="str">
        <f t="shared" ref="E75:E111" si="1">IF(D75="","",DATEDIF(D75,$N$1,"Y"))</f>
        <v/>
      </c>
      <c r="F75" s="303"/>
      <c r="G75" s="294"/>
      <c r="H75" s="294"/>
      <c r="I75" s="294"/>
      <c r="J75" s="294"/>
      <c r="K75" s="565"/>
      <c r="L75" s="566"/>
    </row>
    <row r="76" spans="2:12" ht="28.5" customHeight="1">
      <c r="B76" s="278">
        <v>65</v>
      </c>
      <c r="C76" s="292"/>
      <c r="D76" s="171"/>
      <c r="E76" s="285" t="str">
        <f t="shared" si="1"/>
        <v/>
      </c>
      <c r="F76" s="303"/>
      <c r="G76" s="294"/>
      <c r="H76" s="294"/>
      <c r="I76" s="294"/>
      <c r="J76" s="294"/>
      <c r="K76" s="565"/>
      <c r="L76" s="566"/>
    </row>
    <row r="77" spans="2:12" ht="28.5" customHeight="1">
      <c r="B77" s="278">
        <v>66</v>
      </c>
      <c r="C77" s="292"/>
      <c r="D77" s="171"/>
      <c r="E77" s="285" t="str">
        <f t="shared" si="1"/>
        <v/>
      </c>
      <c r="F77" s="303"/>
      <c r="G77" s="294"/>
      <c r="H77" s="294"/>
      <c r="I77" s="294"/>
      <c r="J77" s="294"/>
      <c r="K77" s="565"/>
      <c r="L77" s="566"/>
    </row>
    <row r="78" spans="2:12" ht="28.5" customHeight="1">
      <c r="B78" s="278">
        <v>67</v>
      </c>
      <c r="C78" s="292"/>
      <c r="D78" s="171"/>
      <c r="E78" s="285" t="str">
        <f t="shared" si="1"/>
        <v/>
      </c>
      <c r="F78" s="303"/>
      <c r="G78" s="294"/>
      <c r="H78" s="294"/>
      <c r="I78" s="294"/>
      <c r="J78" s="294"/>
      <c r="K78" s="565"/>
      <c r="L78" s="566"/>
    </row>
    <row r="79" spans="2:12" ht="28.5" customHeight="1">
      <c r="B79" s="278">
        <v>68</v>
      </c>
      <c r="C79" s="292"/>
      <c r="D79" s="171"/>
      <c r="E79" s="285" t="str">
        <f t="shared" si="1"/>
        <v/>
      </c>
      <c r="F79" s="303"/>
      <c r="G79" s="294"/>
      <c r="H79" s="294"/>
      <c r="I79" s="294"/>
      <c r="J79" s="294"/>
      <c r="K79" s="565"/>
      <c r="L79" s="566"/>
    </row>
    <row r="80" spans="2:12" ht="28.5" customHeight="1">
      <c r="B80" s="278">
        <v>69</v>
      </c>
      <c r="C80" s="292"/>
      <c r="D80" s="171"/>
      <c r="E80" s="285" t="str">
        <f t="shared" si="1"/>
        <v/>
      </c>
      <c r="F80" s="303"/>
      <c r="G80" s="294"/>
      <c r="H80" s="294"/>
      <c r="I80" s="294"/>
      <c r="J80" s="294"/>
      <c r="K80" s="565"/>
      <c r="L80" s="566"/>
    </row>
    <row r="81" spans="2:12" ht="28.5" customHeight="1">
      <c r="B81" s="278">
        <v>70</v>
      </c>
      <c r="C81" s="292"/>
      <c r="D81" s="171"/>
      <c r="E81" s="285" t="str">
        <f t="shared" si="1"/>
        <v/>
      </c>
      <c r="F81" s="303"/>
      <c r="G81" s="294"/>
      <c r="H81" s="294"/>
      <c r="I81" s="294"/>
      <c r="J81" s="294"/>
      <c r="K81" s="565"/>
      <c r="L81" s="566"/>
    </row>
    <row r="82" spans="2:12" ht="28.5" customHeight="1">
      <c r="B82" s="278">
        <v>71</v>
      </c>
      <c r="C82" s="292"/>
      <c r="D82" s="171"/>
      <c r="E82" s="285" t="str">
        <f t="shared" si="1"/>
        <v/>
      </c>
      <c r="F82" s="303"/>
      <c r="G82" s="294"/>
      <c r="H82" s="294"/>
      <c r="I82" s="294"/>
      <c r="J82" s="294"/>
      <c r="K82" s="565"/>
      <c r="L82" s="566"/>
    </row>
    <row r="83" spans="2:12" ht="28.5" customHeight="1">
      <c r="B83" s="278">
        <v>72</v>
      </c>
      <c r="C83" s="292"/>
      <c r="D83" s="171"/>
      <c r="E83" s="285" t="str">
        <f t="shared" si="1"/>
        <v/>
      </c>
      <c r="F83" s="303"/>
      <c r="G83" s="294"/>
      <c r="H83" s="294"/>
      <c r="I83" s="294"/>
      <c r="J83" s="294"/>
      <c r="K83" s="565"/>
      <c r="L83" s="566"/>
    </row>
    <row r="84" spans="2:12" ht="28.5" customHeight="1">
      <c r="B84" s="278">
        <v>73</v>
      </c>
      <c r="C84" s="292"/>
      <c r="D84" s="171"/>
      <c r="E84" s="285" t="str">
        <f t="shared" si="1"/>
        <v/>
      </c>
      <c r="F84" s="303"/>
      <c r="G84" s="294"/>
      <c r="H84" s="294"/>
      <c r="I84" s="294"/>
      <c r="J84" s="294"/>
      <c r="K84" s="565"/>
      <c r="L84" s="566"/>
    </row>
    <row r="85" spans="2:12" ht="28.5" customHeight="1">
      <c r="B85" s="278">
        <v>74</v>
      </c>
      <c r="C85" s="292"/>
      <c r="D85" s="171"/>
      <c r="E85" s="285" t="str">
        <f t="shared" si="1"/>
        <v/>
      </c>
      <c r="F85" s="303"/>
      <c r="G85" s="294"/>
      <c r="H85" s="294"/>
      <c r="I85" s="294"/>
      <c r="J85" s="294"/>
      <c r="K85" s="565"/>
      <c r="L85" s="566"/>
    </row>
    <row r="86" spans="2:12" ht="28.5" customHeight="1">
      <c r="B86" s="278">
        <v>75</v>
      </c>
      <c r="C86" s="292"/>
      <c r="D86" s="171"/>
      <c r="E86" s="285" t="str">
        <f t="shared" si="1"/>
        <v/>
      </c>
      <c r="F86" s="303"/>
      <c r="G86" s="294"/>
      <c r="H86" s="294"/>
      <c r="I86" s="294"/>
      <c r="J86" s="294"/>
      <c r="K86" s="565"/>
      <c r="L86" s="566"/>
    </row>
    <row r="87" spans="2:12" ht="28.5" customHeight="1">
      <c r="B87" s="278">
        <v>76</v>
      </c>
      <c r="C87" s="292"/>
      <c r="D87" s="171"/>
      <c r="E87" s="285" t="str">
        <f t="shared" si="1"/>
        <v/>
      </c>
      <c r="F87" s="303"/>
      <c r="G87" s="294"/>
      <c r="H87" s="294"/>
      <c r="I87" s="294"/>
      <c r="J87" s="294"/>
      <c r="K87" s="565"/>
      <c r="L87" s="566"/>
    </row>
    <row r="88" spans="2:12" ht="28.5" customHeight="1">
      <c r="B88" s="278">
        <v>77</v>
      </c>
      <c r="C88" s="292"/>
      <c r="D88" s="171"/>
      <c r="E88" s="285" t="str">
        <f t="shared" si="1"/>
        <v/>
      </c>
      <c r="F88" s="303"/>
      <c r="G88" s="294"/>
      <c r="H88" s="294"/>
      <c r="I88" s="294"/>
      <c r="J88" s="294"/>
      <c r="K88" s="565"/>
      <c r="L88" s="566"/>
    </row>
    <row r="89" spans="2:12" ht="28.5" customHeight="1">
      <c r="B89" s="278">
        <v>78</v>
      </c>
      <c r="C89" s="292"/>
      <c r="D89" s="171"/>
      <c r="E89" s="285" t="str">
        <f t="shared" si="1"/>
        <v/>
      </c>
      <c r="F89" s="303"/>
      <c r="G89" s="294"/>
      <c r="H89" s="294"/>
      <c r="I89" s="294"/>
      <c r="J89" s="294"/>
      <c r="K89" s="565"/>
      <c r="L89" s="566"/>
    </row>
    <row r="90" spans="2:12" ht="28.5" customHeight="1">
      <c r="B90" s="278">
        <v>79</v>
      </c>
      <c r="C90" s="292"/>
      <c r="D90" s="171"/>
      <c r="E90" s="285" t="str">
        <f t="shared" si="1"/>
        <v/>
      </c>
      <c r="F90" s="303"/>
      <c r="G90" s="294"/>
      <c r="H90" s="294"/>
      <c r="I90" s="294"/>
      <c r="J90" s="294"/>
      <c r="K90" s="565"/>
      <c r="L90" s="566"/>
    </row>
    <row r="91" spans="2:12" ht="28.5" customHeight="1">
      <c r="B91" s="278">
        <v>80</v>
      </c>
      <c r="C91" s="293"/>
      <c r="D91" s="171"/>
      <c r="E91" s="285" t="str">
        <f t="shared" si="1"/>
        <v/>
      </c>
      <c r="F91" s="303"/>
      <c r="G91" s="295"/>
      <c r="H91" s="295"/>
      <c r="I91" s="295"/>
      <c r="J91" s="295"/>
      <c r="K91" s="565"/>
      <c r="L91" s="566"/>
    </row>
    <row r="92" spans="2:12" ht="28.5" customHeight="1">
      <c r="B92" s="278">
        <v>81</v>
      </c>
      <c r="C92" s="293"/>
      <c r="D92" s="171"/>
      <c r="E92" s="285" t="str">
        <f t="shared" si="1"/>
        <v/>
      </c>
      <c r="F92" s="303"/>
      <c r="G92" s="295"/>
      <c r="H92" s="295"/>
      <c r="I92" s="295"/>
      <c r="J92" s="295"/>
      <c r="K92" s="565"/>
      <c r="L92" s="566"/>
    </row>
    <row r="93" spans="2:12" ht="28.5" customHeight="1">
      <c r="B93" s="278">
        <v>82</v>
      </c>
      <c r="C93" s="293"/>
      <c r="D93" s="171"/>
      <c r="E93" s="285" t="str">
        <f t="shared" si="1"/>
        <v/>
      </c>
      <c r="F93" s="303"/>
      <c r="G93" s="295"/>
      <c r="H93" s="295"/>
      <c r="I93" s="295"/>
      <c r="J93" s="295"/>
      <c r="K93" s="565"/>
      <c r="L93" s="566"/>
    </row>
    <row r="94" spans="2:12" ht="28.5" customHeight="1">
      <c r="B94" s="278">
        <v>83</v>
      </c>
      <c r="C94" s="293"/>
      <c r="D94" s="171"/>
      <c r="E94" s="285" t="str">
        <f t="shared" si="1"/>
        <v/>
      </c>
      <c r="F94" s="303"/>
      <c r="G94" s="295"/>
      <c r="H94" s="295"/>
      <c r="I94" s="295"/>
      <c r="J94" s="295"/>
      <c r="K94" s="565"/>
      <c r="L94" s="566"/>
    </row>
    <row r="95" spans="2:12" ht="28.5" customHeight="1">
      <c r="B95" s="278">
        <v>84</v>
      </c>
      <c r="C95" s="293"/>
      <c r="D95" s="171"/>
      <c r="E95" s="285" t="str">
        <f t="shared" si="1"/>
        <v/>
      </c>
      <c r="F95" s="303"/>
      <c r="G95" s="295"/>
      <c r="H95" s="295"/>
      <c r="I95" s="295"/>
      <c r="J95" s="295"/>
      <c r="K95" s="565"/>
      <c r="L95" s="566"/>
    </row>
    <row r="96" spans="2:12" ht="28.5" customHeight="1">
      <c r="B96" s="278">
        <v>85</v>
      </c>
      <c r="C96" s="293"/>
      <c r="D96" s="171"/>
      <c r="E96" s="285" t="str">
        <f t="shared" si="1"/>
        <v/>
      </c>
      <c r="F96" s="303"/>
      <c r="G96" s="295"/>
      <c r="H96" s="295"/>
      <c r="I96" s="295"/>
      <c r="J96" s="295"/>
      <c r="K96" s="565"/>
      <c r="L96" s="566"/>
    </row>
    <row r="97" spans="2:12" ht="28.5" customHeight="1">
      <c r="B97" s="278">
        <v>86</v>
      </c>
      <c r="C97" s="293"/>
      <c r="D97" s="171"/>
      <c r="E97" s="285" t="str">
        <f t="shared" si="1"/>
        <v/>
      </c>
      <c r="F97" s="303"/>
      <c r="G97" s="295"/>
      <c r="H97" s="295"/>
      <c r="I97" s="295"/>
      <c r="J97" s="295"/>
      <c r="K97" s="565"/>
      <c r="L97" s="566"/>
    </row>
    <row r="98" spans="2:12" ht="28.5" customHeight="1">
      <c r="B98" s="278">
        <v>87</v>
      </c>
      <c r="C98" s="293"/>
      <c r="D98" s="171"/>
      <c r="E98" s="285" t="str">
        <f t="shared" si="1"/>
        <v/>
      </c>
      <c r="F98" s="303"/>
      <c r="G98" s="295"/>
      <c r="H98" s="295"/>
      <c r="I98" s="295"/>
      <c r="J98" s="295"/>
      <c r="K98" s="565"/>
      <c r="L98" s="566"/>
    </row>
    <row r="99" spans="2:12" ht="28.5" customHeight="1">
      <c r="B99" s="278">
        <v>88</v>
      </c>
      <c r="C99" s="293"/>
      <c r="D99" s="171"/>
      <c r="E99" s="285" t="str">
        <f t="shared" si="1"/>
        <v/>
      </c>
      <c r="F99" s="303"/>
      <c r="G99" s="295"/>
      <c r="H99" s="295"/>
      <c r="I99" s="295"/>
      <c r="J99" s="295"/>
      <c r="K99" s="565"/>
      <c r="L99" s="566"/>
    </row>
    <row r="100" spans="2:12" ht="28.5" customHeight="1">
      <c r="B100" s="278">
        <v>89</v>
      </c>
      <c r="C100" s="293"/>
      <c r="D100" s="171"/>
      <c r="E100" s="285" t="str">
        <f t="shared" si="1"/>
        <v/>
      </c>
      <c r="F100" s="303"/>
      <c r="G100" s="295"/>
      <c r="H100" s="295"/>
      <c r="I100" s="295"/>
      <c r="J100" s="295"/>
      <c r="K100" s="565"/>
      <c r="L100" s="566"/>
    </row>
    <row r="101" spans="2:12" ht="28.5" customHeight="1">
      <c r="B101" s="278">
        <v>90</v>
      </c>
      <c r="C101" s="293"/>
      <c r="D101" s="171"/>
      <c r="E101" s="285" t="str">
        <f t="shared" si="1"/>
        <v/>
      </c>
      <c r="F101" s="303"/>
      <c r="G101" s="295"/>
      <c r="H101" s="295"/>
      <c r="I101" s="295"/>
      <c r="J101" s="295"/>
      <c r="K101" s="565"/>
      <c r="L101" s="566"/>
    </row>
    <row r="102" spans="2:12" ht="28.5" customHeight="1">
      <c r="B102" s="278">
        <v>91</v>
      </c>
      <c r="C102" s="293"/>
      <c r="D102" s="171"/>
      <c r="E102" s="285" t="str">
        <f t="shared" si="1"/>
        <v/>
      </c>
      <c r="F102" s="303"/>
      <c r="G102" s="295"/>
      <c r="H102" s="295"/>
      <c r="I102" s="295"/>
      <c r="J102" s="295"/>
      <c r="K102" s="565"/>
      <c r="L102" s="566"/>
    </row>
    <row r="103" spans="2:12" ht="28.5" customHeight="1">
      <c r="B103" s="278">
        <v>92</v>
      </c>
      <c r="C103" s="293"/>
      <c r="D103" s="171"/>
      <c r="E103" s="285" t="str">
        <f t="shared" si="1"/>
        <v/>
      </c>
      <c r="F103" s="303"/>
      <c r="G103" s="295"/>
      <c r="H103" s="295"/>
      <c r="I103" s="295"/>
      <c r="J103" s="295"/>
      <c r="K103" s="565"/>
      <c r="L103" s="566"/>
    </row>
    <row r="104" spans="2:12" ht="28.5" customHeight="1">
      <c r="B104" s="278">
        <v>93</v>
      </c>
      <c r="C104" s="293"/>
      <c r="D104" s="171"/>
      <c r="E104" s="285" t="str">
        <f t="shared" si="1"/>
        <v/>
      </c>
      <c r="F104" s="303"/>
      <c r="G104" s="295"/>
      <c r="H104" s="295"/>
      <c r="I104" s="295"/>
      <c r="J104" s="295"/>
      <c r="K104" s="565"/>
      <c r="L104" s="566"/>
    </row>
    <row r="105" spans="2:12" ht="28.5" customHeight="1">
      <c r="B105" s="278">
        <v>94</v>
      </c>
      <c r="C105" s="293"/>
      <c r="D105" s="171"/>
      <c r="E105" s="285" t="str">
        <f t="shared" si="1"/>
        <v/>
      </c>
      <c r="F105" s="303"/>
      <c r="G105" s="295"/>
      <c r="H105" s="295"/>
      <c r="I105" s="295"/>
      <c r="J105" s="295"/>
      <c r="K105" s="565"/>
      <c r="L105" s="566"/>
    </row>
    <row r="106" spans="2:12" ht="28.5" customHeight="1">
      <c r="B106" s="278">
        <v>95</v>
      </c>
      <c r="C106" s="293"/>
      <c r="D106" s="171"/>
      <c r="E106" s="285" t="str">
        <f t="shared" si="1"/>
        <v/>
      </c>
      <c r="F106" s="303"/>
      <c r="G106" s="295"/>
      <c r="H106" s="295"/>
      <c r="I106" s="295"/>
      <c r="J106" s="295"/>
      <c r="K106" s="565"/>
      <c r="L106" s="566"/>
    </row>
    <row r="107" spans="2:12" ht="28.5" customHeight="1">
      <c r="B107" s="278">
        <v>96</v>
      </c>
      <c r="C107" s="293"/>
      <c r="D107" s="171"/>
      <c r="E107" s="285" t="str">
        <f t="shared" si="1"/>
        <v/>
      </c>
      <c r="F107" s="303"/>
      <c r="G107" s="295"/>
      <c r="H107" s="295"/>
      <c r="I107" s="295"/>
      <c r="J107" s="295"/>
      <c r="K107" s="565"/>
      <c r="L107" s="566"/>
    </row>
    <row r="108" spans="2:12" ht="28.5" customHeight="1">
      <c r="B108" s="278">
        <v>97</v>
      </c>
      <c r="C108" s="293"/>
      <c r="D108" s="171"/>
      <c r="E108" s="285" t="str">
        <f t="shared" si="1"/>
        <v/>
      </c>
      <c r="F108" s="303"/>
      <c r="G108" s="295"/>
      <c r="H108" s="295"/>
      <c r="I108" s="295"/>
      <c r="J108" s="295"/>
      <c r="K108" s="565"/>
      <c r="L108" s="566"/>
    </row>
    <row r="109" spans="2:12" ht="28.5" customHeight="1">
      <c r="B109" s="278">
        <v>98</v>
      </c>
      <c r="C109" s="293"/>
      <c r="D109" s="171"/>
      <c r="E109" s="285" t="str">
        <f t="shared" si="1"/>
        <v/>
      </c>
      <c r="F109" s="303"/>
      <c r="G109" s="295"/>
      <c r="H109" s="295"/>
      <c r="I109" s="295"/>
      <c r="J109" s="295"/>
      <c r="K109" s="565"/>
      <c r="L109" s="566"/>
    </row>
    <row r="110" spans="2:12" ht="28.5" customHeight="1">
      <c r="B110" s="278">
        <v>99</v>
      </c>
      <c r="C110" s="293"/>
      <c r="D110" s="171"/>
      <c r="E110" s="285" t="str">
        <f t="shared" si="1"/>
        <v/>
      </c>
      <c r="F110" s="303"/>
      <c r="G110" s="295"/>
      <c r="H110" s="295"/>
      <c r="I110" s="295"/>
      <c r="J110" s="295"/>
      <c r="K110" s="565"/>
      <c r="L110" s="566"/>
    </row>
    <row r="111" spans="2:12" ht="28.5" customHeight="1">
      <c r="B111" s="278">
        <v>100</v>
      </c>
      <c r="C111" s="293"/>
      <c r="D111" s="171"/>
      <c r="E111" s="285" t="str">
        <f t="shared" si="1"/>
        <v/>
      </c>
      <c r="F111" s="303"/>
      <c r="G111" s="295"/>
      <c r="H111" s="295"/>
      <c r="I111" s="295"/>
      <c r="J111" s="295"/>
      <c r="K111" s="565"/>
      <c r="L111" s="566"/>
    </row>
  </sheetData>
  <sheetProtection algorithmName="SHA-512" hashValue="hJoqb7oImsiAmvB+L/ncfAnPbbzw/ojlKOEi0wKzrp2QJunC2ajc4P7IhgHAGnq026QMIlsuItl81uppKolDQQ==" saltValue="Uf9WGjTJcdDYo87mWbapWg==" spinCount="100000" sheet="1" objects="1" scenarios="1"/>
  <mergeCells count="111">
    <mergeCell ref="K108:L108"/>
    <mergeCell ref="K109:L109"/>
    <mergeCell ref="K110:L110"/>
    <mergeCell ref="K111:L111"/>
    <mergeCell ref="K103:L103"/>
    <mergeCell ref="K104:L104"/>
    <mergeCell ref="K105:L105"/>
    <mergeCell ref="K106:L106"/>
    <mergeCell ref="K107:L107"/>
    <mergeCell ref="K98:L98"/>
    <mergeCell ref="K99:L99"/>
    <mergeCell ref="K100:L100"/>
    <mergeCell ref="K101:L101"/>
    <mergeCell ref="K102:L102"/>
    <mergeCell ref="K93:L93"/>
    <mergeCell ref="K94:L94"/>
    <mergeCell ref="K95:L95"/>
    <mergeCell ref="K96:L96"/>
    <mergeCell ref="K97:L97"/>
    <mergeCell ref="K88:L88"/>
    <mergeCell ref="K89:L89"/>
    <mergeCell ref="K90:L90"/>
    <mergeCell ref="K91:L91"/>
    <mergeCell ref="K92:L92"/>
    <mergeCell ref="K83:L83"/>
    <mergeCell ref="K84:L84"/>
    <mergeCell ref="K85:L85"/>
    <mergeCell ref="K86:L86"/>
    <mergeCell ref="K87:L87"/>
    <mergeCell ref="K78:L78"/>
    <mergeCell ref="K79:L79"/>
    <mergeCell ref="K80:L80"/>
    <mergeCell ref="K81:L81"/>
    <mergeCell ref="K82:L82"/>
    <mergeCell ref="K73:L73"/>
    <mergeCell ref="K74:L74"/>
    <mergeCell ref="K75:L75"/>
    <mergeCell ref="K76:L76"/>
    <mergeCell ref="K77:L77"/>
    <mergeCell ref="K68:L68"/>
    <mergeCell ref="K69:L69"/>
    <mergeCell ref="K70:L70"/>
    <mergeCell ref="K71:L71"/>
    <mergeCell ref="K72:L72"/>
    <mergeCell ref="K63:L63"/>
    <mergeCell ref="K64:L64"/>
    <mergeCell ref="K65:L65"/>
    <mergeCell ref="K66:L66"/>
    <mergeCell ref="K67:L67"/>
    <mergeCell ref="K58:L58"/>
    <mergeCell ref="K59:L59"/>
    <mergeCell ref="K60:L60"/>
    <mergeCell ref="K61:L61"/>
    <mergeCell ref="K62:L62"/>
    <mergeCell ref="K53:L53"/>
    <mergeCell ref="K54:L54"/>
    <mergeCell ref="K55:L55"/>
    <mergeCell ref="K56:L56"/>
    <mergeCell ref="K57:L57"/>
    <mergeCell ref="K48:L48"/>
    <mergeCell ref="K49:L49"/>
    <mergeCell ref="K50:L50"/>
    <mergeCell ref="K51:L51"/>
    <mergeCell ref="K52:L52"/>
    <mergeCell ref="K43:L43"/>
    <mergeCell ref="K44:L44"/>
    <mergeCell ref="K45:L45"/>
    <mergeCell ref="K46:L46"/>
    <mergeCell ref="K47:L47"/>
    <mergeCell ref="K38:L38"/>
    <mergeCell ref="K39:L39"/>
    <mergeCell ref="K40:L40"/>
    <mergeCell ref="K41:L41"/>
    <mergeCell ref="K42:L42"/>
    <mergeCell ref="K33:L33"/>
    <mergeCell ref="K34:L34"/>
    <mergeCell ref="K35:L35"/>
    <mergeCell ref="K36:L36"/>
    <mergeCell ref="K37:L37"/>
    <mergeCell ref="K28:L28"/>
    <mergeCell ref="K29:L29"/>
    <mergeCell ref="K30:L30"/>
    <mergeCell ref="K31:L31"/>
    <mergeCell ref="K32:L32"/>
    <mergeCell ref="K23:L23"/>
    <mergeCell ref="K24:L24"/>
    <mergeCell ref="K25:L25"/>
    <mergeCell ref="K26:L26"/>
    <mergeCell ref="K27:L27"/>
    <mergeCell ref="K18:L18"/>
    <mergeCell ref="K19:L19"/>
    <mergeCell ref="K20:L20"/>
    <mergeCell ref="K21:L21"/>
    <mergeCell ref="K22:L22"/>
    <mergeCell ref="K13:L13"/>
    <mergeCell ref="K14:L14"/>
    <mergeCell ref="K15:L15"/>
    <mergeCell ref="K16:L16"/>
    <mergeCell ref="K17:L17"/>
    <mergeCell ref="K12:L12"/>
    <mergeCell ref="K11:L11"/>
    <mergeCell ref="K10:L10"/>
    <mergeCell ref="K9:L9"/>
    <mergeCell ref="K6:L8"/>
    <mergeCell ref="D2:J2"/>
    <mergeCell ref="B6:B8"/>
    <mergeCell ref="C6:C8"/>
    <mergeCell ref="D6:D8"/>
    <mergeCell ref="E6:E8"/>
    <mergeCell ref="G6:J6"/>
    <mergeCell ref="F6:F8"/>
  </mergeCells>
  <phoneticPr fontId="4"/>
  <conditionalFormatting sqref="G12:J111">
    <cfRule type="expression" dxfId="2" priority="1">
      <formula>$K12&gt;0</formula>
    </cfRule>
  </conditionalFormatting>
  <dataValidations count="8">
    <dataValidation allowBlank="1" showInputMessage="1" showErrorMessage="1" prompt="園児氏名を漢字で入力してください。" sqref="C9:C111" xr:uid="{00000000-0002-0000-0800-000000000000}"/>
    <dataValidation allowBlank="1" showInputMessage="1" showErrorMessage="1" prompt="生年月日を入力すると自動計算されます。" sqref="E9:E111" xr:uid="{00000000-0002-0000-0800-000001000000}"/>
    <dataValidation type="date" operator="greaterThanOrEqual" allowBlank="1" showInputMessage="1" showErrorMessage="1" promptTitle="＜入力方法＞" prompt="記載方法は「西暦(４ケタ)/月/日付」を全て半角数字で記載してください。記載すると、自動で和暦に変換されます。_x000a_（例）平成28年4月2日　⇒　2016/4/2_x000a__x000a_※年齢は、生年月日と基準日を入力すると自動で計算されます。" sqref="D9:D111" xr:uid="{00000000-0002-0000-0800-000002000000}">
      <formula1>42462</formula1>
    </dataValidation>
    <dataValidation type="whole" operator="greaterThanOrEqual" allowBlank="1" showInputMessage="1" showErrorMessage="1" sqref="G112:J1048576 K9:K1048576" xr:uid="{00000000-0002-0000-0800-000003000000}">
      <formula1>0</formula1>
    </dataValidation>
    <dataValidation type="whole" operator="greaterThanOrEqual" allowBlank="1" showInputMessage="1" showErrorMessage="1" prompt="預かり保育6時間以上7時間未満（又は教育時間を含めて10時間以上11時間未満）の延べ利用回数" sqref="I9:I111" xr:uid="{00000000-0002-0000-0800-000004000000}">
      <formula1>0</formula1>
    </dataValidation>
    <dataValidation type="whole" operator="greaterThanOrEqual" allowBlank="1" showInputMessage="1" showErrorMessage="1" prompt="預かり保育7時間以上（又は教育時間を含めて11時間以上）の延べ利用回数" sqref="J9:J111" xr:uid="{00000000-0002-0000-0800-000005000000}">
      <formula1>0</formula1>
    </dataValidation>
    <dataValidation type="whole" operator="greaterThanOrEqual" allowBlank="1" showInputMessage="1" showErrorMessage="1" prompt="預かり保育4時間以下（又は教育時間を含めて8時間以下）利用の延べ利用回数" sqref="G9:G111" xr:uid="{00000000-0002-0000-0800-000006000000}">
      <formula1>0</formula1>
    </dataValidation>
    <dataValidation type="whole" operator="greaterThanOrEqual" allowBlank="1" showInputMessage="1" showErrorMessage="1" prompt="預かり保育4時間超6時間未満（又は教育時間を含めて8時間超10時間未満）の延べ利用回数" sqref="H9:H111" xr:uid="{00000000-0002-0000-0800-000007000000}">
      <formula1>0</formula1>
    </dataValidation>
  </dataValidations>
  <pageMargins left="0.70866141732283472" right="0.70866141732283472" top="0.74803149606299213" bottom="0.39370078740157483" header="0.31496062992125984" footer="0.31496062992125984"/>
  <pageSetup paperSize="9" scale="23" orientation="portrait" verticalDpi="0" r:id="rId1"/>
  <headerFooter>
    <oddHeader>&amp;L【別紙２】</oddHead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13</vt:i4>
      </vt:variant>
    </vt:vector>
  </HeadingPairs>
  <TitlesOfParts>
    <vt:vector size="24" baseType="lpstr">
      <vt:lpstr>【入力不要】集計表</vt:lpstr>
      <vt:lpstr>【入力不要】補助額</vt:lpstr>
      <vt:lpstr>1－１.一時(幼)</vt:lpstr>
      <vt:lpstr>1－２.一時(幼)</vt:lpstr>
      <vt:lpstr>【入力不要】按分表</vt:lpstr>
      <vt:lpstr>①給与</vt:lpstr>
      <vt:lpstr>②水道光熱費入力シート</vt:lpstr>
      <vt:lpstr>③その他経費入力シート</vt:lpstr>
      <vt:lpstr>④利用者名簿（平日）</vt:lpstr>
      <vt:lpstr>⑤利用者名簿（休日）</vt:lpstr>
      <vt:lpstr>⑥利用者名簿（長期休業日）</vt:lpstr>
      <vt:lpstr>【入力不要】按分表!Print_Area</vt:lpstr>
      <vt:lpstr>'1－１.一時(幼)'!Print_Area</vt:lpstr>
      <vt:lpstr>'1－２.一時(幼)'!Print_Area</vt:lpstr>
      <vt:lpstr>①給与!Print_Area</vt:lpstr>
      <vt:lpstr>②水道光熱費入力シート!Print_Area</vt:lpstr>
      <vt:lpstr>③その他経費入力シート!Print_Area</vt:lpstr>
      <vt:lpstr>'④利用者名簿（平日）'!Print_Area</vt:lpstr>
      <vt:lpstr>'⑤利用者名簿（休日）'!Print_Area</vt:lpstr>
      <vt:lpstr>'⑥利用者名簿（長期休業日）'!Print_Area</vt:lpstr>
      <vt:lpstr>①給与!Print_Titles</vt:lpstr>
      <vt:lpstr>'④利用者名簿（平日）'!Print_Titles</vt:lpstr>
      <vt:lpstr>'⑤利用者名簿（休日）'!Print_Titles</vt:lpstr>
      <vt:lpstr>'⑥利用者名簿（長期休業日）'!Print_Titles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2025-07-30T04:46:06Z</dcterms:created>
  <dcterms:modified xsi:type="dcterms:W3CDTF">2026-07-13T00:41:13Z</dcterms:modified>
</cp:coreProperties>
</file>