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11496" windowHeight="2580" tabRatio="840" activeTab="4"/>
  </bookViews>
  <sheets>
    <sheet name="様式1" sheetId="44" r:id="rId1"/>
    <sheet name="様式2" sheetId="45" r:id="rId2"/>
    <sheet name="様式3" sheetId="21" r:id="rId3"/>
    <sheet name="様式4" sheetId="46" r:id="rId4"/>
    <sheet name="質問書" sheetId="65" r:id="rId5"/>
    <sheet name="様式8-4" sheetId="4" r:id="rId6"/>
    <sheet name="様式8-5" sheetId="20" r:id="rId7"/>
    <sheet name="様式13-2" sheetId="49" r:id="rId8"/>
    <sheet name="様式13-3" sheetId="43" r:id="rId9"/>
    <sheet name="様式13-4（小学校）" sheetId="55" r:id="rId10"/>
    <sheet name="様式13-4（中学校）" sheetId="64" r:id="rId11"/>
    <sheet name="様式13-5" sheetId="41" r:id="rId12"/>
  </sheets>
  <externalReferences>
    <externalReference r:id="rId13"/>
  </externalReferences>
  <definedNames>
    <definedName name="_1_0T_学校" localSheetId="4">#REF!</definedName>
    <definedName name="_1_0T_学校">#REF!</definedName>
    <definedName name="_xlnm._FilterDatabase" localSheetId="8" hidden="1">'様式13-3'!$A$7:$Q$43</definedName>
    <definedName name="EHPIN" localSheetId="4">#REF!</definedName>
    <definedName name="EHPIN">#REF!</definedName>
    <definedName name="EHPOUT" localSheetId="4">#REF!</definedName>
    <definedName name="EHPOUT">#REF!</definedName>
    <definedName name="FAX" localSheetId="4">#REF!</definedName>
    <definedName name="FAX">#REF!</definedName>
    <definedName name="GHPIN" localSheetId="4">#REF!</definedName>
    <definedName name="GHPIN">#REF!</definedName>
    <definedName name="GHPOUT" localSheetId="4">#REF!</definedName>
    <definedName name="GHPOUT">#REF!</definedName>
    <definedName name="INVIN" localSheetId="4">#REF!</definedName>
    <definedName name="INVIN">#REF!</definedName>
    <definedName name="INVOUT" localSheetId="4">#REF!</definedName>
    <definedName name="INVOUT">#REF!</definedName>
    <definedName name="_xlnm.Print_Area" localSheetId="4">質問書!$B$1:$L$27</definedName>
    <definedName name="_xlnm.Print_Area" localSheetId="0">様式1!$A$1:$H$35</definedName>
    <definedName name="_xlnm.Print_Area" localSheetId="7">'様式13-2'!$A$1:$Y$112</definedName>
    <definedName name="_xlnm.Print_Area" localSheetId="8">'様式13-3'!$A$1:$O$63</definedName>
    <definedName name="_xlnm.Print_Area" localSheetId="9">'様式13-4（小学校）'!$A$1:$AY$84</definedName>
    <definedName name="_xlnm.Print_Area" localSheetId="10">'様式13-4（中学校）'!$A$1:$AY$84</definedName>
    <definedName name="_xlnm.Print_Area" localSheetId="11">'様式13-5'!$A$1:$P$44</definedName>
    <definedName name="_xlnm.Print_Area" localSheetId="1">様式2!$A$1:$AE$47</definedName>
    <definedName name="_xlnm.Print_Area" localSheetId="2">様式3!$A$1:$AE$37</definedName>
    <definedName name="_xlnm.Print_Area" localSheetId="3">様式4!$B$1:$AF$37</definedName>
    <definedName name="_xlnm.Print_Area" localSheetId="5">'様式8-4'!$A$1:$V$47</definedName>
    <definedName name="_xlnm.Print_Area" localSheetId="6">'様式8-5'!$A$1:$P$37</definedName>
    <definedName name="_xlnm.Print_Titles" localSheetId="7">'様式13-2'!$1:$7</definedName>
    <definedName name="_xlnm.Print_Titles" localSheetId="8">'様式13-3'!$1:$6</definedName>
    <definedName name="schoolname" localSheetId="4">#REF!</definedName>
    <definedName name="schoolname">#REF!</definedName>
    <definedName name="TEL" localSheetId="4">#REF!</definedName>
    <definedName name="TEL">#REF!</definedName>
    <definedName name="システム" localSheetId="4">#REF!</definedName>
    <definedName name="システム">#REF!</definedName>
    <definedName name="回答部署" localSheetId="4">#REF!</definedName>
    <definedName name="回答部署">#REF!</definedName>
    <definedName name="関連項目" localSheetId="4">#REF!</definedName>
    <definedName name="関連項目">#REF!</definedName>
    <definedName name="支店" localSheetId="4">#REF!</definedName>
    <definedName name="支店">#REF!</definedName>
    <definedName name="電源" localSheetId="4">#REF!</definedName>
    <definedName name="電源">#REF!</definedName>
    <definedName name="日付" localSheetId="4">#REF!</definedName>
    <definedName name="日付">#REF!</definedName>
    <definedName name="標準" localSheetId="4">#REF!</definedName>
    <definedName name="標準">#REF!</definedName>
    <definedName name="補助キーワード" localSheetId="4">#REF!</definedName>
    <definedName name="補助キーワード">#REF!</definedName>
    <definedName name="問合せ部署" localSheetId="4">#REF!</definedName>
    <definedName name="問合せ部署">#REF!</definedName>
    <definedName name="用途" localSheetId="4">#REF!</definedName>
    <definedName name="用途">#REF!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5" i="55" l="1"/>
  <c r="J10" i="55"/>
  <c r="AE42" i="55"/>
  <c r="O9" i="49"/>
  <c r="H8" i="43"/>
  <c r="L8" i="43"/>
  <c r="AR2" i="64"/>
  <c r="AR2" i="55"/>
  <c r="BG2" i="64"/>
  <c r="BG3" i="64"/>
  <c r="BG3" i="55"/>
  <c r="BG2" i="55"/>
  <c r="AE42" i="64"/>
  <c r="W26" i="49"/>
  <c r="Y26" i="49" s="1"/>
  <c r="S26" i="49"/>
  <c r="U26" i="49" s="1"/>
  <c r="W25" i="49"/>
  <c r="Y25" i="49" s="1"/>
  <c r="S25" i="49"/>
  <c r="U25" i="49" s="1"/>
  <c r="O25" i="49"/>
  <c r="N43" i="43"/>
  <c r="L40" i="43"/>
  <c r="H40" i="43"/>
  <c r="L39" i="43"/>
  <c r="H39" i="43"/>
  <c r="L38" i="43"/>
  <c r="H38" i="43"/>
  <c r="H60" i="43"/>
  <c r="L60" i="43"/>
  <c r="M60" i="43" s="1"/>
  <c r="N61" i="43"/>
  <c r="W24" i="49"/>
  <c r="Y24" i="49" s="1"/>
  <c r="S24" i="49"/>
  <c r="U24" i="49" s="1"/>
  <c r="W23" i="49"/>
  <c r="Y23" i="49" s="1"/>
  <c r="S23" i="49"/>
  <c r="U23" i="49" s="1"/>
  <c r="O23" i="49"/>
  <c r="W72" i="49" l="1"/>
  <c r="Y72" i="49" s="1"/>
  <c r="S72" i="49"/>
  <c r="U72" i="49" s="1"/>
  <c r="W71" i="49"/>
  <c r="Y71" i="49" s="1"/>
  <c r="S71" i="49"/>
  <c r="U71" i="49" s="1"/>
  <c r="O71" i="49"/>
  <c r="W66" i="49"/>
  <c r="Y66" i="49" s="1"/>
  <c r="S66" i="49"/>
  <c r="U66" i="49" s="1"/>
  <c r="W65" i="49"/>
  <c r="Y65" i="49" s="1"/>
  <c r="S65" i="49"/>
  <c r="U65" i="49" s="1"/>
  <c r="O65" i="49"/>
  <c r="W60" i="49"/>
  <c r="Y60" i="49" s="1"/>
  <c r="S60" i="49"/>
  <c r="U60" i="49" s="1"/>
  <c r="W59" i="49"/>
  <c r="Y59" i="49" s="1"/>
  <c r="S59" i="49"/>
  <c r="U59" i="49" s="1"/>
  <c r="O59" i="49"/>
  <c r="AQ45" i="64"/>
  <c r="AQ44" i="64"/>
  <c r="AK66" i="64"/>
  <c r="AG66" i="64"/>
  <c r="K66" i="64"/>
  <c r="G66" i="64"/>
  <c r="AO65" i="64"/>
  <c r="AK65" i="64"/>
  <c r="AG65" i="64"/>
  <c r="O65" i="64"/>
  <c r="K65" i="64"/>
  <c r="G65" i="64"/>
  <c r="AM56" i="64"/>
  <c r="AL56" i="64"/>
  <c r="AK56" i="64"/>
  <c r="AJ56" i="64"/>
  <c r="M56" i="64"/>
  <c r="L56" i="64"/>
  <c r="K56" i="64"/>
  <c r="J56" i="64"/>
  <c r="AP55" i="64"/>
  <c r="AO55" i="64"/>
  <c r="AN55" i="64"/>
  <c r="AE55" i="64"/>
  <c r="P55" i="64"/>
  <c r="O55" i="64"/>
  <c r="N55" i="64"/>
  <c r="E55" i="64"/>
  <c r="AI54" i="64"/>
  <c r="AH54" i="64"/>
  <c r="AG54" i="64"/>
  <c r="AF54" i="64"/>
  <c r="I54" i="64"/>
  <c r="H54" i="64"/>
  <c r="G54" i="64"/>
  <c r="F54" i="64"/>
  <c r="AM50" i="64"/>
  <c r="AL50" i="64"/>
  <c r="AK50" i="64"/>
  <c r="AJ50" i="64"/>
  <c r="M50" i="64"/>
  <c r="M53" i="64" s="1"/>
  <c r="L50" i="64"/>
  <c r="L53" i="64" s="1"/>
  <c r="K50" i="64"/>
  <c r="K53" i="64" s="1"/>
  <c r="J50" i="64"/>
  <c r="J53" i="64" s="1"/>
  <c r="AE49" i="64"/>
  <c r="AQ49" i="64" s="1"/>
  <c r="E49" i="64"/>
  <c r="Q49" i="64" s="1"/>
  <c r="AI48" i="64"/>
  <c r="AH48" i="64"/>
  <c r="AG48" i="64"/>
  <c r="AF48" i="64"/>
  <c r="AE48" i="64"/>
  <c r="I48" i="64"/>
  <c r="I51" i="64" s="1"/>
  <c r="H48" i="64"/>
  <c r="H51" i="64" s="1"/>
  <c r="G48" i="64"/>
  <c r="G51" i="64" s="1"/>
  <c r="F48" i="64"/>
  <c r="F51" i="64" s="1"/>
  <c r="E48" i="64"/>
  <c r="E51" i="64" s="1"/>
  <c r="AR46" i="64"/>
  <c r="R46" i="64"/>
  <c r="Q45" i="64"/>
  <c r="Q44" i="64"/>
  <c r="AJ43" i="64"/>
  <c r="E32" i="64"/>
  <c r="K31" i="64"/>
  <c r="J31" i="64"/>
  <c r="G31" i="64"/>
  <c r="F31" i="64"/>
  <c r="K30" i="64"/>
  <c r="J30" i="64"/>
  <c r="G30" i="64"/>
  <c r="F30" i="64"/>
  <c r="K29" i="64"/>
  <c r="J29" i="64"/>
  <c r="G29" i="64"/>
  <c r="F29" i="64"/>
  <c r="K28" i="64"/>
  <c r="J28" i="64"/>
  <c r="G28" i="64"/>
  <c r="F28" i="64"/>
  <c r="K27" i="64"/>
  <c r="J27" i="64"/>
  <c r="G27" i="64"/>
  <c r="F27" i="64"/>
  <c r="K26" i="64"/>
  <c r="J26" i="64"/>
  <c r="G26" i="64"/>
  <c r="F26" i="64"/>
  <c r="K25" i="64"/>
  <c r="J25" i="64"/>
  <c r="G25" i="64"/>
  <c r="F25" i="64"/>
  <c r="K24" i="64"/>
  <c r="J24" i="64"/>
  <c r="G24" i="64"/>
  <c r="F24" i="64"/>
  <c r="K23" i="64"/>
  <c r="J23" i="64"/>
  <c r="G23" i="64"/>
  <c r="F23" i="64"/>
  <c r="K22" i="64"/>
  <c r="J22" i="64"/>
  <c r="G22" i="64"/>
  <c r="F22" i="64"/>
  <c r="F32" i="64" s="1"/>
  <c r="E20" i="64"/>
  <c r="S19" i="64"/>
  <c r="R19" i="64"/>
  <c r="O19" i="64"/>
  <c r="N19" i="64"/>
  <c r="K19" i="64"/>
  <c r="J19" i="64"/>
  <c r="G19" i="64"/>
  <c r="U19" i="64" s="1"/>
  <c r="F19" i="64"/>
  <c r="T19" i="64" s="1"/>
  <c r="S18" i="64"/>
  <c r="R18" i="64"/>
  <c r="O18" i="64"/>
  <c r="N18" i="64"/>
  <c r="K18" i="64"/>
  <c r="J18" i="64"/>
  <c r="G18" i="64"/>
  <c r="U18" i="64" s="1"/>
  <c r="F18" i="64"/>
  <c r="T18" i="64" s="1"/>
  <c r="AJ17" i="64"/>
  <c r="AI17" i="64"/>
  <c r="AH17" i="64"/>
  <c r="AG17" i="64"/>
  <c r="S17" i="64"/>
  <c r="R17" i="64"/>
  <c r="O17" i="64"/>
  <c r="N17" i="64"/>
  <c r="K17" i="64"/>
  <c r="J17" i="64"/>
  <c r="G17" i="64"/>
  <c r="U17" i="64" s="1"/>
  <c r="F17" i="64"/>
  <c r="T17" i="64" s="1"/>
  <c r="AJ16" i="64"/>
  <c r="AI16" i="64"/>
  <c r="AH16" i="64"/>
  <c r="AG16" i="64"/>
  <c r="S16" i="64"/>
  <c r="R16" i="64"/>
  <c r="O16" i="64"/>
  <c r="N16" i="64"/>
  <c r="K16" i="64"/>
  <c r="J16" i="64"/>
  <c r="G16" i="64"/>
  <c r="U16" i="64" s="1"/>
  <c r="F16" i="64"/>
  <c r="T16" i="64" s="1"/>
  <c r="AJ15" i="64"/>
  <c r="AI15" i="64"/>
  <c r="AH15" i="64"/>
  <c r="AG15" i="64"/>
  <c r="S15" i="64"/>
  <c r="R15" i="64"/>
  <c r="O15" i="64"/>
  <c r="N15" i="64"/>
  <c r="K15" i="64"/>
  <c r="J15" i="64"/>
  <c r="G15" i="64"/>
  <c r="U15" i="64" s="1"/>
  <c r="F15" i="64"/>
  <c r="T15" i="64" s="1"/>
  <c r="AJ14" i="64"/>
  <c r="AI14" i="64"/>
  <c r="AH14" i="64"/>
  <c r="AG14" i="64"/>
  <c r="S14" i="64"/>
  <c r="R14" i="64"/>
  <c r="O14" i="64"/>
  <c r="N14" i="64"/>
  <c r="K14" i="64"/>
  <c r="J14" i="64"/>
  <c r="G14" i="64"/>
  <c r="U14" i="64" s="1"/>
  <c r="F14" i="64"/>
  <c r="T14" i="64" s="1"/>
  <c r="AK13" i="64"/>
  <c r="AH13" i="64"/>
  <c r="AG13" i="64"/>
  <c r="S13" i="64"/>
  <c r="R13" i="64"/>
  <c r="O13" i="64"/>
  <c r="N13" i="64"/>
  <c r="K13" i="64"/>
  <c r="J13" i="64"/>
  <c r="G13" i="64"/>
  <c r="U13" i="64" s="1"/>
  <c r="F13" i="64"/>
  <c r="T13" i="64" s="1"/>
  <c r="S12" i="64"/>
  <c r="R12" i="64"/>
  <c r="O12" i="64"/>
  <c r="N12" i="64"/>
  <c r="K12" i="64"/>
  <c r="J12" i="64"/>
  <c r="G12" i="64"/>
  <c r="U12" i="64" s="1"/>
  <c r="F12" i="64"/>
  <c r="T12" i="64" s="1"/>
  <c r="S11" i="64"/>
  <c r="R11" i="64"/>
  <c r="O11" i="64"/>
  <c r="N11" i="64"/>
  <c r="K11" i="64"/>
  <c r="J11" i="64"/>
  <c r="G11" i="64"/>
  <c r="U11" i="64" s="1"/>
  <c r="F11" i="64"/>
  <c r="T11" i="64" s="1"/>
  <c r="S10" i="64"/>
  <c r="R10" i="64"/>
  <c r="O10" i="64"/>
  <c r="N10" i="64"/>
  <c r="K10" i="64"/>
  <c r="J10" i="64"/>
  <c r="G10" i="64"/>
  <c r="F10" i="64"/>
  <c r="AR44" i="64" l="1"/>
  <c r="AW65" i="64"/>
  <c r="AK14" i="64"/>
  <c r="AK24" i="64" s="1"/>
  <c r="AK15" i="64"/>
  <c r="AJ53" i="64"/>
  <c r="W65" i="64"/>
  <c r="AJ25" i="64"/>
  <c r="AO67" i="64" s="1"/>
  <c r="AK17" i="64"/>
  <c r="AK27" i="64" s="1"/>
  <c r="K20" i="64"/>
  <c r="S20" i="64"/>
  <c r="N20" i="64"/>
  <c r="F20" i="64"/>
  <c r="J32" i="64"/>
  <c r="AI51" i="64"/>
  <c r="AG51" i="64"/>
  <c r="AF51" i="64"/>
  <c r="AL53" i="64"/>
  <c r="AK53" i="64"/>
  <c r="AE52" i="64"/>
  <c r="AQ52" i="64" s="1"/>
  <c r="Q48" i="64"/>
  <c r="R48" i="64" s="1"/>
  <c r="R44" i="64"/>
  <c r="T10" i="64"/>
  <c r="AK25" i="64"/>
  <c r="K32" i="64"/>
  <c r="G20" i="64"/>
  <c r="O20" i="64"/>
  <c r="AJ23" i="64"/>
  <c r="AK16" i="64"/>
  <c r="R53" i="64"/>
  <c r="AR50" i="64"/>
  <c r="J20" i="64"/>
  <c r="R20" i="64"/>
  <c r="AK23" i="64"/>
  <c r="G32" i="64"/>
  <c r="Q51" i="64"/>
  <c r="AQ48" i="64"/>
  <c r="AR48" i="64" s="1"/>
  <c r="U10" i="64"/>
  <c r="R50" i="64"/>
  <c r="AH51" i="64"/>
  <c r="E52" i="64"/>
  <c r="AM53" i="64"/>
  <c r="AE51" i="64"/>
  <c r="AJ24" i="64" l="1"/>
  <c r="E57" i="64"/>
  <c r="F58" i="64" s="1"/>
  <c r="AE57" i="64"/>
  <c r="AE58" i="64" s="1"/>
  <c r="AJ27" i="64"/>
  <c r="AK68" i="64" s="1"/>
  <c r="O67" i="64"/>
  <c r="J33" i="64"/>
  <c r="AR53" i="64"/>
  <c r="AK69" i="64"/>
  <c r="K69" i="64"/>
  <c r="AG69" i="64"/>
  <c r="G69" i="64"/>
  <c r="AJ26" i="64"/>
  <c r="AK26" i="64"/>
  <c r="J57" i="64"/>
  <c r="AJ57" i="64"/>
  <c r="AM59" i="64" s="1"/>
  <c r="K33" i="64"/>
  <c r="AQ51" i="64"/>
  <c r="AR51" i="64" s="1"/>
  <c r="AG67" i="64"/>
  <c r="G67" i="64"/>
  <c r="G58" i="64"/>
  <c r="AO69" i="64"/>
  <c r="O69" i="64"/>
  <c r="Q52" i="64"/>
  <c r="R51" i="64" s="1"/>
  <c r="E58" i="64"/>
  <c r="I58" i="64"/>
  <c r="K70" i="64"/>
  <c r="AK70" i="64"/>
  <c r="K67" i="64"/>
  <c r="AK67" i="64"/>
  <c r="AL56" i="55"/>
  <c r="K68" i="64" l="1"/>
  <c r="H58" i="64"/>
  <c r="AH58" i="64"/>
  <c r="AI58" i="64"/>
  <c r="AF58" i="64"/>
  <c r="AG58" i="64"/>
  <c r="C34" i="64"/>
  <c r="Q58" i="64"/>
  <c r="AP14" i="64" s="1"/>
  <c r="G70" i="64"/>
  <c r="U69" i="64" s="1"/>
  <c r="AG70" i="64"/>
  <c r="AU69" i="64" s="1"/>
  <c r="L59" i="64"/>
  <c r="J59" i="64"/>
  <c r="M59" i="64"/>
  <c r="K59" i="64"/>
  <c r="AK59" i="64"/>
  <c r="AJ59" i="64"/>
  <c r="AL59" i="64"/>
  <c r="G68" i="64"/>
  <c r="U67" i="64" s="1"/>
  <c r="AG68" i="64"/>
  <c r="AU67" i="64" s="1"/>
  <c r="AW67" i="64" s="1"/>
  <c r="AW71" i="64" s="1"/>
  <c r="AJ43" i="55"/>
  <c r="AM56" i="55"/>
  <c r="AK56" i="55"/>
  <c r="AJ56" i="55"/>
  <c r="AP55" i="55"/>
  <c r="AO55" i="55"/>
  <c r="AN55" i="55"/>
  <c r="AM50" i="55"/>
  <c r="AL50" i="55"/>
  <c r="AK50" i="55"/>
  <c r="AJ50" i="55"/>
  <c r="AI48" i="55"/>
  <c r="AH48" i="55"/>
  <c r="AG48" i="55"/>
  <c r="AF48" i="55"/>
  <c r="AE49" i="55"/>
  <c r="AQ58" i="64" l="1"/>
  <c r="AP22" i="64" s="1"/>
  <c r="W67" i="64"/>
  <c r="W71" i="64" s="1"/>
  <c r="W72" i="64" s="1"/>
  <c r="AK53" i="55"/>
  <c r="Q59" i="64"/>
  <c r="AP15" i="64" s="1"/>
  <c r="AR15" i="64" s="1"/>
  <c r="M77" i="64" s="1"/>
  <c r="R77" i="64" s="1"/>
  <c r="U77" i="64" s="1"/>
  <c r="AL53" i="55"/>
  <c r="AW72" i="64"/>
  <c r="AR22" i="64"/>
  <c r="AM76" i="64" s="1"/>
  <c r="AR76" i="64" s="1"/>
  <c r="AU76" i="64" s="1"/>
  <c r="AR14" i="64"/>
  <c r="M76" i="64" s="1"/>
  <c r="R76" i="64" s="1"/>
  <c r="U76" i="64" s="1"/>
  <c r="AQ59" i="64"/>
  <c r="AP23" i="64" s="1"/>
  <c r="AR23" i="64" s="1"/>
  <c r="AM77" i="64" s="1"/>
  <c r="AR77" i="64" s="1"/>
  <c r="AU77" i="64" s="1"/>
  <c r="AF51" i="55"/>
  <c r="AJ53" i="55"/>
  <c r="AM53" i="55"/>
  <c r="AG51" i="55"/>
  <c r="AH51" i="55"/>
  <c r="AE52" i="55"/>
  <c r="AQ52" i="55" s="1"/>
  <c r="AI51" i="55"/>
  <c r="AQ49" i="55"/>
  <c r="AQ45" i="55"/>
  <c r="AE55" i="55"/>
  <c r="AE48" i="55"/>
  <c r="AE51" i="55" s="1"/>
  <c r="Q44" i="55"/>
  <c r="W75" i="64" l="1"/>
  <c r="W78" i="64" s="1"/>
  <c r="AP16" i="64"/>
  <c r="AR16" i="64" s="1"/>
  <c r="AP24" i="64"/>
  <c r="AR24" i="64" s="1"/>
  <c r="AW75" i="64"/>
  <c r="AW78" i="64" s="1"/>
  <c r="E55" i="55" l="1"/>
  <c r="Q45" i="55"/>
  <c r="E49" i="55"/>
  <c r="Q49" i="55" s="1"/>
  <c r="E48" i="55"/>
  <c r="R46" i="55"/>
  <c r="E52" i="55" l="1"/>
  <c r="R44" i="55"/>
  <c r="E51" i="55"/>
  <c r="Q52" i="55" l="1"/>
  <c r="G11" i="55"/>
  <c r="U11" i="55" s="1"/>
  <c r="G12" i="55"/>
  <c r="U12" i="55" s="1"/>
  <c r="G13" i="55"/>
  <c r="U13" i="55" s="1"/>
  <c r="G14" i="55"/>
  <c r="U14" i="55" s="1"/>
  <c r="G15" i="55"/>
  <c r="U15" i="55" s="1"/>
  <c r="G16" i="55"/>
  <c r="U16" i="55" s="1"/>
  <c r="G17" i="55"/>
  <c r="U17" i="55" s="1"/>
  <c r="G18" i="55"/>
  <c r="U18" i="55" s="1"/>
  <c r="G19" i="55"/>
  <c r="U19" i="55" s="1"/>
  <c r="G10" i="55"/>
  <c r="U10" i="55" s="1"/>
  <c r="F11" i="55"/>
  <c r="T11" i="55" s="1"/>
  <c r="F12" i="55"/>
  <c r="T12" i="55" s="1"/>
  <c r="F13" i="55"/>
  <c r="T13" i="55" s="1"/>
  <c r="F14" i="55"/>
  <c r="T14" i="55" s="1"/>
  <c r="F15" i="55"/>
  <c r="T15" i="55" s="1"/>
  <c r="F16" i="55"/>
  <c r="T16" i="55" s="1"/>
  <c r="F17" i="55"/>
  <c r="T17" i="55" s="1"/>
  <c r="F18" i="55"/>
  <c r="T18" i="55" s="1"/>
  <c r="F19" i="55"/>
  <c r="F10" i="55"/>
  <c r="T10" i="55" s="1"/>
  <c r="L59" i="43"/>
  <c r="L58" i="43"/>
  <c r="L57" i="43"/>
  <c r="L56" i="43"/>
  <c r="L55" i="43"/>
  <c r="L54" i="43"/>
  <c r="L53" i="43"/>
  <c r="L52" i="43"/>
  <c r="L51" i="43"/>
  <c r="L50" i="43"/>
  <c r="L49" i="43"/>
  <c r="L48" i="43"/>
  <c r="L47" i="43"/>
  <c r="L46" i="43"/>
  <c r="M46" i="43" s="1"/>
  <c r="L42" i="43"/>
  <c r="L41" i="43"/>
  <c r="L37" i="43"/>
  <c r="L36" i="43"/>
  <c r="L35" i="43"/>
  <c r="L34" i="43"/>
  <c r="L33" i="43"/>
  <c r="L10" i="43"/>
  <c r="L32" i="43"/>
  <c r="L31" i="43"/>
  <c r="L30" i="43"/>
  <c r="L29" i="43"/>
  <c r="L28" i="43"/>
  <c r="L27" i="43"/>
  <c r="L26" i="43"/>
  <c r="L25" i="43"/>
  <c r="L24" i="43"/>
  <c r="L23" i="43"/>
  <c r="L22" i="43"/>
  <c r="L9" i="43"/>
  <c r="L21" i="43"/>
  <c r="L20" i="43"/>
  <c r="L19" i="43"/>
  <c r="L18" i="43"/>
  <c r="L17" i="43"/>
  <c r="L16" i="43"/>
  <c r="L15" i="43"/>
  <c r="L14" i="43"/>
  <c r="L13" i="43"/>
  <c r="L12" i="43"/>
  <c r="L11" i="43"/>
  <c r="H59" i="43"/>
  <c r="H58" i="43"/>
  <c r="H57" i="43"/>
  <c r="H56" i="43"/>
  <c r="H55" i="43"/>
  <c r="H54" i="43"/>
  <c r="H53" i="43"/>
  <c r="H52" i="43"/>
  <c r="H51" i="43"/>
  <c r="H50" i="43"/>
  <c r="H49" i="43"/>
  <c r="H48" i="43"/>
  <c r="H47" i="43"/>
  <c r="H46" i="43"/>
  <c r="H42" i="43"/>
  <c r="H41" i="43"/>
  <c r="H37" i="43"/>
  <c r="H36" i="43"/>
  <c r="H35" i="43"/>
  <c r="H34" i="43"/>
  <c r="H33" i="43"/>
  <c r="H10" i="43"/>
  <c r="H32" i="43"/>
  <c r="H31" i="43"/>
  <c r="H30" i="43"/>
  <c r="H29" i="43"/>
  <c r="H28" i="43"/>
  <c r="H27" i="43"/>
  <c r="H26" i="43"/>
  <c r="H25" i="43"/>
  <c r="H24" i="43"/>
  <c r="H23" i="43"/>
  <c r="H22" i="43"/>
  <c r="H9" i="43"/>
  <c r="H21" i="43"/>
  <c r="H20" i="43"/>
  <c r="H19" i="43"/>
  <c r="H18" i="43"/>
  <c r="H17" i="43"/>
  <c r="H16" i="43"/>
  <c r="H15" i="43"/>
  <c r="H14" i="43"/>
  <c r="H13" i="43"/>
  <c r="H12" i="43"/>
  <c r="H11" i="43"/>
  <c r="F20" i="55" l="1"/>
  <c r="AK66" i="55"/>
  <c r="AG66" i="55"/>
  <c r="AO65" i="55"/>
  <c r="AK65" i="55"/>
  <c r="AG65" i="55"/>
  <c r="AI54" i="55"/>
  <c r="AH54" i="55"/>
  <c r="AG54" i="55"/>
  <c r="AF54" i="55"/>
  <c r="AR46" i="55"/>
  <c r="AQ44" i="55"/>
  <c r="AR44" i="55" s="1"/>
  <c r="E57" i="55" l="1"/>
  <c r="E58" i="55" s="1"/>
  <c r="AR50" i="55"/>
  <c r="AQ48" i="55"/>
  <c r="AR48" i="55" s="1"/>
  <c r="AW65" i="55"/>
  <c r="S11" i="55"/>
  <c r="S12" i="55"/>
  <c r="S13" i="55"/>
  <c r="S14" i="55"/>
  <c r="S15" i="55"/>
  <c r="S16" i="55"/>
  <c r="S17" i="55"/>
  <c r="S18" i="55"/>
  <c r="S19" i="55"/>
  <c r="S10" i="55"/>
  <c r="R11" i="55"/>
  <c r="R12" i="55"/>
  <c r="R13" i="55"/>
  <c r="R14" i="55"/>
  <c r="R15" i="55"/>
  <c r="R16" i="55"/>
  <c r="R17" i="55"/>
  <c r="R18" i="55"/>
  <c r="R19" i="55"/>
  <c r="R10" i="55"/>
  <c r="O11" i="55"/>
  <c r="O12" i="55"/>
  <c r="O13" i="55"/>
  <c r="O14" i="55"/>
  <c r="O15" i="55"/>
  <c r="O16" i="55"/>
  <c r="O17" i="55"/>
  <c r="O18" i="55"/>
  <c r="O19" i="55"/>
  <c r="O10" i="55"/>
  <c r="N11" i="55"/>
  <c r="N12" i="55"/>
  <c r="N13" i="55"/>
  <c r="N14" i="55"/>
  <c r="N15" i="55"/>
  <c r="N16" i="55"/>
  <c r="N17" i="55"/>
  <c r="N18" i="55"/>
  <c r="N19" i="55"/>
  <c r="N10" i="55"/>
  <c r="K10" i="55"/>
  <c r="J11" i="55"/>
  <c r="K11" i="55"/>
  <c r="J12" i="55"/>
  <c r="K12" i="55"/>
  <c r="J13" i="55"/>
  <c r="K13" i="55"/>
  <c r="J14" i="55"/>
  <c r="K14" i="55"/>
  <c r="J15" i="55"/>
  <c r="K15" i="55"/>
  <c r="J16" i="55"/>
  <c r="K16" i="55"/>
  <c r="J17" i="55"/>
  <c r="K17" i="55"/>
  <c r="J18" i="55"/>
  <c r="K18" i="55"/>
  <c r="J19" i="55"/>
  <c r="K19" i="55"/>
  <c r="P55" i="55"/>
  <c r="I54" i="55"/>
  <c r="L56" i="55"/>
  <c r="K20" i="55" l="1"/>
  <c r="AR53" i="55"/>
  <c r="AQ51" i="55"/>
  <c r="AR51" i="55" s="1"/>
  <c r="J20" i="55"/>
  <c r="AK13" i="55"/>
  <c r="T19" i="55" l="1"/>
  <c r="E20" i="55"/>
  <c r="F48" i="55"/>
  <c r="G48" i="55"/>
  <c r="H48" i="55"/>
  <c r="I48" i="55"/>
  <c r="I51" i="55" s="1"/>
  <c r="J50" i="55"/>
  <c r="K50" i="55"/>
  <c r="L50" i="55"/>
  <c r="M50" i="55"/>
  <c r="F54" i="55"/>
  <c r="G54" i="55"/>
  <c r="H54" i="55"/>
  <c r="N55" i="55"/>
  <c r="O55" i="55"/>
  <c r="J56" i="55"/>
  <c r="K56" i="55"/>
  <c r="M56" i="55"/>
  <c r="AG13" i="55"/>
  <c r="AJ23" i="55" s="1"/>
  <c r="AG67" i="55" s="1"/>
  <c r="AH13" i="55"/>
  <c r="AG14" i="55"/>
  <c r="AH14" i="55"/>
  <c r="AI14" i="55"/>
  <c r="AJ14" i="55"/>
  <c r="AG15" i="55"/>
  <c r="AH15" i="55"/>
  <c r="AI15" i="55"/>
  <c r="AJ15" i="55"/>
  <c r="AG16" i="55"/>
  <c r="AH16" i="55"/>
  <c r="AI16" i="55"/>
  <c r="AJ16" i="55"/>
  <c r="AG17" i="55"/>
  <c r="AH17" i="55"/>
  <c r="AI17" i="55"/>
  <c r="AJ17" i="55"/>
  <c r="K65" i="55"/>
  <c r="O65" i="55"/>
  <c r="G66" i="55"/>
  <c r="K66" i="55"/>
  <c r="G10" i="20"/>
  <c r="F10" i="20"/>
  <c r="E10" i="20"/>
  <c r="D10" i="20"/>
  <c r="M59" i="43"/>
  <c r="M58" i="43"/>
  <c r="M57" i="43"/>
  <c r="M56" i="43"/>
  <c r="M55" i="43"/>
  <c r="M53" i="43"/>
  <c r="M52" i="43"/>
  <c r="M51" i="43"/>
  <c r="M50" i="43"/>
  <c r="M49" i="43"/>
  <c r="M48" i="43"/>
  <c r="M47" i="43"/>
  <c r="W103" i="49"/>
  <c r="Y103" i="49" s="1"/>
  <c r="S103" i="49"/>
  <c r="U103" i="49" s="1"/>
  <c r="W102" i="49"/>
  <c r="Y102" i="49" s="1"/>
  <c r="S102" i="49"/>
  <c r="U102" i="49" s="1"/>
  <c r="O102" i="49"/>
  <c r="W101" i="49"/>
  <c r="Y101" i="49" s="1"/>
  <c r="S101" i="49"/>
  <c r="U101" i="49" s="1"/>
  <c r="W100" i="49"/>
  <c r="Y100" i="49" s="1"/>
  <c r="S100" i="49"/>
  <c r="U100" i="49" s="1"/>
  <c r="O100" i="49"/>
  <c r="W93" i="49"/>
  <c r="Y93" i="49" s="1"/>
  <c r="S93" i="49"/>
  <c r="U93" i="49" s="1"/>
  <c r="W92" i="49"/>
  <c r="Y92" i="49" s="1"/>
  <c r="S92" i="49"/>
  <c r="U92" i="49" s="1"/>
  <c r="O92" i="49"/>
  <c r="W91" i="49"/>
  <c r="Y91" i="49" s="1"/>
  <c r="S91" i="49"/>
  <c r="U91" i="49" s="1"/>
  <c r="W90" i="49"/>
  <c r="Y90" i="49" s="1"/>
  <c r="S90" i="49"/>
  <c r="U90" i="49" s="1"/>
  <c r="O90" i="49"/>
  <c r="W89" i="49"/>
  <c r="Y89" i="49" s="1"/>
  <c r="S89" i="49"/>
  <c r="U89" i="49" s="1"/>
  <c r="W88" i="49"/>
  <c r="Y88" i="49" s="1"/>
  <c r="S88" i="49"/>
  <c r="U88" i="49" s="1"/>
  <c r="O88" i="49"/>
  <c r="W87" i="49"/>
  <c r="Y87" i="49" s="1"/>
  <c r="S87" i="49"/>
  <c r="U87" i="49" s="1"/>
  <c r="W86" i="49"/>
  <c r="Y86" i="49" s="1"/>
  <c r="S86" i="49"/>
  <c r="U86" i="49" s="1"/>
  <c r="O86" i="49"/>
  <c r="W85" i="49"/>
  <c r="Y85" i="49" s="1"/>
  <c r="S85" i="49"/>
  <c r="U85" i="49" s="1"/>
  <c r="W84" i="49"/>
  <c r="Y84" i="49" s="1"/>
  <c r="S84" i="49"/>
  <c r="U84" i="49" s="1"/>
  <c r="O84" i="49"/>
  <c r="W83" i="49"/>
  <c r="Y83" i="49" s="1"/>
  <c r="S83" i="49"/>
  <c r="U83" i="49" s="1"/>
  <c r="W82" i="49"/>
  <c r="Y82" i="49" s="1"/>
  <c r="S82" i="49"/>
  <c r="U82" i="49" s="1"/>
  <c r="O82" i="49"/>
  <c r="W81" i="49"/>
  <c r="Y81" i="49" s="1"/>
  <c r="S81" i="49"/>
  <c r="U81" i="49" s="1"/>
  <c r="W80" i="49"/>
  <c r="Y80" i="49" s="1"/>
  <c r="S80" i="49"/>
  <c r="U80" i="49" s="1"/>
  <c r="O80" i="49"/>
  <c r="W48" i="49"/>
  <c r="Y48" i="49" s="1"/>
  <c r="S48" i="49"/>
  <c r="U48" i="49" s="1"/>
  <c r="W47" i="49"/>
  <c r="Y47" i="49" s="1"/>
  <c r="S47" i="49"/>
  <c r="U47" i="49" s="1"/>
  <c r="O47" i="49"/>
  <c r="W42" i="49"/>
  <c r="Y42" i="49" s="1"/>
  <c r="S42" i="49"/>
  <c r="U42" i="49" s="1"/>
  <c r="W41" i="49"/>
  <c r="Y41" i="49" s="1"/>
  <c r="S41" i="49"/>
  <c r="U41" i="49" s="1"/>
  <c r="O41" i="49"/>
  <c r="W40" i="49"/>
  <c r="Y40" i="49" s="1"/>
  <c r="S40" i="49"/>
  <c r="U40" i="49" s="1"/>
  <c r="W39" i="49"/>
  <c r="Y39" i="49" s="1"/>
  <c r="S39" i="49"/>
  <c r="U39" i="49" s="1"/>
  <c r="O39" i="49"/>
  <c r="W34" i="49"/>
  <c r="Y34" i="49" s="1"/>
  <c r="S34" i="49"/>
  <c r="U34" i="49" s="1"/>
  <c r="W33" i="49"/>
  <c r="Y33" i="49" s="1"/>
  <c r="S33" i="49"/>
  <c r="U33" i="49" s="1"/>
  <c r="O33" i="49"/>
  <c r="W30" i="49"/>
  <c r="Y30" i="49" s="1"/>
  <c r="S30" i="49"/>
  <c r="U30" i="49" s="1"/>
  <c r="W29" i="49"/>
  <c r="Y29" i="49" s="1"/>
  <c r="S29" i="49"/>
  <c r="U29" i="49" s="1"/>
  <c r="O29" i="49"/>
  <c r="W18" i="49"/>
  <c r="Y18" i="49" s="1"/>
  <c r="S18" i="49"/>
  <c r="U18" i="49" s="1"/>
  <c r="W17" i="49"/>
  <c r="Y17" i="49" s="1"/>
  <c r="S17" i="49"/>
  <c r="U17" i="49" s="1"/>
  <c r="O17" i="49"/>
  <c r="W12" i="49"/>
  <c r="Y12" i="49" s="1"/>
  <c r="S12" i="49"/>
  <c r="U12" i="49" s="1"/>
  <c r="W11" i="49"/>
  <c r="Y11" i="49" s="1"/>
  <c r="S11" i="49"/>
  <c r="U11" i="49" s="1"/>
  <c r="O11" i="49"/>
  <c r="W74" i="49"/>
  <c r="Y74" i="49" s="1"/>
  <c r="S74" i="49"/>
  <c r="U74" i="49" s="1"/>
  <c r="W73" i="49"/>
  <c r="Y73" i="49" s="1"/>
  <c r="S73" i="49"/>
  <c r="U73" i="49" s="1"/>
  <c r="O73" i="49"/>
  <c r="W68" i="49"/>
  <c r="Y68" i="49" s="1"/>
  <c r="S68" i="49"/>
  <c r="U68" i="49" s="1"/>
  <c r="W67" i="49"/>
  <c r="Y67" i="49" s="1"/>
  <c r="S67" i="49"/>
  <c r="U67" i="49" s="1"/>
  <c r="O67" i="49"/>
  <c r="W62" i="49"/>
  <c r="Y62" i="49" s="1"/>
  <c r="S62" i="49"/>
  <c r="U62" i="49" s="1"/>
  <c r="W61" i="49"/>
  <c r="Y61" i="49" s="1"/>
  <c r="S61" i="49"/>
  <c r="U61" i="49" s="1"/>
  <c r="O61" i="49"/>
  <c r="W56" i="49"/>
  <c r="Y56" i="49" s="1"/>
  <c r="S56" i="49"/>
  <c r="U56" i="49" s="1"/>
  <c r="W55" i="49"/>
  <c r="Y55" i="49" s="1"/>
  <c r="S55" i="49"/>
  <c r="U55" i="49" s="1"/>
  <c r="O55" i="49"/>
  <c r="W50" i="49"/>
  <c r="Y50" i="49" s="1"/>
  <c r="S50" i="49"/>
  <c r="U50" i="49" s="1"/>
  <c r="W49" i="49"/>
  <c r="Y49" i="49" s="1"/>
  <c r="S49" i="49"/>
  <c r="U49" i="49" s="1"/>
  <c r="O49" i="49"/>
  <c r="M54" i="43"/>
  <c r="W109" i="49"/>
  <c r="Y109" i="49" s="1"/>
  <c r="S109" i="49"/>
  <c r="U109" i="49" s="1"/>
  <c r="W108" i="49"/>
  <c r="Y108" i="49" s="1"/>
  <c r="S108" i="49"/>
  <c r="U108" i="49" s="1"/>
  <c r="O108" i="49"/>
  <c r="W107" i="49"/>
  <c r="Y107" i="49" s="1"/>
  <c r="S107" i="49"/>
  <c r="U107" i="49" s="1"/>
  <c r="W106" i="49"/>
  <c r="Y106" i="49" s="1"/>
  <c r="S106" i="49"/>
  <c r="U106" i="49" s="1"/>
  <c r="O106" i="49"/>
  <c r="W105" i="49"/>
  <c r="Y105" i="49" s="1"/>
  <c r="S105" i="49"/>
  <c r="U105" i="49" s="1"/>
  <c r="W104" i="49"/>
  <c r="Y104" i="49" s="1"/>
  <c r="S104" i="49"/>
  <c r="U104" i="49" s="1"/>
  <c r="O104" i="49"/>
  <c r="W99" i="49"/>
  <c r="Y99" i="49" s="1"/>
  <c r="S99" i="49"/>
  <c r="U99" i="49" s="1"/>
  <c r="W98" i="49"/>
  <c r="Y98" i="49" s="1"/>
  <c r="S98" i="49"/>
  <c r="U98" i="49" s="1"/>
  <c r="O98" i="49"/>
  <c r="W97" i="49"/>
  <c r="Y97" i="49" s="1"/>
  <c r="S97" i="49"/>
  <c r="U97" i="49" s="1"/>
  <c r="W96" i="49"/>
  <c r="Y96" i="49" s="1"/>
  <c r="S96" i="49"/>
  <c r="U96" i="49" s="1"/>
  <c r="O96" i="49"/>
  <c r="W95" i="49"/>
  <c r="Y95" i="49" s="1"/>
  <c r="S95" i="49"/>
  <c r="U95" i="49" s="1"/>
  <c r="W94" i="49"/>
  <c r="Y94" i="49" s="1"/>
  <c r="S94" i="49"/>
  <c r="U94" i="49" s="1"/>
  <c r="O94" i="49"/>
  <c r="W78" i="49"/>
  <c r="Y78" i="49" s="1"/>
  <c r="S78" i="49"/>
  <c r="U78" i="49" s="1"/>
  <c r="W77" i="49"/>
  <c r="Y77" i="49" s="1"/>
  <c r="S77" i="49"/>
  <c r="U77" i="49" s="1"/>
  <c r="O77" i="49"/>
  <c r="W54" i="49"/>
  <c r="Y54" i="49" s="1"/>
  <c r="S54" i="49"/>
  <c r="U54" i="49" s="1"/>
  <c r="W53" i="49"/>
  <c r="Y53" i="49" s="1"/>
  <c r="S53" i="49"/>
  <c r="U53" i="49" s="1"/>
  <c r="O53" i="49"/>
  <c r="W36" i="49"/>
  <c r="Y36" i="49" s="1"/>
  <c r="S36" i="49"/>
  <c r="U36" i="49" s="1"/>
  <c r="W35" i="49"/>
  <c r="Y35" i="49" s="1"/>
  <c r="S35" i="49"/>
  <c r="U35" i="49" s="1"/>
  <c r="O35" i="49"/>
  <c r="W20" i="49"/>
  <c r="Y20" i="49" s="1"/>
  <c r="S20" i="49"/>
  <c r="U20" i="49" s="1"/>
  <c r="W19" i="49"/>
  <c r="Y19" i="49" s="1"/>
  <c r="S19" i="49"/>
  <c r="U19" i="49" s="1"/>
  <c r="O19" i="49"/>
  <c r="W14" i="49"/>
  <c r="Y14" i="49" s="1"/>
  <c r="S14" i="49"/>
  <c r="U14" i="49" s="1"/>
  <c r="W13" i="49"/>
  <c r="Y13" i="49" s="1"/>
  <c r="S13" i="49"/>
  <c r="U13" i="49" s="1"/>
  <c r="O13" i="49"/>
  <c r="W76" i="49"/>
  <c r="Y76" i="49" s="1"/>
  <c r="S76" i="49"/>
  <c r="U76" i="49" s="1"/>
  <c r="W75" i="49"/>
  <c r="Y75" i="49" s="1"/>
  <c r="S75" i="49"/>
  <c r="U75" i="49" s="1"/>
  <c r="O75" i="49"/>
  <c r="W70" i="49"/>
  <c r="Y70" i="49" s="1"/>
  <c r="S70" i="49"/>
  <c r="U70" i="49" s="1"/>
  <c r="W69" i="49"/>
  <c r="Y69" i="49" s="1"/>
  <c r="S69" i="49"/>
  <c r="U69" i="49" s="1"/>
  <c r="O69" i="49"/>
  <c r="W64" i="49"/>
  <c r="Y64" i="49" s="1"/>
  <c r="S64" i="49"/>
  <c r="U64" i="49" s="1"/>
  <c r="W63" i="49"/>
  <c r="Y63" i="49" s="1"/>
  <c r="S63" i="49"/>
  <c r="U63" i="49" s="1"/>
  <c r="O63" i="49"/>
  <c r="W58" i="49"/>
  <c r="Y58" i="49" s="1"/>
  <c r="S58" i="49"/>
  <c r="U58" i="49" s="1"/>
  <c r="W57" i="49"/>
  <c r="Y57" i="49" s="1"/>
  <c r="S57" i="49"/>
  <c r="U57" i="49" s="1"/>
  <c r="O57" i="49"/>
  <c r="W52" i="49"/>
  <c r="Y52" i="49" s="1"/>
  <c r="S52" i="49"/>
  <c r="U52" i="49" s="1"/>
  <c r="W51" i="49"/>
  <c r="Y51" i="49" s="1"/>
  <c r="S51" i="49"/>
  <c r="U51" i="49" s="1"/>
  <c r="O51" i="49"/>
  <c r="W46" i="49"/>
  <c r="Y46" i="49" s="1"/>
  <c r="S46" i="49"/>
  <c r="U46" i="49" s="1"/>
  <c r="W45" i="49"/>
  <c r="Y45" i="49" s="1"/>
  <c r="S45" i="49"/>
  <c r="U45" i="49" s="1"/>
  <c r="O45" i="49"/>
  <c r="W44" i="49"/>
  <c r="Y44" i="49" s="1"/>
  <c r="S44" i="49"/>
  <c r="U44" i="49" s="1"/>
  <c r="W43" i="49"/>
  <c r="Y43" i="49" s="1"/>
  <c r="S43" i="49"/>
  <c r="U43" i="49" s="1"/>
  <c r="O43" i="49"/>
  <c r="W38" i="49"/>
  <c r="Y38" i="49" s="1"/>
  <c r="S38" i="49"/>
  <c r="U38" i="49" s="1"/>
  <c r="W37" i="49"/>
  <c r="Y37" i="49" s="1"/>
  <c r="S37" i="49"/>
  <c r="U37" i="49" s="1"/>
  <c r="O37" i="49"/>
  <c r="W32" i="49"/>
  <c r="Y32" i="49" s="1"/>
  <c r="S32" i="49"/>
  <c r="U32" i="49" s="1"/>
  <c r="W31" i="49"/>
  <c r="Y31" i="49" s="1"/>
  <c r="S31" i="49"/>
  <c r="U31" i="49" s="1"/>
  <c r="O31" i="49"/>
  <c r="W28" i="49"/>
  <c r="Y28" i="49" s="1"/>
  <c r="S28" i="49"/>
  <c r="U28" i="49" s="1"/>
  <c r="W27" i="49"/>
  <c r="Y27" i="49" s="1"/>
  <c r="S27" i="49"/>
  <c r="U27" i="49" s="1"/>
  <c r="O27" i="49"/>
  <c r="W22" i="49"/>
  <c r="Y22" i="49" s="1"/>
  <c r="S22" i="49"/>
  <c r="U22" i="49" s="1"/>
  <c r="W21" i="49"/>
  <c r="Y21" i="49" s="1"/>
  <c r="S21" i="49"/>
  <c r="U21" i="49" s="1"/>
  <c r="O21" i="49"/>
  <c r="W16" i="49"/>
  <c r="Y16" i="49" s="1"/>
  <c r="S16" i="49"/>
  <c r="U16" i="49" s="1"/>
  <c r="W15" i="49"/>
  <c r="Y15" i="49" s="1"/>
  <c r="S15" i="49"/>
  <c r="U15" i="49" s="1"/>
  <c r="O15" i="49"/>
  <c r="W10" i="49"/>
  <c r="Y10" i="49" s="1"/>
  <c r="S10" i="49"/>
  <c r="U10" i="49" s="1"/>
  <c r="W9" i="49"/>
  <c r="Y9" i="49" s="1"/>
  <c r="S9" i="49"/>
  <c r="U9" i="49" s="1"/>
  <c r="M61" i="43" l="1"/>
  <c r="G67" i="55"/>
  <c r="Q48" i="55"/>
  <c r="G30" i="55"/>
  <c r="F30" i="55"/>
  <c r="G26" i="55"/>
  <c r="F26" i="55"/>
  <c r="G22" i="55"/>
  <c r="F22" i="55"/>
  <c r="F29" i="55"/>
  <c r="G29" i="55"/>
  <c r="G25" i="55"/>
  <c r="F25" i="55"/>
  <c r="G24" i="55"/>
  <c r="F24" i="55"/>
  <c r="G28" i="55"/>
  <c r="F28" i="55"/>
  <c r="G31" i="55"/>
  <c r="F31" i="55"/>
  <c r="G27" i="55"/>
  <c r="F27" i="55"/>
  <c r="F23" i="55"/>
  <c r="G23" i="55"/>
  <c r="J28" i="55"/>
  <c r="K28" i="55"/>
  <c r="AK14" i="55"/>
  <c r="AK24" i="55" s="1"/>
  <c r="J29" i="55"/>
  <c r="K29" i="55"/>
  <c r="J25" i="55"/>
  <c r="K25" i="55"/>
  <c r="J23" i="55"/>
  <c r="K23" i="55"/>
  <c r="J22" i="55"/>
  <c r="K22" i="55"/>
  <c r="R50" i="55"/>
  <c r="J24" i="55"/>
  <c r="K24" i="55"/>
  <c r="J31" i="55"/>
  <c r="K31" i="55"/>
  <c r="J27" i="55"/>
  <c r="K27" i="55"/>
  <c r="K26" i="55"/>
  <c r="J26" i="55"/>
  <c r="J30" i="55"/>
  <c r="K30" i="55"/>
  <c r="W65" i="55"/>
  <c r="AK23" i="55"/>
  <c r="AG69" i="55" s="1"/>
  <c r="AK17" i="55"/>
  <c r="AK27" i="55" s="1"/>
  <c r="AK70" i="55" s="1"/>
  <c r="AK15" i="55"/>
  <c r="AJ25" i="55" s="1"/>
  <c r="AO67" i="55" s="1"/>
  <c r="G51" i="55"/>
  <c r="N20" i="55"/>
  <c r="J53" i="55"/>
  <c r="L53" i="55"/>
  <c r="AK16" i="55"/>
  <c r="AJ26" i="55" s="1"/>
  <c r="AG68" i="55" s="1"/>
  <c r="R20" i="55"/>
  <c r="R48" i="55"/>
  <c r="H51" i="55"/>
  <c r="O20" i="55"/>
  <c r="S20" i="55"/>
  <c r="E32" i="55"/>
  <c r="M53" i="55"/>
  <c r="F51" i="55"/>
  <c r="K53" i="55"/>
  <c r="M43" i="43" l="1"/>
  <c r="AK69" i="55"/>
  <c r="K69" i="55"/>
  <c r="K70" i="55"/>
  <c r="G69" i="55"/>
  <c r="G68" i="55"/>
  <c r="Q51" i="55"/>
  <c r="R51" i="55" s="1"/>
  <c r="O67" i="55"/>
  <c r="AE57" i="55"/>
  <c r="K32" i="55"/>
  <c r="AK25" i="55"/>
  <c r="AO69" i="55" s="1"/>
  <c r="AJ24" i="55"/>
  <c r="AK67" i="55" s="1"/>
  <c r="AK26" i="55"/>
  <c r="J32" i="55"/>
  <c r="J33" i="55" s="1"/>
  <c r="AJ27" i="55"/>
  <c r="AK68" i="55" s="1"/>
  <c r="G32" i="55"/>
  <c r="G20" i="55"/>
  <c r="F32" i="55"/>
  <c r="R53" i="55"/>
  <c r="G70" i="55" l="1"/>
  <c r="AG70" i="55"/>
  <c r="AU69" i="55" s="1"/>
  <c r="AU67" i="55"/>
  <c r="I58" i="55"/>
  <c r="AF58" i="55"/>
  <c r="AE58" i="55"/>
  <c r="AG58" i="55"/>
  <c r="AH58" i="55"/>
  <c r="AI58" i="55"/>
  <c r="O69" i="55"/>
  <c r="U69" i="55" s="1"/>
  <c r="K68" i="55"/>
  <c r="K67" i="55"/>
  <c r="F58" i="55"/>
  <c r="AJ57" i="55"/>
  <c r="K33" i="55"/>
  <c r="J57" i="55"/>
  <c r="G58" i="55"/>
  <c r="H58" i="55"/>
  <c r="AK59" i="55" l="1"/>
  <c r="AJ59" i="55"/>
  <c r="AM59" i="55"/>
  <c r="AL59" i="55"/>
  <c r="AQ58" i="55"/>
  <c r="AP22" i="55" s="1"/>
  <c r="C34" i="55"/>
  <c r="Q58" i="55"/>
  <c r="AP14" i="55" s="1"/>
  <c r="U67" i="55"/>
  <c r="W67" i="55" s="1"/>
  <c r="W71" i="55" s="1"/>
  <c r="W72" i="55" s="1"/>
  <c r="AW67" i="55"/>
  <c r="AW71" i="55" s="1"/>
  <c r="AW72" i="55" s="1"/>
  <c r="M59" i="55"/>
  <c r="J59" i="55"/>
  <c r="L59" i="55"/>
  <c r="K59" i="55"/>
  <c r="AQ59" i="55" l="1"/>
  <c r="AP23" i="55" s="1"/>
  <c r="AR23" i="55" s="1"/>
  <c r="AM77" i="55" s="1"/>
  <c r="AR77" i="55" s="1"/>
  <c r="AU77" i="55" s="1"/>
  <c r="AR22" i="55"/>
  <c r="AM76" i="55" s="1"/>
  <c r="AR76" i="55" s="1"/>
  <c r="AR14" i="55"/>
  <c r="M76" i="55" s="1"/>
  <c r="R76" i="55" s="1"/>
  <c r="U76" i="55" s="1"/>
  <c r="Q59" i="55"/>
  <c r="AP15" i="55" s="1"/>
  <c r="AR15" i="55" s="1"/>
  <c r="M77" i="55" s="1"/>
  <c r="R77" i="55" s="1"/>
  <c r="U77" i="55" s="1"/>
  <c r="AU76" i="55" l="1"/>
  <c r="AW75" i="55" s="1"/>
  <c r="AW78" i="55" s="1"/>
  <c r="AP24" i="55"/>
  <c r="AR24" i="55" s="1"/>
  <c r="AP16" i="55"/>
  <c r="AR16" i="55" s="1"/>
  <c r="W75" i="55"/>
  <c r="W78" i="55" s="1"/>
</calcChain>
</file>

<file path=xl/sharedStrings.xml><?xml version="1.0" encoding="utf-8"?>
<sst xmlns="http://schemas.openxmlformats.org/spreadsheetml/2006/main" count="1575" uniqueCount="649">
  <si>
    <t>１年目</t>
    <rPh sb="1" eb="3">
      <t>ネンメ</t>
    </rPh>
    <phoneticPr fontId="3"/>
  </si>
  <si>
    <t>２年目</t>
    <rPh sb="1" eb="3">
      <t>ネンメ</t>
    </rPh>
    <phoneticPr fontId="3"/>
  </si>
  <si>
    <t>３年目</t>
    <rPh sb="1" eb="3">
      <t>ネンメ</t>
    </rPh>
    <phoneticPr fontId="3"/>
  </si>
  <si>
    <t>４年目</t>
    <rPh sb="1" eb="3">
      <t>ネンメ</t>
    </rPh>
    <phoneticPr fontId="3"/>
  </si>
  <si>
    <t>５年目</t>
    <rPh sb="1" eb="3">
      <t>ネンメ</t>
    </rPh>
    <phoneticPr fontId="3"/>
  </si>
  <si>
    <t>６年目</t>
    <rPh sb="1" eb="3">
      <t>ネンメ</t>
    </rPh>
    <phoneticPr fontId="3"/>
  </si>
  <si>
    <t>７年目</t>
    <rPh sb="1" eb="3">
      <t>ネンメ</t>
    </rPh>
    <phoneticPr fontId="3"/>
  </si>
  <si>
    <t>８年目</t>
    <rPh sb="1" eb="3">
      <t>ネンメ</t>
    </rPh>
    <phoneticPr fontId="3"/>
  </si>
  <si>
    <t>９年目</t>
    <rPh sb="1" eb="3">
      <t>ネンメ</t>
    </rPh>
    <phoneticPr fontId="3"/>
  </si>
  <si>
    <t>１０年目</t>
    <rPh sb="2" eb="4">
      <t>ネンメ</t>
    </rPh>
    <phoneticPr fontId="3"/>
  </si>
  <si>
    <t>１１年目</t>
    <rPh sb="2" eb="4">
      <t>ネンメ</t>
    </rPh>
    <phoneticPr fontId="3"/>
  </si>
  <si>
    <t>１２年目</t>
    <rPh sb="2" eb="4">
      <t>ネンメ</t>
    </rPh>
    <phoneticPr fontId="3"/>
  </si>
  <si>
    <t>（単位：円）</t>
    <rPh sb="1" eb="3">
      <t>タンイ</t>
    </rPh>
    <rPh sb="4" eb="5">
      <t>エン</t>
    </rPh>
    <phoneticPr fontId="3"/>
  </si>
  <si>
    <t>合計</t>
    <rPh sb="0" eb="2">
      <t>ゴウケイ</t>
    </rPh>
    <phoneticPr fontId="3"/>
  </si>
  <si>
    <t>収入計</t>
    <rPh sb="0" eb="2">
      <t>シュウニュウ</t>
    </rPh>
    <rPh sb="2" eb="3">
      <t>ケイ</t>
    </rPh>
    <phoneticPr fontId="3"/>
  </si>
  <si>
    <t>サービス対価</t>
    <rPh sb="4" eb="6">
      <t>タイカ</t>
    </rPh>
    <phoneticPr fontId="3"/>
  </si>
  <si>
    <t>　うち、維持管理のサービス対価</t>
    <rPh sb="4" eb="6">
      <t>イジ</t>
    </rPh>
    <rPh sb="6" eb="8">
      <t>カンリ</t>
    </rPh>
    <rPh sb="13" eb="15">
      <t>タイカ</t>
    </rPh>
    <phoneticPr fontId="3"/>
  </si>
  <si>
    <t>その他</t>
    <rPh sb="2" eb="3">
      <t>タ</t>
    </rPh>
    <phoneticPr fontId="3"/>
  </si>
  <si>
    <t>支出計</t>
    <rPh sb="0" eb="2">
      <t>シシュツ</t>
    </rPh>
    <rPh sb="2" eb="3">
      <t>ケイ</t>
    </rPh>
    <phoneticPr fontId="3"/>
  </si>
  <si>
    <t>業務経費（原価）</t>
    <rPh sb="0" eb="2">
      <t>ギョウム</t>
    </rPh>
    <rPh sb="2" eb="4">
      <t>ケイヒ</t>
    </rPh>
    <rPh sb="5" eb="7">
      <t>ゲンカ</t>
    </rPh>
    <phoneticPr fontId="3"/>
  </si>
  <si>
    <t>公租公課</t>
    <rPh sb="0" eb="2">
      <t>コウソ</t>
    </rPh>
    <rPh sb="2" eb="4">
      <t>コウカ</t>
    </rPh>
    <phoneticPr fontId="3"/>
  </si>
  <si>
    <t>その他</t>
    <rPh sb="0" eb="3">
      <t>ソノタ</t>
    </rPh>
    <phoneticPr fontId="3"/>
  </si>
  <si>
    <t>税引前当期損益</t>
    <rPh sb="0" eb="1">
      <t>ゼイ</t>
    </rPh>
    <rPh sb="1" eb="2">
      <t>ヒ</t>
    </rPh>
    <rPh sb="2" eb="3">
      <t>マエ</t>
    </rPh>
    <rPh sb="3" eb="5">
      <t>トウキ</t>
    </rPh>
    <rPh sb="5" eb="7">
      <t>ソンエキ</t>
    </rPh>
    <phoneticPr fontId="3"/>
  </si>
  <si>
    <t>法人税等</t>
    <rPh sb="0" eb="3">
      <t>ホウジンゼイ</t>
    </rPh>
    <rPh sb="3" eb="4">
      <t>トウ</t>
    </rPh>
    <phoneticPr fontId="3"/>
  </si>
  <si>
    <t>税引後当期損益</t>
    <rPh sb="0" eb="1">
      <t>ゼイ</t>
    </rPh>
    <rPh sb="1" eb="2">
      <t>ヒ</t>
    </rPh>
    <rPh sb="2" eb="3">
      <t>ゴ</t>
    </rPh>
    <rPh sb="3" eb="5">
      <t>トウキ</t>
    </rPh>
    <rPh sb="5" eb="7">
      <t>ソンエキ</t>
    </rPh>
    <phoneticPr fontId="3"/>
  </si>
  <si>
    <t>■キャッシュフロー計算書</t>
    <rPh sb="9" eb="12">
      <t>ケイサンショ</t>
    </rPh>
    <phoneticPr fontId="3"/>
  </si>
  <si>
    <t>科目</t>
    <rPh sb="0" eb="2">
      <t>カモク</t>
    </rPh>
    <phoneticPr fontId="3"/>
  </si>
  <si>
    <t>キャッシュインフロー計</t>
    <rPh sb="10" eb="11">
      <t>ケイ</t>
    </rPh>
    <phoneticPr fontId="3"/>
  </si>
  <si>
    <t>税引後利益</t>
    <rPh sb="0" eb="2">
      <t>ゼイビキ</t>
    </rPh>
    <rPh sb="2" eb="3">
      <t>ゴ</t>
    </rPh>
    <rPh sb="3" eb="5">
      <t>リエキ</t>
    </rPh>
    <phoneticPr fontId="3"/>
  </si>
  <si>
    <t>資本金</t>
    <rPh sb="0" eb="3">
      <t>シホンキン</t>
    </rPh>
    <phoneticPr fontId="3"/>
  </si>
  <si>
    <t>借入金</t>
    <rPh sb="0" eb="2">
      <t>カリイレ</t>
    </rPh>
    <rPh sb="2" eb="3">
      <t>キン</t>
    </rPh>
    <phoneticPr fontId="3"/>
  </si>
  <si>
    <t>キャッシュアウトフロー計</t>
    <rPh sb="11" eb="12">
      <t>ケイ</t>
    </rPh>
    <phoneticPr fontId="3"/>
  </si>
  <si>
    <t>初期費用</t>
    <rPh sb="0" eb="2">
      <t>ショキ</t>
    </rPh>
    <rPh sb="2" eb="4">
      <t>ヒヨウ</t>
    </rPh>
    <phoneticPr fontId="3"/>
  </si>
  <si>
    <t>設備投資費用</t>
    <rPh sb="0" eb="2">
      <t>セツビ</t>
    </rPh>
    <rPh sb="2" eb="4">
      <t>トウシ</t>
    </rPh>
    <rPh sb="4" eb="6">
      <t>ヒヨウ</t>
    </rPh>
    <phoneticPr fontId="3"/>
  </si>
  <si>
    <t>配当</t>
    <rPh sb="0" eb="2">
      <t>ハイトウ</t>
    </rPh>
    <phoneticPr fontId="3"/>
  </si>
  <si>
    <t>未処分金累計</t>
    <rPh sb="4" eb="6">
      <t>ルイケイ</t>
    </rPh>
    <phoneticPr fontId="3"/>
  </si>
  <si>
    <t>■経営指標</t>
    <rPh sb="1" eb="3">
      <t>ケイエイ</t>
    </rPh>
    <rPh sb="3" eb="5">
      <t>シヒョウ</t>
    </rPh>
    <phoneticPr fontId="3"/>
  </si>
  <si>
    <t>担当者氏名</t>
  </si>
  <si>
    <t>電話番号</t>
  </si>
  <si>
    <t>メールアドレス</t>
  </si>
  <si>
    <t>ネットキャッシュフロー</t>
    <phoneticPr fontId="3"/>
  </si>
  <si>
    <t>未処分金（内部留保金）</t>
    <phoneticPr fontId="3"/>
  </si>
  <si>
    <t>EIRR</t>
    <phoneticPr fontId="3"/>
  </si>
  <si>
    <t>定格
電流値(A)
③</t>
    <rPh sb="0" eb="2">
      <t>テイカク</t>
    </rPh>
    <rPh sb="3" eb="5">
      <t>デンリュウ</t>
    </rPh>
    <rPh sb="5" eb="6">
      <t>チ</t>
    </rPh>
    <phoneticPr fontId="3"/>
  </si>
  <si>
    <t>容量
(kVA)</t>
    <rPh sb="0" eb="2">
      <t>ヨウリョウ</t>
    </rPh>
    <phoneticPr fontId="3"/>
  </si>
  <si>
    <t>定格
電流値(A)
①</t>
    <rPh sb="0" eb="2">
      <t>テイカク</t>
    </rPh>
    <rPh sb="3" eb="5">
      <t>デンリュウ</t>
    </rPh>
    <rPh sb="5" eb="6">
      <t>チ</t>
    </rPh>
    <phoneticPr fontId="3"/>
  </si>
  <si>
    <t>最大
電流値(A)</t>
    <rPh sb="0" eb="2">
      <t>サイダイ</t>
    </rPh>
    <rPh sb="3" eb="5">
      <t>デンリュウ</t>
    </rPh>
    <rPh sb="5" eb="6">
      <t>チ</t>
    </rPh>
    <phoneticPr fontId="3"/>
  </si>
  <si>
    <t>定格
電流値(A)</t>
    <rPh sb="0" eb="2">
      <t>テイカク</t>
    </rPh>
    <rPh sb="3" eb="5">
      <t>デンリュウ</t>
    </rPh>
    <rPh sb="5" eb="6">
      <t>チ</t>
    </rPh>
    <phoneticPr fontId="3"/>
  </si>
  <si>
    <t>三相</t>
    <rPh sb="0" eb="2">
      <t>サンソウ</t>
    </rPh>
    <phoneticPr fontId="3"/>
  </si>
  <si>
    <t>単相</t>
    <rPh sb="0" eb="1">
      <t>タン</t>
    </rPh>
    <rPh sb="1" eb="2">
      <t>ソウ</t>
    </rPh>
    <phoneticPr fontId="3"/>
  </si>
  <si>
    <t>変圧器</t>
    <rPh sb="0" eb="3">
      <t>ヘンアツキ</t>
    </rPh>
    <phoneticPr fontId="3"/>
  </si>
  <si>
    <t>契約
電力</t>
    <rPh sb="0" eb="2">
      <t>ケイヤク</t>
    </rPh>
    <rPh sb="3" eb="5">
      <t>デンリョク</t>
    </rPh>
    <phoneticPr fontId="3"/>
  </si>
  <si>
    <t>受電
容量</t>
    <rPh sb="0" eb="2">
      <t>ジュデン</t>
    </rPh>
    <rPh sb="3" eb="5">
      <t>ヨウリョウ</t>
    </rPh>
    <phoneticPr fontId="3"/>
  </si>
  <si>
    <t>計画</t>
    <rPh sb="0" eb="2">
      <t>ケイカク</t>
    </rPh>
    <phoneticPr fontId="3"/>
  </si>
  <si>
    <t>●受電容量計画表</t>
    <rPh sb="1" eb="3">
      <t>ジュデン</t>
    </rPh>
    <rPh sb="3" eb="5">
      <t>ヨウリョウ</t>
    </rPh>
    <rPh sb="5" eb="7">
      <t>ケイカク</t>
    </rPh>
    <rPh sb="7" eb="8">
      <t>ヒョウ</t>
    </rPh>
    <phoneticPr fontId="3"/>
  </si>
  <si>
    <t>種別</t>
    <rPh sb="0" eb="2">
      <t>シュベツ</t>
    </rPh>
    <phoneticPr fontId="3"/>
  </si>
  <si>
    <t>消費量</t>
    <rPh sb="0" eb="2">
      <t>ショウヒ</t>
    </rPh>
    <rPh sb="2" eb="3">
      <t>リョウ</t>
    </rPh>
    <phoneticPr fontId="3"/>
  </si>
  <si>
    <t>料金</t>
    <rPh sb="0" eb="2">
      <t>リョウキン</t>
    </rPh>
    <phoneticPr fontId="3"/>
  </si>
  <si>
    <t>単位</t>
    <rPh sb="0" eb="2">
      <t>タンイ</t>
    </rPh>
    <phoneticPr fontId="3"/>
  </si>
  <si>
    <t>計</t>
    <rPh sb="0" eb="1">
      <t>ケイ</t>
    </rPh>
    <phoneticPr fontId="3"/>
  </si>
  <si>
    <t>(千円/年)</t>
    <rPh sb="1" eb="3">
      <t>センエン</t>
    </rPh>
    <rPh sb="4" eb="5">
      <t>ネン</t>
    </rPh>
    <phoneticPr fontId="3"/>
  </si>
  <si>
    <r>
      <t>(m</t>
    </r>
    <r>
      <rPr>
        <vertAlign val="superscript"/>
        <sz val="11"/>
        <rFont val="ＭＳ Ｐゴシック"/>
        <family val="3"/>
        <charset val="128"/>
      </rPr>
      <t>3</t>
    </r>
    <r>
      <rPr>
        <sz val="11"/>
        <rFont val="ＭＳ Ｐゴシック"/>
        <family val="3"/>
        <charset val="128"/>
      </rPr>
      <t>/年)</t>
    </r>
    <rPh sb="4" eb="5">
      <t>ネン</t>
    </rPh>
    <phoneticPr fontId="3"/>
  </si>
  <si>
    <t>台数</t>
    <rPh sb="0" eb="2">
      <t>ダイスウ</t>
    </rPh>
    <phoneticPr fontId="3"/>
  </si>
  <si>
    <t>冷房</t>
    <rPh sb="0" eb="2">
      <t>レイボウ</t>
    </rPh>
    <phoneticPr fontId="3"/>
  </si>
  <si>
    <t>暖房</t>
    <rPh sb="0" eb="2">
      <t>ダンボウ</t>
    </rPh>
    <phoneticPr fontId="3"/>
  </si>
  <si>
    <t>（台）</t>
    <rPh sb="1" eb="2">
      <t>ダイ</t>
    </rPh>
    <phoneticPr fontId="3"/>
  </si>
  <si>
    <t>室外機計</t>
    <rPh sb="0" eb="3">
      <t>シツガイキ</t>
    </rPh>
    <rPh sb="3" eb="4">
      <t>ケイ</t>
    </rPh>
    <phoneticPr fontId="3"/>
  </si>
  <si>
    <t>室内機計</t>
    <rPh sb="0" eb="3">
      <t>シツナイキ</t>
    </rPh>
    <rPh sb="3" eb="4">
      <t>ケイ</t>
    </rPh>
    <phoneticPr fontId="3"/>
  </si>
  <si>
    <t>8月</t>
  </si>
  <si>
    <t>9月</t>
  </si>
  <si>
    <t>5月</t>
    <rPh sb="1" eb="2">
      <t>ガツ</t>
    </rPh>
    <phoneticPr fontId="3"/>
  </si>
  <si>
    <t>11月</t>
    <rPh sb="2" eb="3">
      <t>ガツ</t>
    </rPh>
    <phoneticPr fontId="3"/>
  </si>
  <si>
    <t>機器仕様</t>
    <rPh sb="0" eb="2">
      <t>キキ</t>
    </rPh>
    <rPh sb="2" eb="4">
      <t>シヨウ</t>
    </rPh>
    <phoneticPr fontId="3"/>
  </si>
  <si>
    <t>年間</t>
    <rPh sb="0" eb="2">
      <t>ネンカン</t>
    </rPh>
    <phoneticPr fontId="3"/>
  </si>
  <si>
    <t>冷房能力</t>
    <rPh sb="0" eb="2">
      <t>レイボウ</t>
    </rPh>
    <rPh sb="2" eb="4">
      <t>ノウリョク</t>
    </rPh>
    <phoneticPr fontId="3"/>
  </si>
  <si>
    <t>暖房能力</t>
    <rPh sb="0" eb="2">
      <t>ダンボウ</t>
    </rPh>
    <rPh sb="2" eb="4">
      <t>ノウリョク</t>
    </rPh>
    <phoneticPr fontId="3"/>
  </si>
  <si>
    <t>製造者名</t>
    <rPh sb="0" eb="2">
      <t>セイゾウ</t>
    </rPh>
    <rPh sb="2" eb="3">
      <t>シャ</t>
    </rPh>
    <rPh sb="3" eb="4">
      <t>メイ</t>
    </rPh>
    <phoneticPr fontId="3"/>
  </si>
  <si>
    <t>型番</t>
    <rPh sb="0" eb="2">
      <t>カタバン</t>
    </rPh>
    <phoneticPr fontId="3"/>
  </si>
  <si>
    <r>
      <t>（m</t>
    </r>
    <r>
      <rPr>
        <vertAlign val="superscript"/>
        <sz val="10"/>
        <rFont val="ＭＳ Ｐゴシック"/>
        <family val="3"/>
        <charset val="128"/>
      </rPr>
      <t>3</t>
    </r>
    <r>
      <rPr>
        <sz val="10"/>
        <rFont val="ＭＳ Ｐゴシック"/>
        <family val="3"/>
        <charset val="128"/>
      </rPr>
      <t>/年）</t>
    </r>
    <rPh sb="4" eb="5">
      <t>ネン</t>
    </rPh>
    <phoneticPr fontId="3"/>
  </si>
  <si>
    <t>■室内機</t>
    <rPh sb="1" eb="4">
      <t>シツナイキ</t>
    </rPh>
    <phoneticPr fontId="3"/>
  </si>
  <si>
    <t>０３</t>
  </si>
  <si>
    <t>０４</t>
  </si>
  <si>
    <t>０５</t>
  </si>
  <si>
    <t>０６</t>
  </si>
  <si>
    <t>０７</t>
  </si>
  <si>
    <t>０８</t>
  </si>
  <si>
    <t>０９</t>
  </si>
  <si>
    <t>１０</t>
  </si>
  <si>
    <t>■室外機</t>
    <rPh sb="1" eb="4">
      <t>シツガイキ</t>
    </rPh>
    <phoneticPr fontId="3"/>
  </si>
  <si>
    <t>※電子データとして提出する際には、計算式（関数）が分かるようにしてください。</t>
    <rPh sb="1" eb="3">
      <t>デンシ</t>
    </rPh>
    <rPh sb="9" eb="11">
      <t>テイシュツ</t>
    </rPh>
    <rPh sb="13" eb="14">
      <t>サイ</t>
    </rPh>
    <rPh sb="17" eb="20">
      <t>ケイサンシキ</t>
    </rPh>
    <rPh sb="21" eb="23">
      <t>カンスウ</t>
    </rPh>
    <rPh sb="25" eb="26">
      <t>ワ</t>
    </rPh>
    <phoneticPr fontId="3"/>
  </si>
  <si>
    <t>※本表の費目等は、適宜変更して結構です。</t>
    <rPh sb="1" eb="3">
      <t>ホンピョウ</t>
    </rPh>
    <rPh sb="4" eb="6">
      <t>ヒモク</t>
    </rPh>
    <rPh sb="6" eb="7">
      <t>トウ</t>
    </rPh>
    <rPh sb="9" eb="11">
      <t>テキギ</t>
    </rPh>
    <rPh sb="11" eb="13">
      <t>ヘンコウ</t>
    </rPh>
    <rPh sb="15" eb="17">
      <t>ケッコウ</t>
    </rPh>
    <phoneticPr fontId="3"/>
  </si>
  <si>
    <t>※上記以外に記入欄が必要になる場合は、適宜追加してください。</t>
    <rPh sb="1" eb="3">
      <t>ジョウキ</t>
    </rPh>
    <rPh sb="3" eb="5">
      <t>イガイ</t>
    </rPh>
    <rPh sb="6" eb="8">
      <t>キニュウ</t>
    </rPh>
    <rPh sb="8" eb="9">
      <t>ラン</t>
    </rPh>
    <rPh sb="10" eb="12">
      <t>ヒツヨウ</t>
    </rPh>
    <rPh sb="15" eb="17">
      <t>バアイ</t>
    </rPh>
    <rPh sb="19" eb="21">
      <t>テキギ</t>
    </rPh>
    <rPh sb="21" eb="23">
      <t>ツイカ</t>
    </rPh>
    <phoneticPr fontId="3"/>
  </si>
  <si>
    <t>※金額は、消費税及び地方消費税相当額を除いた額を記入してください。</t>
    <rPh sb="19" eb="20">
      <t>ノゾ</t>
    </rPh>
    <rPh sb="22" eb="23">
      <t>ガク</t>
    </rPh>
    <phoneticPr fontId="3"/>
  </si>
  <si>
    <t>エネルギー方式</t>
    <rPh sb="5" eb="7">
      <t>ホウシキ</t>
    </rPh>
    <phoneticPr fontId="1"/>
  </si>
  <si>
    <t>電話番号</t>
    <rPh sb="0" eb="2">
      <t>デンワ</t>
    </rPh>
    <rPh sb="2" eb="4">
      <t>バンゴウ</t>
    </rPh>
    <phoneticPr fontId="3"/>
  </si>
  <si>
    <t>所在地</t>
    <rPh sb="0" eb="3">
      <t>ショザイチ</t>
    </rPh>
    <phoneticPr fontId="3"/>
  </si>
  <si>
    <t>※薄黄色のセルの必要箇所に入力すること。</t>
    <rPh sb="1" eb="2">
      <t>ウス</t>
    </rPh>
    <rPh sb="2" eb="4">
      <t>キイロ</t>
    </rPh>
    <rPh sb="8" eb="10">
      <t>ヒツヨウ</t>
    </rPh>
    <rPh sb="10" eb="12">
      <t>カショ</t>
    </rPh>
    <rPh sb="13" eb="15">
      <t>ニュウリョク</t>
    </rPh>
    <phoneticPr fontId="3"/>
  </si>
  <si>
    <t>支払時期</t>
    <rPh sb="0" eb="2">
      <t>シハライ</t>
    </rPh>
    <rPh sb="2" eb="4">
      <t>ジキ</t>
    </rPh>
    <phoneticPr fontId="3"/>
  </si>
  <si>
    <t>記</t>
    <rPh sb="0" eb="1">
      <t>キ</t>
    </rPh>
    <phoneticPr fontId="3"/>
  </si>
  <si>
    <t>ファックス番号</t>
    <phoneticPr fontId="3"/>
  </si>
  <si>
    <t>メールアドレス</t>
    <phoneticPr fontId="3"/>
  </si>
  <si>
    <t>所在地</t>
    <phoneticPr fontId="3"/>
  </si>
  <si>
    <t>　うち、設計・施工等のサービス対価</t>
    <rPh sb="4" eb="6">
      <t>セッケイ</t>
    </rPh>
    <rPh sb="7" eb="9">
      <t>セコウ</t>
    </rPh>
    <rPh sb="9" eb="10">
      <t>トウ</t>
    </rPh>
    <rPh sb="15" eb="17">
      <t>タイカ</t>
    </rPh>
    <phoneticPr fontId="3"/>
  </si>
  <si>
    <t>対象校番号</t>
    <rPh sb="0" eb="3">
      <t>タイショウコウ</t>
    </rPh>
    <rPh sb="3" eb="5">
      <t>バンゴウ</t>
    </rPh>
    <phoneticPr fontId="3"/>
  </si>
  <si>
    <t>対象校名</t>
    <rPh sb="0" eb="2">
      <t>タイショウ</t>
    </rPh>
    <rPh sb="2" eb="4">
      <t>コウメイ</t>
    </rPh>
    <phoneticPr fontId="3"/>
  </si>
  <si>
    <t>変圧器
増設の
有無</t>
    <rPh sb="0" eb="3">
      <t>ヘンアツキ</t>
    </rPh>
    <rPh sb="4" eb="6">
      <t>ゾウセツ</t>
    </rPh>
    <rPh sb="8" eb="10">
      <t>ウム</t>
    </rPh>
    <phoneticPr fontId="3"/>
  </si>
  <si>
    <t>空調
最大
電流値(A)
②</t>
    <rPh sb="0" eb="2">
      <t>クウチョウ</t>
    </rPh>
    <rPh sb="3" eb="5">
      <t>サイダイ</t>
    </rPh>
    <rPh sb="6" eb="8">
      <t>デンリュウ</t>
    </rPh>
    <rPh sb="8" eb="9">
      <t>チ</t>
    </rPh>
    <phoneticPr fontId="3"/>
  </si>
  <si>
    <t>空調
最大
電流値(A)
④</t>
    <rPh sb="0" eb="2">
      <t>クウチョウ</t>
    </rPh>
    <rPh sb="3" eb="5">
      <t>サイダイ</t>
    </rPh>
    <rPh sb="6" eb="9">
      <t>デンリュウチ</t>
    </rPh>
    <phoneticPr fontId="3"/>
  </si>
  <si>
    <t>対象校
番号</t>
    <rPh sb="0" eb="3">
      <t>タイショウコウ</t>
    </rPh>
    <rPh sb="4" eb="6">
      <t>バンゴウ</t>
    </rPh>
    <phoneticPr fontId="3"/>
  </si>
  <si>
    <t>ガス</t>
    <phoneticPr fontId="3"/>
  </si>
  <si>
    <t>■損益計算書</t>
    <rPh sb="1" eb="3">
      <t>ソンエキ</t>
    </rPh>
    <rPh sb="3" eb="6">
      <t>ケイサンショ</t>
    </rPh>
    <phoneticPr fontId="3"/>
  </si>
  <si>
    <t>小学校</t>
    <rPh sb="0" eb="3">
      <t>ショウガッコウ</t>
    </rPh>
    <phoneticPr fontId="1"/>
  </si>
  <si>
    <t>中学校</t>
    <rPh sb="0" eb="3">
      <t>チュウガッコウ</t>
    </rPh>
    <phoneticPr fontId="1"/>
  </si>
  <si>
    <t>年度</t>
    <rPh sb="0" eb="2">
      <t>ネンド</t>
    </rPh>
    <phoneticPr fontId="3"/>
  </si>
  <si>
    <t>ガス</t>
    <phoneticPr fontId="3"/>
  </si>
  <si>
    <t>（kW）</t>
    <phoneticPr fontId="3"/>
  </si>
  <si>
    <t>（kW）</t>
    <phoneticPr fontId="3"/>
  </si>
  <si>
    <t>０１</t>
    <phoneticPr fontId="1"/>
  </si>
  <si>
    <t>０２</t>
    <phoneticPr fontId="1"/>
  </si>
  <si>
    <t>-</t>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</si>
  <si>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</si>
  <si>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</si>
  <si>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</si>
  <si>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</si>
  <si>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</si>
  <si>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</si>
  <si>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</si>
  <si>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</si>
  <si>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</si>
  <si>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</si>
  <si>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ガス</t>
    <phoneticPr fontId="3"/>
  </si>
  <si>
    <t>ガス</t>
    <phoneticPr fontId="3"/>
  </si>
  <si>
    <t>ガス</t>
    <phoneticPr fontId="3"/>
  </si>
  <si>
    <t>ガス</t>
    <phoneticPr fontId="3"/>
  </si>
  <si>
    <t>ガス</t>
    <phoneticPr fontId="3"/>
  </si>
  <si>
    <t>ガス</t>
    <phoneticPr fontId="3"/>
  </si>
  <si>
    <t>5月</t>
    <phoneticPr fontId="3"/>
  </si>
  <si>
    <t>担当者所属・役職</t>
    <rPh sb="0" eb="3">
      <t>タントウシャ</t>
    </rPh>
    <rPh sb="3" eb="5">
      <t>ショゾク</t>
    </rPh>
    <rPh sb="6" eb="8">
      <t>ヤクショク</t>
    </rPh>
    <phoneticPr fontId="3"/>
  </si>
  <si>
    <t>担当者氏名</t>
    <rPh sb="0" eb="3">
      <t>タントウシャ</t>
    </rPh>
    <rPh sb="3" eb="5">
      <t>シメイ</t>
    </rPh>
    <phoneticPr fontId="3"/>
  </si>
  <si>
    <t>ファックス番号</t>
    <rPh sb="5" eb="7">
      <t>バンゴウ</t>
    </rPh>
    <phoneticPr fontId="3"/>
  </si>
  <si>
    <t>メールアドレス</t>
    <phoneticPr fontId="3"/>
  </si>
  <si>
    <t>№</t>
    <phoneticPr fontId="3"/>
  </si>
  <si>
    <t>資料名</t>
    <rPh sb="0" eb="2">
      <t>シリョウ</t>
    </rPh>
    <rPh sb="2" eb="3">
      <t>メイ</t>
    </rPh>
    <phoneticPr fontId="18"/>
  </si>
  <si>
    <t>頁</t>
    <rPh sb="0" eb="1">
      <t>ページ</t>
    </rPh>
    <phoneticPr fontId="18"/>
  </si>
  <si>
    <t>章</t>
    <rPh sb="0" eb="1">
      <t>ショウ</t>
    </rPh>
    <phoneticPr fontId="18"/>
  </si>
  <si>
    <t>項</t>
    <rPh sb="0" eb="1">
      <t>コウ</t>
    </rPh>
    <phoneticPr fontId="18"/>
  </si>
  <si>
    <t>目</t>
    <rPh sb="0" eb="1">
      <t>メ</t>
    </rPh>
    <phoneticPr fontId="18"/>
  </si>
  <si>
    <t>項目名</t>
    <rPh sb="0" eb="2">
      <t>コウモク</t>
    </rPh>
    <rPh sb="2" eb="3">
      <t>メイ</t>
    </rPh>
    <phoneticPr fontId="18"/>
  </si>
  <si>
    <t>質問事項</t>
    <rPh sb="0" eb="2">
      <t>シツモン</t>
    </rPh>
    <rPh sb="2" eb="4">
      <t>ジコウ</t>
    </rPh>
    <phoneticPr fontId="18"/>
  </si>
  <si>
    <t>例</t>
    <rPh sb="0" eb="1">
      <t>レイ</t>
    </rPh>
    <phoneticPr fontId="18"/>
  </si>
  <si>
    <t>ア</t>
    <phoneticPr fontId="18"/>
  </si>
  <si>
    <t>●●●●</t>
    <phoneticPr fontId="18"/>
  </si>
  <si>
    <t>※記入上の注意</t>
    <rPh sb="1" eb="3">
      <t>キニュウ</t>
    </rPh>
    <rPh sb="3" eb="4">
      <t>ウエ</t>
    </rPh>
    <rPh sb="5" eb="7">
      <t>チュウイ</t>
    </rPh>
    <phoneticPr fontId="18"/>
  </si>
  <si>
    <t>・行の追加及び行の高さの変更以外、セルの結合等の表の書式の変更を行わないこと。</t>
    <rPh sb="1" eb="2">
      <t>ギョウ</t>
    </rPh>
    <rPh sb="3" eb="5">
      <t>ツイカ</t>
    </rPh>
    <rPh sb="5" eb="6">
      <t>オヨ</t>
    </rPh>
    <rPh sb="7" eb="8">
      <t>ギョウ</t>
    </rPh>
    <rPh sb="9" eb="10">
      <t>タカ</t>
    </rPh>
    <rPh sb="12" eb="14">
      <t>ヘンコウ</t>
    </rPh>
    <rPh sb="14" eb="16">
      <t>イガイ</t>
    </rPh>
    <rPh sb="20" eb="22">
      <t>ケツゴウ</t>
    </rPh>
    <rPh sb="22" eb="23">
      <t>トウ</t>
    </rPh>
    <rPh sb="24" eb="25">
      <t>ヒョウ</t>
    </rPh>
    <rPh sb="26" eb="28">
      <t>ショシキ</t>
    </rPh>
    <rPh sb="29" eb="31">
      <t>ヘンコウ</t>
    </rPh>
    <rPh sb="32" eb="33">
      <t>オコナ</t>
    </rPh>
    <phoneticPr fontId="18"/>
  </si>
  <si>
    <t>(1)</t>
    <phoneticPr fontId="18"/>
  </si>
  <si>
    <t>所　在　地</t>
    <rPh sb="0" eb="1">
      <t>ショ</t>
    </rPh>
    <rPh sb="2" eb="3">
      <t>ザイ</t>
    </rPh>
    <rPh sb="4" eb="5">
      <t>チ</t>
    </rPh>
    <phoneticPr fontId="3"/>
  </si>
  <si>
    <t>ＦＡＸ番号</t>
    <phoneticPr fontId="3"/>
  </si>
  <si>
    <t>メールアドレス</t>
    <phoneticPr fontId="3"/>
  </si>
  <si>
    <t>※ 本様式は各企業単位でご提出ください。なお、担当者氏名等は、代表となる１名の方のみの記入で結構です。</t>
    <rPh sb="2" eb="3">
      <t>ホン</t>
    </rPh>
    <rPh sb="3" eb="5">
      <t>ヨウシキ</t>
    </rPh>
    <rPh sb="6" eb="7">
      <t>カク</t>
    </rPh>
    <rPh sb="7" eb="9">
      <t>キギョウ</t>
    </rPh>
    <rPh sb="9" eb="11">
      <t>タンイ</t>
    </rPh>
    <rPh sb="13" eb="15">
      <t>テイシュツ</t>
    </rPh>
    <rPh sb="23" eb="26">
      <t>タントウシャ</t>
    </rPh>
    <rPh sb="26" eb="28">
      <t>シメイ</t>
    </rPh>
    <rPh sb="28" eb="29">
      <t>トウ</t>
    </rPh>
    <rPh sb="31" eb="33">
      <t>ダイヒョウ</t>
    </rPh>
    <rPh sb="37" eb="38">
      <t>メイ</t>
    </rPh>
    <rPh sb="39" eb="40">
      <t>カタ</t>
    </rPh>
    <rPh sb="43" eb="45">
      <t>キニュウ</t>
    </rPh>
    <rPh sb="46" eb="48">
      <t>ケッコウ</t>
    </rPh>
    <phoneticPr fontId="3"/>
  </si>
  <si>
    <t>ファックス番号</t>
  </si>
  <si>
    <t>（様式２）</t>
    <phoneticPr fontId="3"/>
  </si>
  <si>
    <t>（様式４）</t>
    <phoneticPr fontId="3"/>
  </si>
  <si>
    <t>官民対話申込書</t>
    <rPh sb="0" eb="2">
      <t>カンミン</t>
    </rPh>
    <rPh sb="2" eb="4">
      <t>タイワ</t>
    </rPh>
    <rPh sb="4" eb="7">
      <t>モウシコミショ</t>
    </rPh>
    <phoneticPr fontId="3"/>
  </si>
  <si>
    <t>※ 本様式は代表企業がご提出ください。なお、担当者氏名等は、代表となる１名の方のみの記入で結構です。</t>
    <rPh sb="2" eb="3">
      <t>ホン</t>
    </rPh>
    <rPh sb="3" eb="5">
      <t>ヨウシキ</t>
    </rPh>
    <rPh sb="6" eb="8">
      <t>ダイヒョウ</t>
    </rPh>
    <rPh sb="8" eb="10">
      <t>キギョウ</t>
    </rPh>
    <rPh sb="12" eb="14">
      <t>テイシュツ</t>
    </rPh>
    <rPh sb="22" eb="25">
      <t>タントウシャ</t>
    </rPh>
    <rPh sb="25" eb="27">
      <t>シメイ</t>
    </rPh>
    <rPh sb="27" eb="28">
      <t>トウ</t>
    </rPh>
    <rPh sb="30" eb="32">
      <t>ダイヒョウ</t>
    </rPh>
    <rPh sb="36" eb="37">
      <t>メイ</t>
    </rPh>
    <rPh sb="38" eb="39">
      <t>カタ</t>
    </rPh>
    <rPh sb="42" eb="44">
      <t>キニュウ</t>
    </rPh>
    <rPh sb="45" eb="47">
      <t>ケッコウ</t>
    </rPh>
    <phoneticPr fontId="3"/>
  </si>
  <si>
    <t>１３年目</t>
    <rPh sb="2" eb="4">
      <t>ネンメ</t>
    </rPh>
    <phoneticPr fontId="3"/>
  </si>
  <si>
    <t>１４年目</t>
    <rPh sb="2" eb="4">
      <t>ネンメ</t>
    </rPh>
    <phoneticPr fontId="3"/>
  </si>
  <si>
    <t>5月</t>
  </si>
  <si>
    <t>11月</t>
  </si>
  <si>
    <t>11月</t>
    <phoneticPr fontId="3"/>
  </si>
  <si>
    <t>学校番号</t>
  </si>
  <si>
    <t>学校名</t>
  </si>
  <si>
    <t>■空調設備の性能の設定</t>
  </si>
  <si>
    <t>※薄黄色のセルの必要箇所に入力すること。</t>
  </si>
  <si>
    <t>機器性能</t>
  </si>
  <si>
    <t>電力</t>
  </si>
  <si>
    <t>備考</t>
  </si>
  <si>
    <t>台数</t>
  </si>
  <si>
    <t>消費電力</t>
  </si>
  <si>
    <t>待機時電力</t>
  </si>
  <si>
    <t>消費ガス量</t>
  </si>
  <si>
    <t>計(kW)</t>
  </si>
  <si>
    <t>（kW/台）</t>
  </si>
  <si>
    <t>冷房</t>
  </si>
  <si>
    <t>暖房</t>
  </si>
  <si>
    <t>（台）</t>
  </si>
  <si>
    <t>室外機</t>
  </si>
  <si>
    <t>室外機計</t>
  </si>
  <si>
    <t>室内機計</t>
  </si>
  <si>
    <t>合計</t>
  </si>
  <si>
    <t>最大電力</t>
  </si>
  <si>
    <t>kW　←冷房・暖房の最大値</t>
  </si>
  <si>
    <t>※行が不足する場合は，適宜，行を挿入して記入のこと。</t>
  </si>
  <si>
    <t>注3：空調運転時間帯以外の時間帯に機器が消費する電力を記入のこと。(但し、待機電力を消費しない特別な措置を講じる場合はその旨を明記のこと)</t>
  </si>
  <si>
    <t>冷房期</t>
  </si>
  <si>
    <t>非空調期</t>
  </si>
  <si>
    <t>計</t>
  </si>
  <si>
    <t>6月</t>
  </si>
  <si>
    <t>7月</t>
  </si>
  <si>
    <t>12月</t>
  </si>
  <si>
    <t>1月</t>
  </si>
  <si>
    <t>2月</t>
  </si>
  <si>
    <t>3月</t>
  </si>
  <si>
    <t>4月</t>
  </si>
  <si>
    <t>ピーク時負荷</t>
  </si>
  <si>
    <t>夏季</t>
  </si>
  <si>
    <t>その他季</t>
  </si>
  <si>
    <t>月別負荷率(％)</t>
  </si>
  <si>
    <t>その他期</t>
  </si>
  <si>
    <t>冬期</t>
  </si>
  <si>
    <t>ガス料金の種別</t>
  </si>
  <si>
    <t>費目</t>
  </si>
  <si>
    <t>区分</t>
  </si>
  <si>
    <t>算出根拠</t>
  </si>
  <si>
    <t>金額（円）</t>
  </si>
  <si>
    <t>従量料金</t>
  </si>
  <si>
    <t>(</t>
  </si>
  <si>
    <t>円/月 ×</t>
  </si>
  <si>
    <t>ヶ月　＋</t>
  </si>
  <si>
    <t>㎥　＋</t>
  </si>
  <si>
    <t>円/㎥×</t>
  </si>
  <si>
    <t>㎥</t>
  </si>
  <si>
    <t>★金額は、税込で記入すること。</t>
  </si>
  <si>
    <t>令和６年度</t>
    <rPh sb="0" eb="2">
      <t>レイワ</t>
    </rPh>
    <rPh sb="3" eb="4">
      <t>ネン</t>
    </rPh>
    <rPh sb="4" eb="5">
      <t>ド</t>
    </rPh>
    <phoneticPr fontId="1"/>
  </si>
  <si>
    <t>令和７年度</t>
    <rPh sb="0" eb="2">
      <t>レイワ</t>
    </rPh>
    <rPh sb="3" eb="4">
      <t>ネン</t>
    </rPh>
    <rPh sb="4" eb="5">
      <t>ド</t>
    </rPh>
    <phoneticPr fontId="1"/>
  </si>
  <si>
    <t>令和８年度</t>
    <rPh sb="0" eb="2">
      <t>レイワ</t>
    </rPh>
    <rPh sb="3" eb="4">
      <t>ネン</t>
    </rPh>
    <rPh sb="4" eb="5">
      <t>ド</t>
    </rPh>
    <phoneticPr fontId="1"/>
  </si>
  <si>
    <t>令和９年度</t>
    <rPh sb="0" eb="2">
      <t>レイワ</t>
    </rPh>
    <rPh sb="3" eb="4">
      <t>ネン</t>
    </rPh>
    <rPh sb="4" eb="5">
      <t>ド</t>
    </rPh>
    <phoneticPr fontId="1"/>
  </si>
  <si>
    <t>令和１０年度</t>
    <rPh sb="0" eb="2">
      <t>レイワ</t>
    </rPh>
    <rPh sb="4" eb="5">
      <t>ネン</t>
    </rPh>
    <rPh sb="5" eb="6">
      <t>ド</t>
    </rPh>
    <phoneticPr fontId="1"/>
  </si>
  <si>
    <t>令和１１年度</t>
    <rPh sb="0" eb="2">
      <t>レイワ</t>
    </rPh>
    <rPh sb="4" eb="5">
      <t>ネン</t>
    </rPh>
    <rPh sb="5" eb="6">
      <t>ド</t>
    </rPh>
    <phoneticPr fontId="1"/>
  </si>
  <si>
    <t>令和１２年度</t>
    <rPh sb="0" eb="2">
      <t>レイワ</t>
    </rPh>
    <rPh sb="4" eb="5">
      <t>ネン</t>
    </rPh>
    <rPh sb="5" eb="6">
      <t>ド</t>
    </rPh>
    <phoneticPr fontId="1"/>
  </si>
  <si>
    <t>令和１３年度</t>
    <rPh sb="0" eb="2">
      <t>レイワ</t>
    </rPh>
    <rPh sb="4" eb="5">
      <t>ネン</t>
    </rPh>
    <rPh sb="5" eb="6">
      <t>ド</t>
    </rPh>
    <phoneticPr fontId="1"/>
  </si>
  <si>
    <t>令和１４年度</t>
    <rPh sb="0" eb="2">
      <t>レイワ</t>
    </rPh>
    <rPh sb="4" eb="5">
      <t>ネン</t>
    </rPh>
    <rPh sb="5" eb="6">
      <t>ド</t>
    </rPh>
    <phoneticPr fontId="1"/>
  </si>
  <si>
    <t>令和１５年度</t>
    <rPh sb="0" eb="2">
      <t>レイワ</t>
    </rPh>
    <rPh sb="4" eb="5">
      <t>ネン</t>
    </rPh>
    <rPh sb="5" eb="6">
      <t>ド</t>
    </rPh>
    <phoneticPr fontId="1"/>
  </si>
  <si>
    <t>５月</t>
    <rPh sb="1" eb="2">
      <t>ガツ</t>
    </rPh>
    <phoneticPr fontId="3"/>
  </si>
  <si>
    <t>PIRR</t>
    <phoneticPr fontId="3"/>
  </si>
  <si>
    <t>系統記号</t>
    <rPh sb="0" eb="2">
      <t>ケイトウ</t>
    </rPh>
    <rPh sb="2" eb="4">
      <t>キゴウ</t>
    </rPh>
    <phoneticPr fontId="1"/>
  </si>
  <si>
    <t>(kVA)</t>
    <phoneticPr fontId="3"/>
  </si>
  <si>
    <t>(kW)</t>
    <phoneticPr fontId="3"/>
  </si>
  <si>
    <t>②/①
(％)</t>
    <phoneticPr fontId="3"/>
  </si>
  <si>
    <t>④/③
(％)</t>
    <phoneticPr fontId="3"/>
  </si>
  <si>
    <t>令和１６年度</t>
    <rPh sb="0" eb="2">
      <t>レイワ</t>
    </rPh>
    <rPh sb="4" eb="5">
      <t>ネン</t>
    </rPh>
    <rPh sb="5" eb="6">
      <t>ド</t>
    </rPh>
    <phoneticPr fontId="1"/>
  </si>
  <si>
    <t>１１月</t>
    <rPh sb="2" eb="3">
      <t>ガツ</t>
    </rPh>
    <phoneticPr fontId="3"/>
  </si>
  <si>
    <t>　電子データとして提出する際には、計算式（関数）が分かるようにすること。</t>
    <phoneticPr fontId="1"/>
  </si>
  <si>
    <t>※「現状」欄の数値等は参考とし、現地の値を優先とします。</t>
    <phoneticPr fontId="1"/>
  </si>
  <si>
    <t>募集要項等に関する質問書</t>
    <rPh sb="0" eb="2">
      <t>ボシュウ</t>
    </rPh>
    <rPh sb="2" eb="4">
      <t>ヨウコウ</t>
    </rPh>
    <rPh sb="4" eb="5">
      <t>トウ</t>
    </rPh>
    <rPh sb="6" eb="7">
      <t>カン</t>
    </rPh>
    <rPh sb="9" eb="11">
      <t>シツモン</t>
    </rPh>
    <phoneticPr fontId="3"/>
  </si>
  <si>
    <t>募集要項</t>
    <rPh sb="0" eb="2">
      <t>ボシュウ</t>
    </rPh>
    <rPh sb="2" eb="4">
      <t>ヨウコウ</t>
    </rPh>
    <phoneticPr fontId="18"/>
  </si>
  <si>
    <t>＜募集要項等に関する質問＞</t>
    <rPh sb="1" eb="3">
      <t>ボシュウ</t>
    </rPh>
    <rPh sb="3" eb="5">
      <t>ヨウコウ</t>
    </rPh>
    <rPh sb="5" eb="6">
      <t>トウ</t>
    </rPh>
    <rPh sb="7" eb="8">
      <t>カン</t>
    </rPh>
    <rPh sb="10" eb="12">
      <t>シツモン</t>
    </rPh>
    <phoneticPr fontId="18"/>
  </si>
  <si>
    <t>・同じ内容の質問を異なる資料・箇所に対して行う場合にも、別の質問及び意見として記入すること。</t>
    <rPh sb="1" eb="2">
      <t>オナ</t>
    </rPh>
    <rPh sb="3" eb="5">
      <t>ナイヨウ</t>
    </rPh>
    <rPh sb="6" eb="8">
      <t>シツモン</t>
    </rPh>
    <rPh sb="9" eb="10">
      <t>コト</t>
    </rPh>
    <rPh sb="12" eb="14">
      <t>シリョウ</t>
    </rPh>
    <rPh sb="15" eb="17">
      <t>カショ</t>
    </rPh>
    <rPh sb="18" eb="19">
      <t>タイ</t>
    </rPh>
    <rPh sb="21" eb="22">
      <t>オコナ</t>
    </rPh>
    <rPh sb="23" eb="25">
      <t>バアイ</t>
    </rPh>
    <rPh sb="28" eb="29">
      <t>ベツ</t>
    </rPh>
    <rPh sb="30" eb="32">
      <t>シツモン</t>
    </rPh>
    <rPh sb="32" eb="33">
      <t>オヨ</t>
    </rPh>
    <rPh sb="34" eb="36">
      <t>イケン</t>
    </rPh>
    <rPh sb="39" eb="41">
      <t>キニュウ</t>
    </rPh>
    <phoneticPr fontId="18"/>
  </si>
  <si>
    <t>・質問が多い場合、行を適宜追加すること。</t>
    <rPh sb="1" eb="3">
      <t>シツモン</t>
    </rPh>
    <rPh sb="4" eb="5">
      <t>オオ</t>
    </rPh>
    <rPh sb="6" eb="8">
      <t>バアイ</t>
    </rPh>
    <rPh sb="9" eb="10">
      <t>ギョウ</t>
    </rPh>
    <rPh sb="11" eb="13">
      <t>テキギ</t>
    </rPh>
    <rPh sb="13" eb="15">
      <t>ツイカ</t>
    </rPh>
    <phoneticPr fontId="18"/>
  </si>
  <si>
    <t>商号又は名称</t>
    <rPh sb="0" eb="3">
      <t>ショウゴウマタ</t>
    </rPh>
    <rPh sb="4" eb="6">
      <t>メイショウ</t>
    </rPh>
    <phoneticPr fontId="3"/>
  </si>
  <si>
    <t>代表者職名</t>
    <rPh sb="0" eb="3">
      <t>ダイヒョウシャ</t>
    </rPh>
    <rPh sb="3" eb="5">
      <t>ショクメイ</t>
    </rPh>
    <phoneticPr fontId="3"/>
  </si>
  <si>
    <t>代表者</t>
    <rPh sb="0" eb="3">
      <t>ダイヒョウシャ</t>
    </rPh>
    <phoneticPr fontId="3"/>
  </si>
  <si>
    <t>担当者所属・役職</t>
    <rPh sb="0" eb="2">
      <t>タントウ</t>
    </rPh>
    <rPh sb="2" eb="3">
      <t>シャ</t>
    </rPh>
    <rPh sb="3" eb="5">
      <t>ショゾク</t>
    </rPh>
    <rPh sb="6" eb="8">
      <t>ヤクショク</t>
    </rPh>
    <phoneticPr fontId="3"/>
  </si>
  <si>
    <t xml:space="preserve">※ 本様式については、Microsoft Excel®形式にて提出してください。（本ファイルを利用してください。） </t>
    <phoneticPr fontId="3"/>
  </si>
  <si>
    <t>〔見学会の留意事項〕</t>
    <phoneticPr fontId="3"/>
  </si>
  <si>
    <t>※ 校内は土足厳禁のため、スリッパ等上履きを持参してください。</t>
    <phoneticPr fontId="3"/>
  </si>
  <si>
    <t>※ 見学にあたって市または学校教職員から指示があった場合は、それに従ってください。</t>
    <phoneticPr fontId="3"/>
  </si>
  <si>
    <t>第2回現地見学会 参加申込書</t>
    <rPh sb="0" eb="1">
      <t>ダイ</t>
    </rPh>
    <rPh sb="2" eb="3">
      <t>カイ</t>
    </rPh>
    <rPh sb="3" eb="5">
      <t>ゲンチ</t>
    </rPh>
    <rPh sb="5" eb="8">
      <t>ケンガクカイ</t>
    </rPh>
    <rPh sb="9" eb="11">
      <t>サンカ</t>
    </rPh>
    <rPh sb="11" eb="14">
      <t>モウシコミショ</t>
    </rPh>
    <phoneticPr fontId="3"/>
  </si>
  <si>
    <t>主遮断器</t>
    <phoneticPr fontId="1"/>
  </si>
  <si>
    <t>VCB</t>
    <phoneticPr fontId="1"/>
  </si>
  <si>
    <t>LBS</t>
    <phoneticPr fontId="1"/>
  </si>
  <si>
    <t>主遮断器</t>
    <phoneticPr fontId="1"/>
  </si>
  <si>
    <t>商号又は名称</t>
    <phoneticPr fontId="3"/>
  </si>
  <si>
    <t>代表者職名</t>
    <phoneticPr fontId="3"/>
  </si>
  <si>
    <t>記</t>
  </si>
  <si>
    <t>（連絡担当者）</t>
    <rPh sb="1" eb="6">
      <t>レンラクタントウシャ</t>
    </rPh>
    <phoneticPr fontId="3"/>
  </si>
  <si>
    <t>担当者所属・役職</t>
  </si>
  <si>
    <t>市処理欄</t>
  </si>
  <si>
    <t>貸与日</t>
    <rPh sb="0" eb="2">
      <t>タイヨ</t>
    </rPh>
    <rPh sb="2" eb="3">
      <t>ビ</t>
    </rPh>
    <phoneticPr fontId="3"/>
  </si>
  <si>
    <t>貸与確認者</t>
    <rPh sb="0" eb="2">
      <t>タイヨ</t>
    </rPh>
    <rPh sb="2" eb="4">
      <t>カクニン</t>
    </rPh>
    <rPh sb="4" eb="5">
      <t>シャ</t>
    </rPh>
    <phoneticPr fontId="3"/>
  </si>
  <si>
    <t>返却確認日</t>
    <rPh sb="0" eb="2">
      <t>ヘンキャク</t>
    </rPh>
    <rPh sb="2" eb="4">
      <t>カクニン</t>
    </rPh>
    <rPh sb="4" eb="5">
      <t>ビ</t>
    </rPh>
    <phoneticPr fontId="3"/>
  </si>
  <si>
    <t>返却確認者</t>
    <rPh sb="0" eb="2">
      <t>ヘンキャク</t>
    </rPh>
    <rPh sb="2" eb="4">
      <t>カクニン</t>
    </rPh>
    <rPh sb="4" eb="5">
      <t>シャ</t>
    </rPh>
    <phoneticPr fontId="3"/>
  </si>
  <si>
    <t>（様式３）</t>
    <phoneticPr fontId="3"/>
  </si>
  <si>
    <t>商号又は名称</t>
    <rPh sb="0" eb="2">
      <t>ショウゴウ</t>
    </rPh>
    <rPh sb="2" eb="3">
      <t>マタ</t>
    </rPh>
    <rPh sb="4" eb="6">
      <t>メイショウ</t>
    </rPh>
    <phoneticPr fontId="3"/>
  </si>
  <si>
    <t>担当者所属・役職</t>
    <phoneticPr fontId="3"/>
  </si>
  <si>
    <t>担当者氏名</t>
    <phoneticPr fontId="3"/>
  </si>
  <si>
    <t>参加人数</t>
    <rPh sb="0" eb="2">
      <t>サンカ</t>
    </rPh>
    <rPh sb="2" eb="4">
      <t>ニンズ</t>
    </rPh>
    <phoneticPr fontId="3"/>
  </si>
  <si>
    <t>（様式１）</t>
    <phoneticPr fontId="3"/>
  </si>
  <si>
    <t>担当者氏名</t>
    <phoneticPr fontId="3"/>
  </si>
  <si>
    <t>円/㎥×</t>
    <phoneticPr fontId="1"/>
  </si>
  <si>
    <t>㎥　＋</t>
    <phoneticPr fontId="1"/>
  </si>
  <si>
    <t>㎥</t>
    <phoneticPr fontId="1"/>
  </si>
  <si>
    <t>参考図書の貸与申込書</t>
    <phoneticPr fontId="1"/>
  </si>
  <si>
    <t>※ １グループあたりの参加人数は８名程度までとします。</t>
    <rPh sb="11" eb="13">
      <t>サンカ</t>
    </rPh>
    <rPh sb="13" eb="15">
      <t>ニンズウ</t>
    </rPh>
    <rPh sb="17" eb="18">
      <t>メイ</t>
    </rPh>
    <rPh sb="18" eb="20">
      <t>テイド</t>
    </rPh>
    <phoneticPr fontId="3"/>
  </si>
  <si>
    <t>㊞　　</t>
    <phoneticPr fontId="1"/>
  </si>
  <si>
    <t>見学希望校</t>
    <rPh sb="0" eb="2">
      <t>ケンガク</t>
    </rPh>
    <rPh sb="2" eb="5">
      <t>キボウコウ</t>
    </rPh>
    <phoneticPr fontId="3"/>
  </si>
  <si>
    <t>全校希望の場合「全校」、それ以外の場合は希望校が分かるように学校名を列挙するなどしてください。</t>
    <rPh sb="0" eb="2">
      <t>ゼンコウ</t>
    </rPh>
    <rPh sb="2" eb="4">
      <t>キボウ</t>
    </rPh>
    <rPh sb="5" eb="7">
      <t>バアイ</t>
    </rPh>
    <rPh sb="8" eb="10">
      <t>ゼンコウ</t>
    </rPh>
    <rPh sb="14" eb="16">
      <t>イガイ</t>
    </rPh>
    <rPh sb="17" eb="19">
      <t>バアイ</t>
    </rPh>
    <rPh sb="20" eb="23">
      <t>キボウコウ</t>
    </rPh>
    <rPh sb="24" eb="25">
      <t>ワ</t>
    </rPh>
    <rPh sb="30" eb="33">
      <t>ガッコウメイ</t>
    </rPh>
    <rPh sb="34" eb="36">
      <t>レッキョ</t>
    </rPh>
    <phoneticPr fontId="1"/>
  </si>
  <si>
    <t>●月</t>
    <rPh sb="1" eb="2">
      <t>ガツ</t>
    </rPh>
    <phoneticPr fontId="3"/>
  </si>
  <si>
    <t>※各費目の内訳根拠資料をEXCELファイルで作成し、本表に示される数値と関連付けてトレースできるようにすること。</t>
    <rPh sb="1" eb="4">
      <t>カクヒモク</t>
    </rPh>
    <rPh sb="5" eb="7">
      <t>ウチワケ</t>
    </rPh>
    <rPh sb="7" eb="9">
      <t>コンキョ</t>
    </rPh>
    <rPh sb="9" eb="11">
      <t>シリョウ</t>
    </rPh>
    <rPh sb="22" eb="24">
      <t>サクセイ</t>
    </rPh>
    <rPh sb="26" eb="27">
      <t>ホン</t>
    </rPh>
    <rPh sb="27" eb="28">
      <t>ヒョウ</t>
    </rPh>
    <rPh sb="29" eb="30">
      <t>シメ</t>
    </rPh>
    <rPh sb="33" eb="35">
      <t>スウチ</t>
    </rPh>
    <rPh sb="36" eb="39">
      <t>カンレンヅ</t>
    </rPh>
    <phoneticPr fontId="3"/>
  </si>
  <si>
    <t>第３. ２</t>
    <rPh sb="0" eb="1">
      <t>ダイ</t>
    </rPh>
    <phoneticPr fontId="18"/>
  </si>
  <si>
    <t>「募集要項 ５頁 第３.２ (1) ア」の内容について質問事項がある場合には、左記のように記入して下さい。</t>
    <rPh sb="1" eb="3">
      <t>ボシュウ</t>
    </rPh>
    <rPh sb="3" eb="5">
      <t>ヨウコウ</t>
    </rPh>
    <rPh sb="7" eb="8">
      <t>ページ</t>
    </rPh>
    <rPh sb="9" eb="10">
      <t>ダイ</t>
    </rPh>
    <rPh sb="21" eb="23">
      <t>ナイヨウ</t>
    </rPh>
    <rPh sb="27" eb="29">
      <t>シツモン</t>
    </rPh>
    <rPh sb="29" eb="31">
      <t>ジコウ</t>
    </rPh>
    <rPh sb="34" eb="36">
      <t>バアイ</t>
    </rPh>
    <rPh sb="39" eb="41">
      <t>サキ</t>
    </rPh>
    <rPh sb="45" eb="47">
      <t>キニュウ</t>
    </rPh>
    <rPh sb="49" eb="50">
      <t>クダ</t>
    </rPh>
    <phoneticPr fontId="18"/>
  </si>
  <si>
    <t>※ 見学会において資料の配布は行いません。必要に応じて本市ホームページに掲載している募集要項等を持</t>
    <rPh sb="42" eb="44">
      <t>ボシュウ</t>
    </rPh>
    <rPh sb="44" eb="46">
      <t>ヨウコウ</t>
    </rPh>
    <phoneticPr fontId="3"/>
  </si>
  <si>
    <r>
      <t>能力（kW/台）</t>
    </r>
    <r>
      <rPr>
        <vertAlign val="superscript"/>
        <sz val="9"/>
        <rFont val="ＭＳ Ｐゴシック"/>
        <family val="3"/>
        <charset val="128"/>
      </rPr>
      <t>注1</t>
    </r>
  </si>
  <si>
    <r>
      <t>（kW/台）</t>
    </r>
    <r>
      <rPr>
        <vertAlign val="superscript"/>
        <sz val="9"/>
        <rFont val="ＭＳ Ｐゴシック"/>
        <family val="3"/>
        <charset val="128"/>
      </rPr>
      <t>注2</t>
    </r>
  </si>
  <si>
    <r>
      <t>（kW/台）</t>
    </r>
    <r>
      <rPr>
        <vertAlign val="superscript"/>
        <sz val="9"/>
        <rFont val="ＭＳ Ｐゴシック"/>
        <family val="3"/>
        <charset val="128"/>
      </rPr>
      <t>注3</t>
    </r>
  </si>
  <si>
    <r>
      <t>(m</t>
    </r>
    <r>
      <rPr>
        <vertAlign val="superscript"/>
        <sz val="9"/>
        <rFont val="ＭＳ Ｐゴシック"/>
        <family val="3"/>
        <charset val="128"/>
      </rPr>
      <t>3</t>
    </r>
    <r>
      <rPr>
        <sz val="9"/>
        <rFont val="ＭＳ Ｐゴシック"/>
        <family val="3"/>
        <charset val="128"/>
      </rPr>
      <t>/kW)</t>
    </r>
  </si>
  <si>
    <r>
      <t>ガス使用量(m</t>
    </r>
    <r>
      <rPr>
        <vertAlign val="superscript"/>
        <sz val="9"/>
        <rFont val="ＭＳ Ｐゴシック"/>
        <family val="3"/>
        <charset val="128"/>
      </rPr>
      <t>3</t>
    </r>
    <r>
      <rPr>
        <sz val="9"/>
        <rFont val="ＭＳ Ｐゴシック"/>
        <family val="3"/>
        <charset val="128"/>
      </rPr>
      <t>)</t>
    </r>
  </si>
  <si>
    <t>※3　金額は、消費税及び地方消費税相当額（消費税率10％として計算）を加えた額を記入すること。</t>
    <phoneticPr fontId="1"/>
  </si>
  <si>
    <t>使用ガス</t>
    <rPh sb="0" eb="2">
      <t>シヨウ</t>
    </rPh>
    <phoneticPr fontId="1"/>
  </si>
  <si>
    <t>都市ガス</t>
    <rPh sb="0" eb="2">
      <t>トシ</t>
    </rPh>
    <phoneticPr fontId="1"/>
  </si>
  <si>
    <t>発熱量</t>
    <rPh sb="0" eb="2">
      <t>ハツネツ</t>
    </rPh>
    <rPh sb="2" eb="3">
      <t>リョウ</t>
    </rPh>
    <phoneticPr fontId="1"/>
  </si>
  <si>
    <t>MJ／㎥</t>
    <phoneticPr fontId="1"/>
  </si>
  <si>
    <t>屋内運動場</t>
    <rPh sb="0" eb="5">
      <t>オクナイウンドウジョウ</t>
    </rPh>
    <phoneticPr fontId="1"/>
  </si>
  <si>
    <t>大阪瓦斯（株）</t>
    <rPh sb="0" eb="2">
      <t>オオサカ</t>
    </rPh>
    <rPh sb="2" eb="4">
      <t>ガス</t>
    </rPh>
    <rPh sb="4" eb="7">
      <t>カブ</t>
    </rPh>
    <phoneticPr fontId="1"/>
  </si>
  <si>
    <t>料金表A</t>
    <rPh sb="0" eb="3">
      <t>リョウキンヒョウ</t>
    </rPh>
    <phoneticPr fontId="1"/>
  </si>
  <si>
    <t>料金表B</t>
    <rPh sb="0" eb="3">
      <t>リョウキンヒョウ</t>
    </rPh>
    <phoneticPr fontId="1"/>
  </si>
  <si>
    <t>料金表C</t>
    <rPh sb="0" eb="3">
      <t>リョウキンヒョウ</t>
    </rPh>
    <phoneticPr fontId="1"/>
  </si>
  <si>
    <t>料金表D</t>
    <rPh sb="0" eb="3">
      <t>リョウキンヒョウ</t>
    </rPh>
    <phoneticPr fontId="1"/>
  </si>
  <si>
    <t>料金表E</t>
    <rPh sb="0" eb="3">
      <t>リョウキンヒョウ</t>
    </rPh>
    <phoneticPr fontId="1"/>
  </si>
  <si>
    <t>使用量</t>
    <rPh sb="0" eb="3">
      <t>シヨウリョウ</t>
    </rPh>
    <phoneticPr fontId="1"/>
  </si>
  <si>
    <t>基本料金</t>
    <rPh sb="0" eb="4">
      <t>キホンリョウキン</t>
    </rPh>
    <phoneticPr fontId="1"/>
  </si>
  <si>
    <t>基準単位料金</t>
    <rPh sb="0" eb="4">
      <t>キジュンタンイ</t>
    </rPh>
    <rPh sb="4" eb="6">
      <t>リョウキン</t>
    </rPh>
    <phoneticPr fontId="1"/>
  </si>
  <si>
    <t>夏期</t>
    <rPh sb="0" eb="2">
      <t>カキ</t>
    </rPh>
    <phoneticPr fontId="1"/>
  </si>
  <si>
    <t>冬期</t>
    <rPh sb="0" eb="2">
      <t>トウキ</t>
    </rPh>
    <phoneticPr fontId="1"/>
  </si>
  <si>
    <t>0㎥から50㎥まで</t>
    <phoneticPr fontId="1"/>
  </si>
  <si>
    <t>50㎥を超え200㎥まで</t>
    <rPh sb="4" eb="5">
      <t>コ</t>
    </rPh>
    <phoneticPr fontId="1"/>
  </si>
  <si>
    <t>200㎥を超え1,000㎥まで</t>
    <rPh sb="5" eb="6">
      <t>コ</t>
    </rPh>
    <phoneticPr fontId="1"/>
  </si>
  <si>
    <t>1000㎥超え3000㎥まで</t>
    <rPh sb="5" eb="6">
      <t>コ</t>
    </rPh>
    <phoneticPr fontId="1"/>
  </si>
  <si>
    <t>3000㎥を超える場合</t>
    <rPh sb="6" eb="7">
      <t>コ</t>
    </rPh>
    <rPh sb="9" eb="11">
      <t>バアイ</t>
    </rPh>
    <phoneticPr fontId="1"/>
  </si>
  <si>
    <t xml:space="preserve">ヶ月　   </t>
    <phoneticPr fontId="1"/>
  </si>
  <si>
    <t xml:space="preserve">ヶ月   </t>
    <phoneticPr fontId="1"/>
  </si>
  <si>
    <t>夏期（円/㎥）</t>
    <rPh sb="0" eb="2">
      <t>カキ</t>
    </rPh>
    <rPh sb="3" eb="4">
      <t>エン</t>
    </rPh>
    <phoneticPr fontId="1"/>
  </si>
  <si>
    <t>冬期（円/㎥）</t>
    <rPh sb="0" eb="2">
      <t>トウキ</t>
    </rPh>
    <phoneticPr fontId="1"/>
  </si>
  <si>
    <t>基準平均原料価格</t>
    <rPh sb="0" eb="4">
      <t>キジュンヘイキン</t>
    </rPh>
    <rPh sb="4" eb="8">
      <t>ゲンリョウカカク</t>
    </rPh>
    <phoneticPr fontId="1"/>
  </si>
  <si>
    <t>円/ﾄﾝ</t>
    <rPh sb="0" eb="1">
      <t>エン</t>
    </rPh>
    <phoneticPr fontId="1"/>
  </si>
  <si>
    <t>平均原料価格</t>
    <rPh sb="0" eb="4">
      <t>ヘイキンゲンリョウ</t>
    </rPh>
    <rPh sb="4" eb="6">
      <t>カカク</t>
    </rPh>
    <phoneticPr fontId="1"/>
  </si>
  <si>
    <t>原料価格変動額</t>
    <rPh sb="0" eb="2">
      <t>ゲンリョウ</t>
    </rPh>
    <rPh sb="2" eb="4">
      <t>カカク</t>
    </rPh>
    <rPh sb="4" eb="6">
      <t>ヘンドウ</t>
    </rPh>
    <rPh sb="6" eb="7">
      <t>ガク</t>
    </rPh>
    <phoneticPr fontId="1"/>
  </si>
  <si>
    <t>（上記算定によって求められた計算結果の小数点第3位以下の端数は切捨てとする。)</t>
    <rPh sb="1" eb="3">
      <t>ジョウキ</t>
    </rPh>
    <rPh sb="3" eb="5">
      <t>サンテイ</t>
    </rPh>
    <rPh sb="9" eb="10">
      <t>モト</t>
    </rPh>
    <rPh sb="14" eb="18">
      <t>ケイサンケッカ</t>
    </rPh>
    <rPh sb="19" eb="22">
      <t>ショウスウテン</t>
    </rPh>
    <rPh sb="22" eb="23">
      <t>ダイ</t>
    </rPh>
    <rPh sb="24" eb="25">
      <t>イ</t>
    </rPh>
    <rPh sb="25" eb="27">
      <t>イカ</t>
    </rPh>
    <rPh sb="28" eb="30">
      <t>ハスウ</t>
    </rPh>
    <rPh sb="31" eb="33">
      <t>キリス</t>
    </rPh>
    <phoneticPr fontId="1"/>
  </si>
  <si>
    <t>11月</t>
    <rPh sb="2" eb="3">
      <t>ガツ</t>
    </rPh>
    <phoneticPr fontId="1"/>
  </si>
  <si>
    <t>10月</t>
    <rPh sb="2" eb="3">
      <t>ガツ</t>
    </rPh>
    <phoneticPr fontId="1"/>
  </si>
  <si>
    <t>暖房期</t>
    <rPh sb="0" eb="2">
      <t>ダンボウ</t>
    </rPh>
    <rPh sb="2" eb="3">
      <t>キ</t>
    </rPh>
    <phoneticPr fontId="1"/>
  </si>
  <si>
    <t>室内機</t>
    <phoneticPr fontId="1"/>
  </si>
  <si>
    <t>注2：蓄熱式の場合は、蓄熱利用時の能力、消費電力を記入のこと。</t>
    <phoneticPr fontId="1"/>
  </si>
  <si>
    <t>注1：室外機ごとに接続される室内機の冷房能力・暖房能力を記入すること。</t>
    <rPh sb="23" eb="27">
      <t>ダンボウノウリョク</t>
    </rPh>
    <phoneticPr fontId="1"/>
  </si>
  <si>
    <r>
      <t>基本料金</t>
    </r>
    <r>
      <rPr>
        <sz val="8"/>
        <color theme="1"/>
        <rFont val="ＭＳ Ｐゴシック"/>
        <family val="3"/>
        <charset val="128"/>
      </rPr>
      <t>（本事業による増加分）</t>
    </r>
  </si>
  <si>
    <t>空調対象面積</t>
    <rPh sb="0" eb="6">
      <t>クウチョウタイショウメンセキ</t>
    </rPh>
    <phoneticPr fontId="1"/>
  </si>
  <si>
    <t>屋内運動場（小学校）</t>
    <rPh sb="0" eb="2">
      <t>オクナイ</t>
    </rPh>
    <rPh sb="2" eb="4">
      <t>ウンドウ</t>
    </rPh>
    <rPh sb="6" eb="9">
      <t>ショウガッコウ</t>
    </rPh>
    <phoneticPr fontId="1"/>
  </si>
  <si>
    <t>令和１７年度</t>
    <rPh sb="0" eb="2">
      <t>レイワ</t>
    </rPh>
    <rPh sb="4" eb="5">
      <t>ネン</t>
    </rPh>
    <rPh sb="5" eb="6">
      <t>ド</t>
    </rPh>
    <phoneticPr fontId="1"/>
  </si>
  <si>
    <t>令和１８年度</t>
    <rPh sb="0" eb="2">
      <t>レイワ</t>
    </rPh>
    <rPh sb="4" eb="5">
      <t>ネン</t>
    </rPh>
    <rPh sb="5" eb="6">
      <t>ド</t>
    </rPh>
    <phoneticPr fontId="1"/>
  </si>
  <si>
    <t>令和１９年度</t>
    <rPh sb="0" eb="2">
      <t>レイワ</t>
    </rPh>
    <rPh sb="4" eb="5">
      <t>ネン</t>
    </rPh>
    <rPh sb="5" eb="6">
      <t>ド</t>
    </rPh>
    <phoneticPr fontId="1"/>
  </si>
  <si>
    <t>令和２０年度</t>
    <rPh sb="0" eb="2">
      <t>レイワ</t>
    </rPh>
    <rPh sb="4" eb="5">
      <t>ネン</t>
    </rPh>
    <rPh sb="5" eb="6">
      <t>ド</t>
    </rPh>
    <phoneticPr fontId="1"/>
  </si>
  <si>
    <t>令和２１年度</t>
    <rPh sb="0" eb="2">
      <t>レイワ</t>
    </rPh>
    <rPh sb="4" eb="5">
      <t>ネン</t>
    </rPh>
    <rPh sb="5" eb="6">
      <t>ド</t>
    </rPh>
    <phoneticPr fontId="1"/>
  </si>
  <si>
    <t>令和２２年度</t>
    <rPh sb="0" eb="2">
      <t>レイワ</t>
    </rPh>
    <rPh sb="4" eb="5">
      <t>ネン</t>
    </rPh>
    <rPh sb="5" eb="6">
      <t>ド</t>
    </rPh>
    <phoneticPr fontId="1"/>
  </si>
  <si>
    <t>１５年目</t>
    <rPh sb="2" eb="4">
      <t>ネンメ</t>
    </rPh>
    <phoneticPr fontId="3"/>
  </si>
  <si>
    <t>１６年目</t>
    <rPh sb="2" eb="4">
      <t>ネンメ</t>
    </rPh>
    <phoneticPr fontId="3"/>
  </si>
  <si>
    <t>１７年目</t>
    <rPh sb="2" eb="4">
      <t>ネンメ</t>
    </rPh>
    <phoneticPr fontId="3"/>
  </si>
  <si>
    <t>設計・施工等のサービス対価（Ａ－1）</t>
    <rPh sb="0" eb="2">
      <t>セッケイ</t>
    </rPh>
    <rPh sb="3" eb="5">
      <t>セコウ</t>
    </rPh>
    <rPh sb="5" eb="6">
      <t>トウ</t>
    </rPh>
    <rPh sb="11" eb="13">
      <t>タイカ</t>
    </rPh>
    <phoneticPr fontId="3"/>
  </si>
  <si>
    <t>設計・施工等のサービス対価（Ａ－２）</t>
    <rPh sb="0" eb="2">
      <t>セッケイ</t>
    </rPh>
    <rPh sb="3" eb="5">
      <t>セコウ</t>
    </rPh>
    <rPh sb="5" eb="6">
      <t>トウ</t>
    </rPh>
    <rPh sb="11" eb="13">
      <t>タイカ</t>
    </rPh>
    <phoneticPr fontId="3"/>
  </si>
  <si>
    <t>設計・施工等のサービス対価（Ａ－３）</t>
    <rPh sb="0" eb="2">
      <t>セッケイ</t>
    </rPh>
    <rPh sb="3" eb="5">
      <t>セコウ</t>
    </rPh>
    <rPh sb="5" eb="6">
      <t>トウ</t>
    </rPh>
    <rPh sb="11" eb="13">
      <t>タイカ</t>
    </rPh>
    <phoneticPr fontId="3"/>
  </si>
  <si>
    <t>●月</t>
  </si>
  <si>
    <t>合計</t>
    <rPh sb="0" eb="2">
      <t>ゴウケイ</t>
    </rPh>
    <phoneticPr fontId="1"/>
  </si>
  <si>
    <t>維持管理のサービス対価(B)</t>
    <rPh sb="0" eb="2">
      <t>イジ</t>
    </rPh>
    <rPh sb="2" eb="4">
      <t>カンリ</t>
    </rPh>
    <rPh sb="9" eb="11">
      <t>タイカ</t>
    </rPh>
    <phoneticPr fontId="3"/>
  </si>
  <si>
    <t>●損益計算書、キャッシュフロー計算書</t>
    <rPh sb="1" eb="3">
      <t>ソンエキ</t>
    </rPh>
    <rPh sb="3" eb="6">
      <t>ケイサンショ</t>
    </rPh>
    <rPh sb="15" eb="18">
      <t>ケイサンショ</t>
    </rPh>
    <phoneticPr fontId="3"/>
  </si>
  <si>
    <t>●サービス対価の支払予定表</t>
    <rPh sb="5" eb="7">
      <t>タイカ</t>
    </rPh>
    <rPh sb="8" eb="10">
      <t>シハラ</t>
    </rPh>
    <rPh sb="10" eb="13">
      <t>ヨテイヒョウ</t>
    </rPh>
    <phoneticPr fontId="3"/>
  </si>
  <si>
    <t>・提案する引渡回数と引渡時期に応じた支払時期の列を適宜追加すること。</t>
    <phoneticPr fontId="1"/>
  </si>
  <si>
    <t>●学校別エネルギー等積算表（基準年/小学校）</t>
    <rPh sb="18" eb="21">
      <t>ショウガッコウ</t>
    </rPh>
    <phoneticPr fontId="1"/>
  </si>
  <si>
    <t>室番号
および
系統番号</t>
    <rPh sb="0" eb="1">
      <t>シツ</t>
    </rPh>
    <rPh sb="1" eb="3">
      <t>バンゴウ</t>
    </rPh>
    <rPh sb="8" eb="10">
      <t>ケイトウ</t>
    </rPh>
    <rPh sb="10" eb="12">
      <t>バンゴウ</t>
    </rPh>
    <phoneticPr fontId="3"/>
  </si>
  <si>
    <t>支払利息（建中金利）</t>
    <rPh sb="0" eb="2">
      <t>シハライ</t>
    </rPh>
    <rPh sb="2" eb="4">
      <t>リソク</t>
    </rPh>
    <rPh sb="5" eb="7">
      <t>ケンチュウ</t>
    </rPh>
    <rPh sb="7" eb="9">
      <t>キンリ</t>
    </rPh>
    <phoneticPr fontId="3"/>
  </si>
  <si>
    <t>※1  設計・施工等のサービス対価（A）の支払いについては、以下のとおりとする。</t>
    <rPh sb="4" eb="6">
      <t>セッケイ</t>
    </rPh>
    <rPh sb="7" eb="9">
      <t>セコウ</t>
    </rPh>
    <rPh sb="9" eb="10">
      <t>トウ</t>
    </rPh>
    <rPh sb="15" eb="17">
      <t>タイカ</t>
    </rPh>
    <rPh sb="21" eb="23">
      <t>シハライ</t>
    </rPh>
    <rPh sb="30" eb="32">
      <t>イカ</t>
    </rPh>
    <phoneticPr fontId="1"/>
  </si>
  <si>
    <t>※2　維持管理のサービス対価には、サービス対価（B）を記入すること。</t>
    <rPh sb="3" eb="5">
      <t>イジ</t>
    </rPh>
    <rPh sb="5" eb="7">
      <t>カンリ</t>
    </rPh>
    <rPh sb="12" eb="14">
      <t>タイカ</t>
    </rPh>
    <rPh sb="21" eb="23">
      <t>タイカ</t>
    </rPh>
    <rPh sb="27" eb="29">
      <t>キニュウ</t>
    </rPh>
    <phoneticPr fontId="1"/>
  </si>
  <si>
    <t>　施設整備期間中の維持管理のサービス対価（B）は、事業者提案によって定める工期毎の引渡日から各年度の９月末又は3月末までの維持管理費を算定し、11月又は5月の支払い時期に対応させて記入すること。</t>
    <rPh sb="18" eb="20">
      <t>タイカ</t>
    </rPh>
    <rPh sb="37" eb="39">
      <t>コウキ</t>
    </rPh>
    <rPh sb="39" eb="40">
      <t>ゴト</t>
    </rPh>
    <rPh sb="43" eb="44">
      <t>ヒ</t>
    </rPh>
    <rPh sb="46" eb="49">
      <t>カクネンド</t>
    </rPh>
    <rPh sb="53" eb="54">
      <t>マタ</t>
    </rPh>
    <rPh sb="56" eb="57">
      <t>ガツ</t>
    </rPh>
    <rPh sb="57" eb="58">
      <t>マツ</t>
    </rPh>
    <rPh sb="65" eb="66">
      <t>ヒ</t>
    </rPh>
    <rPh sb="67" eb="69">
      <t>サンテイ</t>
    </rPh>
    <rPh sb="73" eb="74">
      <t>ガツ</t>
    </rPh>
    <rPh sb="74" eb="75">
      <t>マタ</t>
    </rPh>
    <rPh sb="77" eb="78">
      <t>ガツ</t>
    </rPh>
    <rPh sb="79" eb="81">
      <t>シハラ</t>
    </rPh>
    <rPh sb="82" eb="84">
      <t>ジキ</t>
    </rPh>
    <rPh sb="85" eb="87">
      <t>タイオウ</t>
    </rPh>
    <phoneticPr fontId="1"/>
  </si>
  <si>
    <t>参考図書番号</t>
    <phoneticPr fontId="3"/>
  </si>
  <si>
    <t>（様式８－４）</t>
    <rPh sb="1" eb="3">
      <t>ヨウシキ</t>
    </rPh>
    <phoneticPr fontId="3"/>
  </si>
  <si>
    <t>（様式８－５）</t>
    <rPh sb="1" eb="3">
      <t>ヨウシキ</t>
    </rPh>
    <phoneticPr fontId="3"/>
  </si>
  <si>
    <t>空調機器小計</t>
    <rPh sb="0" eb="2">
      <t>クウチョウ</t>
    </rPh>
    <rPh sb="2" eb="4">
      <t>キキ</t>
    </rPh>
    <rPh sb="4" eb="6">
      <t>ショウケイ</t>
    </rPh>
    <phoneticPr fontId="3"/>
  </si>
  <si>
    <t>（kVA）</t>
    <phoneticPr fontId="3"/>
  </si>
  <si>
    <t>燃料消費量</t>
    <rPh sb="0" eb="5">
      <t>ネンリョウショウヒリョウ</t>
    </rPh>
    <phoneticPr fontId="3"/>
  </si>
  <si>
    <t>（N㎥/h）</t>
    <phoneticPr fontId="3"/>
  </si>
  <si>
    <t>対応する</t>
    <rPh sb="0" eb="2">
      <t>タイオウ</t>
    </rPh>
    <phoneticPr fontId="1"/>
  </si>
  <si>
    <t>50kgボンベ本数</t>
    <rPh sb="7" eb="9">
      <t>ホンスウ</t>
    </rPh>
    <phoneticPr fontId="1"/>
  </si>
  <si>
    <t>-</t>
    <phoneticPr fontId="1"/>
  </si>
  <si>
    <t>　 参してください。</t>
    <phoneticPr fontId="3"/>
  </si>
  <si>
    <t>※ １企業あたりの参加人数は４名程度までとします。</t>
    <phoneticPr fontId="1"/>
  </si>
  <si>
    <t>代表者</t>
    <phoneticPr fontId="3"/>
  </si>
  <si>
    <t>１８年目</t>
    <rPh sb="2" eb="4">
      <t>ネンメ</t>
    </rPh>
    <phoneticPr fontId="3"/>
  </si>
  <si>
    <t>令和２３年度</t>
    <rPh sb="0" eb="2">
      <t>レイワ</t>
    </rPh>
    <rPh sb="4" eb="5">
      <t>ネン</t>
    </rPh>
    <rPh sb="5" eb="6">
      <t>ド</t>
    </rPh>
    <phoneticPr fontId="1"/>
  </si>
  <si>
    <t>基準年※　消費エネルギー量</t>
    <rPh sb="0" eb="2">
      <t>キジュン</t>
    </rPh>
    <rPh sb="2" eb="3">
      <t>ネン</t>
    </rPh>
    <rPh sb="5" eb="7">
      <t>ショウヒ</t>
    </rPh>
    <rPh sb="12" eb="13">
      <t>リョウ</t>
    </rPh>
    <phoneticPr fontId="3"/>
  </si>
  <si>
    <t>※基準年は全ての設備が稼働する令和8年度としてください。</t>
    <rPh sb="1" eb="3">
      <t>キジュン</t>
    </rPh>
    <rPh sb="3" eb="4">
      <t>ネン</t>
    </rPh>
    <rPh sb="5" eb="6">
      <t>スベ</t>
    </rPh>
    <rPh sb="8" eb="10">
      <t>セツビ</t>
    </rPh>
    <rPh sb="11" eb="13">
      <t>カドウ</t>
    </rPh>
    <rPh sb="15" eb="17">
      <t>レイワ</t>
    </rPh>
    <rPh sb="18" eb="20">
      <t>ネンド</t>
    </rPh>
    <phoneticPr fontId="1"/>
  </si>
  <si>
    <t>中学校　合計</t>
    <rPh sb="0" eb="3">
      <t>チュウガッコウ</t>
    </rPh>
    <rPh sb="4" eb="6">
      <t>ゴウケイ</t>
    </rPh>
    <phoneticPr fontId="1"/>
  </si>
  <si>
    <t>小学校　合計</t>
    <rPh sb="0" eb="3">
      <t>ショウガッコウ</t>
    </rPh>
    <rPh sb="4" eb="6">
      <t>ゴウケイ</t>
    </rPh>
    <phoneticPr fontId="1"/>
  </si>
  <si>
    <t>太陽光</t>
    <rPh sb="0" eb="3">
      <t>タイヨウコウ</t>
    </rPh>
    <phoneticPr fontId="3"/>
  </si>
  <si>
    <t>定格出力</t>
    <rPh sb="0" eb="2">
      <t>テイカク</t>
    </rPh>
    <rPh sb="2" eb="4">
      <t>シュツリョク</t>
    </rPh>
    <phoneticPr fontId="3"/>
  </si>
  <si>
    <t>※「計画」欄は、変圧器増設分及び新規空調を考慮した値について記入してください。　</t>
    <rPh sb="21" eb="23">
      <t>コウリョ</t>
    </rPh>
    <rPh sb="25" eb="26">
      <t>アタイ</t>
    </rPh>
    <phoneticPr fontId="1"/>
  </si>
  <si>
    <t>※ 学校敷地内は全面禁煙となっています。敷地周辺においても禁煙としてください。</t>
    <rPh sb="20" eb="24">
      <t>シキチシュウヘン</t>
    </rPh>
    <rPh sb="29" eb="31">
      <t>キンエン</t>
    </rPh>
    <phoneticPr fontId="3"/>
  </si>
  <si>
    <t>室番号
および
系統番号</t>
    <phoneticPr fontId="1"/>
  </si>
  <si>
    <t>W/㎡</t>
    <phoneticPr fontId="1"/>
  </si>
  <si>
    <t>冷房時</t>
    <rPh sb="0" eb="3">
      <t>レイボウジ</t>
    </rPh>
    <phoneticPr fontId="1"/>
  </si>
  <si>
    <t>暖房時</t>
    <rPh sb="0" eb="3">
      <t>ダンボウジ</t>
    </rPh>
    <phoneticPr fontId="1"/>
  </si>
  <si>
    <t>（kW）</t>
    <phoneticPr fontId="1"/>
  </si>
  <si>
    <t>空調運転
時間
(h)</t>
    <phoneticPr fontId="1"/>
  </si>
  <si>
    <t>全負荷相当
運転時間
(h)</t>
    <phoneticPr fontId="1"/>
  </si>
  <si>
    <t>月別負荷
(kWh)</t>
    <phoneticPr fontId="1"/>
  </si>
  <si>
    <t>待機
時間
(h)</t>
  </si>
  <si>
    <t>ガス消費原単位</t>
    <phoneticPr fontId="1"/>
  </si>
  <si>
    <t>大阪瓦斯（株）が公表する小型空調契約契約単価（消費税込み）とする。</t>
    <rPh sb="8" eb="10">
      <t>コウヒョウ</t>
    </rPh>
    <rPh sb="18" eb="20">
      <t>ケイヤク</t>
    </rPh>
    <rPh sb="20" eb="22">
      <t>タンカ</t>
    </rPh>
    <rPh sb="23" eb="26">
      <t>ショウヒゼイ</t>
    </rPh>
    <rPh sb="26" eb="27">
      <t>コ</t>
    </rPh>
    <phoneticPr fontId="1"/>
  </si>
  <si>
    <t>基準単位料金</t>
    <rPh sb="0" eb="6">
      <t>キジュンタンイリョウキン</t>
    </rPh>
    <phoneticPr fontId="1"/>
  </si>
  <si>
    <t>ガス料金</t>
    <phoneticPr fontId="1"/>
  </si>
  <si>
    <t>平均原料価格は大阪瓦斯小型空調契約（個別約款）附則２．</t>
    <rPh sb="0" eb="2">
      <t>ヘイキン</t>
    </rPh>
    <rPh sb="2" eb="6">
      <t>ゲンリョウカカク</t>
    </rPh>
    <rPh sb="7" eb="11">
      <t>オオサカガス</t>
    </rPh>
    <rPh sb="11" eb="17">
      <t>コガタクウチョウケイヤク</t>
    </rPh>
    <rPh sb="18" eb="22">
      <t>コベツヤッカン</t>
    </rPh>
    <rPh sb="23" eb="25">
      <t>フソク</t>
    </rPh>
    <phoneticPr fontId="1"/>
  </si>
  <si>
    <t>2023年８月の料金に適用する平均原料価格（トン当たり）　177,860円　を適用する</t>
    <phoneticPr fontId="1"/>
  </si>
  <si>
    <t>CO2排出量（kg）</t>
    <rPh sb="3" eb="6">
      <t>ハイシュツリョウ</t>
    </rPh>
    <phoneticPr fontId="1"/>
  </si>
  <si>
    <t>=</t>
    <phoneticPr fontId="1"/>
  </si>
  <si>
    <t>kg-CO2</t>
    <phoneticPr fontId="1"/>
  </si>
  <si>
    <t>ガス由来
CO2排出量</t>
    <rPh sb="2" eb="4">
      <t>ユライ</t>
    </rPh>
    <rPh sb="8" eb="11">
      <t>ハイシュツリョウ</t>
    </rPh>
    <phoneticPr fontId="1"/>
  </si>
  <si>
    <t>基礎排出係数2.29kg-CO2/㎥N</t>
    <phoneticPr fontId="1"/>
  </si>
  <si>
    <t>）kg-CO2/㎥N ×</t>
    <phoneticPr fontId="1"/>
  </si>
  <si>
    <t>冬期</t>
    <phoneticPr fontId="1"/>
  </si>
  <si>
    <t>大阪瓦斯小型空調契約（個別約款）に基づき調整単位料金は下記の式により算定する（1㎥あたりに換算する）</t>
    <rPh sb="17" eb="18">
      <t>モト</t>
    </rPh>
    <rPh sb="20" eb="26">
      <t>チョウセイタンイリョウキン</t>
    </rPh>
    <rPh sb="27" eb="29">
      <t>カキ</t>
    </rPh>
    <rPh sb="30" eb="31">
      <t>シキ</t>
    </rPh>
    <rPh sb="34" eb="36">
      <t>サンテイ</t>
    </rPh>
    <rPh sb="45" eb="47">
      <t>カンサン</t>
    </rPh>
    <phoneticPr fontId="1"/>
  </si>
  <si>
    <t>■月別エネルギー消費量の算定</t>
    <phoneticPr fontId="1"/>
  </si>
  <si>
    <t>■エネルギー費用算定に係る料金体系</t>
  </si>
  <si>
    <t>■エネルギー費用の算定</t>
  </si>
  <si>
    <t>●学校別エネルギー等積算表（基準年/中学校）</t>
    <rPh sb="18" eb="21">
      <t>チュウガッコウ</t>
    </rPh>
    <phoneticPr fontId="1"/>
  </si>
  <si>
    <t>調整単位料金</t>
    <rPh sb="0" eb="2">
      <t>チョウセイ</t>
    </rPh>
    <rPh sb="2" eb="3">
      <t>タン</t>
    </rPh>
    <rPh sb="4" eb="6">
      <t/>
    </rPh>
    <phoneticPr fontId="1"/>
  </si>
  <si>
    <t>ガス料金小計</t>
    <rPh sb="2" eb="4">
      <t>リョウキン</t>
    </rPh>
    <phoneticPr fontId="1"/>
  </si>
  <si>
    <t>備考</t>
    <rPh sb="0" eb="2">
      <t>ビコウ</t>
    </rPh>
    <phoneticPr fontId="1"/>
  </si>
  <si>
    <t>※ピーク時の負荷は、熱負荷計算に基づき</t>
  </si>
  <si>
    <t>　夏季、冬季の最大負荷を記入のこと。</t>
    <phoneticPr fontId="1"/>
  </si>
  <si>
    <t>能力計(kW)</t>
    <phoneticPr fontId="1"/>
  </si>
  <si>
    <t>機器能力</t>
    <phoneticPr fontId="1"/>
  </si>
  <si>
    <t>CO2排出量</t>
    <phoneticPr fontId="1"/>
  </si>
  <si>
    <t>kg-CO2/年</t>
    <rPh sb="7" eb="8">
      <t>ネン</t>
    </rPh>
    <phoneticPr fontId="3"/>
  </si>
  <si>
    <t>●エネルギー量及び二酸化炭素排出量総括表</t>
    <rPh sb="6" eb="7">
      <t>リョウ</t>
    </rPh>
    <rPh sb="7" eb="8">
      <t>オヨ</t>
    </rPh>
    <rPh sb="9" eb="17">
      <t>ニサンカタンソハイシュツリョウ</t>
    </rPh>
    <rPh sb="17" eb="19">
      <t>ソウカツ</t>
    </rPh>
    <rPh sb="19" eb="20">
      <t>オモテ</t>
    </rPh>
    <phoneticPr fontId="3"/>
  </si>
  <si>
    <t>（</t>
    <phoneticPr fontId="1"/>
  </si>
  <si>
    <t>市の想定熱負荷による</t>
    <rPh sb="0" eb="1">
      <t>シ</t>
    </rPh>
    <rPh sb="2" eb="4">
      <t>ソウテイ</t>
    </rPh>
    <rPh sb="4" eb="5">
      <t>ネツ</t>
    </rPh>
    <rPh sb="5" eb="7">
      <t>フカ</t>
    </rPh>
    <phoneticPr fontId="1"/>
  </si>
  <si>
    <t>注：１～２年目については、所有権移転月に応じて要求水準書に示す標準提供条件を勘案し、適切に算出してください。</t>
    <rPh sb="5" eb="6">
      <t>ネン</t>
    </rPh>
    <rPh sb="6" eb="7">
      <t>メ</t>
    </rPh>
    <phoneticPr fontId="1"/>
  </si>
  <si>
    <t>注：二酸化炭素排出量については通年運転開始後１年間の排出量を記載してください。</t>
    <rPh sb="0" eb="1">
      <t>チュウ</t>
    </rPh>
    <rPh sb="2" eb="10">
      <t>ニサンカタンソハイシュツリョウ</t>
    </rPh>
    <rPh sb="15" eb="17">
      <t>ツウネン</t>
    </rPh>
    <rPh sb="17" eb="21">
      <t>ウンテンカイシ</t>
    </rPh>
    <rPh sb="21" eb="22">
      <t>ゴ</t>
    </rPh>
    <rPh sb="23" eb="25">
      <t>ネンカン</t>
    </rPh>
    <rPh sb="26" eb="29">
      <t>ハイシュツリョウ</t>
    </rPh>
    <rPh sb="30" eb="32">
      <t>キサイ</t>
    </rPh>
    <phoneticPr fontId="1"/>
  </si>
  <si>
    <t xml:space="preserve">注：エネルギー料金の計算に当たっては、基本料金の増加分も計上してください（12か月分)。
</t>
    <phoneticPr fontId="1"/>
  </si>
  <si>
    <t>★本様式で算出されたエネルギー消費量及びエネルギー費用は、様式9-3に整合すべきものであることに留意すること。</t>
    <phoneticPr fontId="1"/>
  </si>
  <si>
    <t>屋内運動場</t>
    <rPh sb="0" eb="2">
      <t>オクナイ</t>
    </rPh>
    <rPh sb="2" eb="5">
      <t>ウンドウジョウ</t>
    </rPh>
    <phoneticPr fontId="1"/>
  </si>
  <si>
    <t>計</t>
    <rPh sb="0" eb="1">
      <t>ケイ</t>
    </rPh>
    <phoneticPr fontId="1"/>
  </si>
  <si>
    <t>■ガス消費量総括表</t>
    <rPh sb="3" eb="6">
      <t>ショウヒリョウ</t>
    </rPh>
    <rPh sb="6" eb="9">
      <t>ソウカツヒョウ</t>
    </rPh>
    <phoneticPr fontId="1"/>
  </si>
  <si>
    <t>㎥</t>
    <phoneticPr fontId="1"/>
  </si>
  <si>
    <t>その他期</t>
    <rPh sb="3" eb="4">
      <t>キ</t>
    </rPh>
    <phoneticPr fontId="1"/>
  </si>
  <si>
    <t>冬期</t>
    <rPh sb="0" eb="2">
      <t>トウキ</t>
    </rPh>
    <phoneticPr fontId="1"/>
  </si>
  <si>
    <t>※ガス量の換算は，ガス平均温度を15℃として算定すること。</t>
    <phoneticPr fontId="1"/>
  </si>
  <si>
    <t>(kW)</t>
  </si>
  <si>
    <t>(kVA)</t>
  </si>
  <si>
    <t>応募事業者の熱負荷計算による</t>
    <rPh sb="0" eb="2">
      <t>オウボ</t>
    </rPh>
    <rPh sb="2" eb="5">
      <t>ジギョウシャ</t>
    </rPh>
    <rPh sb="6" eb="9">
      <t>ネツフカ</t>
    </rPh>
    <rPh sb="9" eb="11">
      <t>ケイサン</t>
    </rPh>
    <phoneticPr fontId="1"/>
  </si>
  <si>
    <t>Nm3換算</t>
    <rPh sb="3" eb="5">
      <t>カンザン</t>
    </rPh>
    <phoneticPr fontId="1"/>
  </si>
  <si>
    <t>㎥N</t>
    <phoneticPr fontId="1"/>
  </si>
  <si>
    <t>★金額は、税込で記入すること。</t>
    <phoneticPr fontId="1"/>
  </si>
  <si>
    <t>★本様式で算出されたエネルギー消費量及びエネルギー費用は、様式9-3に整合すべきものであることに留意すること。</t>
    <phoneticPr fontId="1"/>
  </si>
  <si>
    <t>※市の想定熱負荷とは単位面積あたりの市の想定熱負荷に各学校の面積を乗じた値である。</t>
    <rPh sb="1" eb="2">
      <t>シ</t>
    </rPh>
    <rPh sb="3" eb="5">
      <t>ソウテイ</t>
    </rPh>
    <rPh sb="5" eb="8">
      <t>ネツフカ</t>
    </rPh>
    <rPh sb="10" eb="14">
      <t>タンイメンセキ</t>
    </rPh>
    <rPh sb="18" eb="19">
      <t>シ</t>
    </rPh>
    <rPh sb="20" eb="22">
      <t>ソウテイ</t>
    </rPh>
    <rPh sb="22" eb="25">
      <t>ネツフカ</t>
    </rPh>
    <rPh sb="26" eb="29">
      <t>カクガッコウ</t>
    </rPh>
    <rPh sb="30" eb="32">
      <t>メンセキ</t>
    </rPh>
    <rPh sb="33" eb="34">
      <t>ジョウ</t>
    </rPh>
    <rPh sb="36" eb="37">
      <t>アタイ</t>
    </rPh>
    <phoneticPr fontId="1"/>
  </si>
  <si>
    <t>㎡　←要求水準書1.2.4.より入力すること</t>
    <rPh sb="3" eb="8">
      <t>ヨウキュウスイジュンショ</t>
    </rPh>
    <rPh sb="16" eb="18">
      <t>ニュウリョク</t>
    </rPh>
    <phoneticPr fontId="1"/>
  </si>
  <si>
    <t>計</t>
    <rPh sb="0" eb="1">
      <t>ケイ</t>
    </rPh>
    <phoneticPr fontId="1"/>
  </si>
  <si>
    <t>１　応募事業者の熱負荷計算による計算</t>
    <rPh sb="16" eb="18">
      <t>ケイサン</t>
    </rPh>
    <phoneticPr fontId="1"/>
  </si>
  <si>
    <t>２　市の想定熱負荷による計算</t>
    <rPh sb="12" eb="14">
      <t>ケイサン</t>
    </rPh>
    <phoneticPr fontId="1"/>
  </si>
  <si>
    <t>■エネルギー費用算定に係る料金体系</t>
    <phoneticPr fontId="1"/>
  </si>
  <si>
    <t>■エネルギー費用の算定</t>
    <phoneticPr fontId="1"/>
  </si>
  <si>
    <t>年間CO2排出量</t>
    <rPh sb="0" eb="2">
      <t>ネンカン</t>
    </rPh>
    <rPh sb="5" eb="8">
      <t>ハイシュツリョウ</t>
    </rPh>
    <phoneticPr fontId="1"/>
  </si>
  <si>
    <t>単位面積あたりの市の想定ピーク時冷房熱負荷</t>
    <rPh sb="0" eb="2">
      <t>タンイ</t>
    </rPh>
    <rPh sb="2" eb="4">
      <t>メンセキ</t>
    </rPh>
    <rPh sb="8" eb="9">
      <t>シ</t>
    </rPh>
    <rPh sb="10" eb="12">
      <t>ソウテイ</t>
    </rPh>
    <rPh sb="15" eb="16">
      <t>ジ</t>
    </rPh>
    <rPh sb="16" eb="18">
      <t>レイボウ</t>
    </rPh>
    <rPh sb="18" eb="21">
      <t>ネツフカ</t>
    </rPh>
    <phoneticPr fontId="1"/>
  </si>
  <si>
    <t>単位面積あたりの市の想定ピーク時暖房熱負荷</t>
    <rPh sb="0" eb="2">
      <t>タンイ</t>
    </rPh>
    <rPh sb="2" eb="4">
      <t>メンセキ</t>
    </rPh>
    <rPh sb="8" eb="9">
      <t>シ</t>
    </rPh>
    <rPh sb="10" eb="12">
      <t>ソウテイ</t>
    </rPh>
    <rPh sb="15" eb="16">
      <t>ジ</t>
    </rPh>
    <rPh sb="16" eb="18">
      <t>ダンボウ</t>
    </rPh>
    <rPh sb="18" eb="19">
      <t>ネツ</t>
    </rPh>
    <rPh sb="19" eb="20">
      <t>レイネツ</t>
    </rPh>
    <phoneticPr fontId="1"/>
  </si>
  <si>
    <t>関し何ら影響するものではない。そのため、機器の選定においては適正な熱負荷を見込み計算を行うこと。</t>
    <rPh sb="0" eb="1">
      <t>カン</t>
    </rPh>
    <rPh sb="2" eb="3">
      <t>ナン</t>
    </rPh>
    <rPh sb="4" eb="6">
      <t>エイキョウ</t>
    </rPh>
    <rPh sb="20" eb="22">
      <t>キキ</t>
    </rPh>
    <rPh sb="23" eb="25">
      <t>センテイ</t>
    </rPh>
    <rPh sb="30" eb="32">
      <t>テキセイ</t>
    </rPh>
    <rPh sb="33" eb="36">
      <t>ネツフカ</t>
    </rPh>
    <rPh sb="37" eb="39">
      <t>ミコ</t>
    </rPh>
    <rPh sb="40" eb="42">
      <t>ケイサン</t>
    </rPh>
    <rPh sb="43" eb="44">
      <t>オコナ</t>
    </rPh>
    <phoneticPr fontId="1"/>
  </si>
  <si>
    <t>※「市の想定熱負荷」とは応募事業者間のエネルギー消費量の比較評価をするためのものであり、応募事業者が行う熱負荷計算に</t>
    <rPh sb="2" eb="3">
      <t>シ</t>
    </rPh>
    <rPh sb="4" eb="6">
      <t>ソウテイ</t>
    </rPh>
    <rPh sb="6" eb="9">
      <t>ネツフカ</t>
    </rPh>
    <rPh sb="12" eb="14">
      <t>オウボ</t>
    </rPh>
    <rPh sb="14" eb="17">
      <t>ジギョウシャ</t>
    </rPh>
    <rPh sb="17" eb="18">
      <t>カン</t>
    </rPh>
    <rPh sb="24" eb="26">
      <t>ショウヒ</t>
    </rPh>
    <rPh sb="26" eb="27">
      <t>リョウ</t>
    </rPh>
    <rPh sb="28" eb="30">
      <t>ヒカク</t>
    </rPh>
    <rPh sb="30" eb="32">
      <t>ヒョウカ</t>
    </rPh>
    <rPh sb="44" eb="46">
      <t>オウボ</t>
    </rPh>
    <rPh sb="46" eb="49">
      <t>ジギョウシャ</t>
    </rPh>
    <rPh sb="50" eb="51">
      <t>オコナ</t>
    </rPh>
    <rPh sb="52" eb="55">
      <t>ネツフカ</t>
    </rPh>
    <rPh sb="55" eb="57">
      <t>ケイサン</t>
    </rPh>
    <phoneticPr fontId="1"/>
  </si>
  <si>
    <t>参考COP</t>
    <rPh sb="0" eb="2">
      <t>サンコウ</t>
    </rPh>
    <phoneticPr fontId="1"/>
  </si>
  <si>
    <t>調整単位料金＝基準単位料金+0.081×原料価格変動額/100円×（1+消費税率）</t>
    <rPh sb="0" eb="6">
      <t>チョウセイタンイリョウキン</t>
    </rPh>
    <rPh sb="7" eb="9">
      <t>キジュン</t>
    </rPh>
    <rPh sb="9" eb="11">
      <t>タンイ</t>
    </rPh>
    <rPh sb="11" eb="13">
      <t>リョウキン</t>
    </rPh>
    <rPh sb="20" eb="24">
      <t>ゲンリョウカカク</t>
    </rPh>
    <rPh sb="24" eb="27">
      <t>ヘンドウガク</t>
    </rPh>
    <rPh sb="31" eb="32">
      <t>エン</t>
    </rPh>
    <rPh sb="36" eb="39">
      <t>ショウヒゼイ</t>
    </rPh>
    <rPh sb="39" eb="40">
      <t>リツ</t>
    </rPh>
    <phoneticPr fontId="1"/>
  </si>
  <si>
    <t>この様式を使用して「応募事業者の熱負荷計算」及び「市の想定熱負荷」によるものをそれぞれ１部ずつ提出すること</t>
    <rPh sb="2" eb="4">
      <t>ヨウシキ</t>
    </rPh>
    <rPh sb="5" eb="7">
      <t>シヨウ</t>
    </rPh>
    <rPh sb="10" eb="12">
      <t>オウボ</t>
    </rPh>
    <rPh sb="12" eb="15">
      <t>ジギョウシャ</t>
    </rPh>
    <rPh sb="16" eb="21">
      <t>ネツフカケイサン</t>
    </rPh>
    <rPh sb="22" eb="23">
      <t>オヨ</t>
    </rPh>
    <rPh sb="25" eb="26">
      <t>シ</t>
    </rPh>
    <rPh sb="27" eb="29">
      <t>ソウテイ</t>
    </rPh>
    <rPh sb="29" eb="32">
      <t>ネツフカ</t>
    </rPh>
    <rPh sb="44" eb="45">
      <t>ブ</t>
    </rPh>
    <rPh sb="47" eb="49">
      <t>テイシュツ</t>
    </rPh>
    <phoneticPr fontId="1"/>
  </si>
  <si>
    <t>※基本料金（本事業による増加分）については，市の想定熱負荷から計算した定数とする。</t>
    <rPh sb="22" eb="23">
      <t>シ</t>
    </rPh>
    <rPh sb="24" eb="26">
      <t>ソウテイ</t>
    </rPh>
    <rPh sb="26" eb="29">
      <t>ネツフカ</t>
    </rPh>
    <rPh sb="31" eb="33">
      <t>ケイサン</t>
    </rPh>
    <rPh sb="35" eb="37">
      <t>テイスウ</t>
    </rPh>
    <phoneticPr fontId="1"/>
  </si>
  <si>
    <t>※基本料金（本事業による増加分）については，ﾃﾞﾏﾝﾄﾞｺﾝﾄﾛｰﾙを考慮した電力値に基づくものとし、提案内容と整合する数値とすること。</t>
    <rPh sb="35" eb="37">
      <t>コウリョ</t>
    </rPh>
    <rPh sb="39" eb="41">
      <t>デンリョク</t>
    </rPh>
    <rPh sb="41" eb="42">
      <t>チ</t>
    </rPh>
    <rPh sb="43" eb="44">
      <t>モト</t>
    </rPh>
    <rPh sb="51" eb="53">
      <t>ナイヨウ</t>
    </rPh>
    <rPh sb="53" eb="54">
      <t>ト</t>
    </rPh>
    <rPh sb="54" eb="56">
      <t>セイゴウ</t>
    </rPh>
    <rPh sb="56" eb="58">
      <t>セイゴウ</t>
    </rPh>
    <rPh sb="60" eb="61">
      <t>ト</t>
    </rPh>
    <rPh sb="61" eb="62">
      <t>アタイ</t>
    </rPh>
    <phoneticPr fontId="1"/>
  </si>
  <si>
    <t>（あて先）　豊中市長　宛</t>
    <rPh sb="6" eb="8">
      <t>トヨナカ</t>
    </rPh>
    <phoneticPr fontId="1"/>
  </si>
  <si>
    <t>「豊中市立小・中学校屋内運動場空調設備整備事業」に関する募集要項等について、次のとおり質問事項がありますので提出します。</t>
    <rPh sb="1" eb="3">
      <t>トヨナカ</t>
    </rPh>
    <rPh sb="28" eb="30">
      <t>ボシュウ</t>
    </rPh>
    <rPh sb="30" eb="32">
      <t>ヨウコウ</t>
    </rPh>
    <rPh sb="32" eb="33">
      <t>トウ</t>
    </rPh>
    <rPh sb="38" eb="39">
      <t>ツギ</t>
    </rPh>
    <rPh sb="43" eb="45">
      <t>シツモン</t>
    </rPh>
    <rPh sb="45" eb="47">
      <t>ジコウ</t>
    </rPh>
    <rPh sb="54" eb="56">
      <t>テイシュツ</t>
    </rPh>
    <phoneticPr fontId="3"/>
  </si>
  <si>
    <t>（あて先）　豊中市長　宛</t>
    <rPh sb="6" eb="8">
      <t>トヨナカ</t>
    </rPh>
    <rPh sb="8" eb="10">
      <t>シチョウ</t>
    </rPh>
    <rPh sb="11" eb="12">
      <t>アテ</t>
    </rPh>
    <phoneticPr fontId="3"/>
  </si>
  <si>
    <t>　「豊中市立小・中学校屋内運動場空調設備整備事業」に関する第2回現地見学会に下記の者が参加希望しますので、募集要項に従い申し込みます。</t>
    <rPh sb="2" eb="4">
      <t>トヨナカ</t>
    </rPh>
    <rPh sb="53" eb="55">
      <t>ボシュウ</t>
    </rPh>
    <rPh sb="55" eb="57">
      <t>ヨウコウ</t>
    </rPh>
    <phoneticPr fontId="3"/>
  </si>
  <si>
    <t>　（あて先）　豊中市長　宛</t>
    <rPh sb="7" eb="9">
      <t>トヨナカ</t>
    </rPh>
    <phoneticPr fontId="3"/>
  </si>
  <si>
    <t>（あて先）　豊中市長　宛</t>
    <rPh sb="3" eb="4">
      <t>サキ</t>
    </rPh>
    <rPh sb="6" eb="8">
      <t>トヨナカ</t>
    </rPh>
    <rPh sb="8" eb="10">
      <t>シチョウ</t>
    </rPh>
    <rPh sb="11" eb="12">
      <t>アテ</t>
    </rPh>
    <phoneticPr fontId="3"/>
  </si>
  <si>
    <t>　「豊中市立小・中学校屋内運動場空調設備整備事業」に関する官民対話に下記の者が参加希望しますので、募集要項等に従い申し込みます。</t>
    <rPh sb="2" eb="4">
      <t>トヨナカ</t>
    </rPh>
    <rPh sb="10" eb="11">
      <t>コウ</t>
    </rPh>
    <rPh sb="11" eb="16">
      <t>オクナイウンドウジョウ</t>
    </rPh>
    <rPh sb="16" eb="18">
      <t>クウチョウ</t>
    </rPh>
    <rPh sb="29" eb="31">
      <t>カンミン</t>
    </rPh>
    <rPh sb="31" eb="33">
      <t>タイワ</t>
    </rPh>
    <rPh sb="49" eb="51">
      <t>ボシュウ</t>
    </rPh>
    <rPh sb="51" eb="53">
      <t>ヨウコウ</t>
    </rPh>
    <rPh sb="53" eb="54">
      <t>トウ</t>
    </rPh>
    <phoneticPr fontId="3"/>
  </si>
  <si>
    <t>克明</t>
  </si>
  <si>
    <t>克明</t>
    <phoneticPr fontId="1"/>
  </si>
  <si>
    <t>螢池</t>
  </si>
  <si>
    <t>螢池</t>
    <phoneticPr fontId="1"/>
  </si>
  <si>
    <t>中豊島</t>
    <phoneticPr fontId="1"/>
  </si>
  <si>
    <t>小曽根</t>
    <phoneticPr fontId="1"/>
  </si>
  <si>
    <t>南桜塚</t>
    <phoneticPr fontId="1"/>
  </si>
  <si>
    <t>東丘</t>
    <phoneticPr fontId="1"/>
  </si>
  <si>
    <t>西丘</t>
    <phoneticPr fontId="1"/>
  </si>
  <si>
    <t>南丘</t>
    <phoneticPr fontId="1"/>
  </si>
  <si>
    <t>少路</t>
    <phoneticPr fontId="1"/>
  </si>
  <si>
    <t>箕輪</t>
    <phoneticPr fontId="1"/>
  </si>
  <si>
    <t>緑地</t>
    <phoneticPr fontId="1"/>
  </si>
  <si>
    <t>北緑丘</t>
    <phoneticPr fontId="1"/>
  </si>
  <si>
    <t>桜塚</t>
  </si>
  <si>
    <t>桜塚</t>
    <phoneticPr fontId="1"/>
  </si>
  <si>
    <t>桜井谷</t>
    <phoneticPr fontId="1"/>
  </si>
  <si>
    <t>豊島</t>
    <phoneticPr fontId="1"/>
  </si>
  <si>
    <t>豊南</t>
    <phoneticPr fontId="1"/>
  </si>
  <si>
    <t>新田</t>
    <phoneticPr fontId="1"/>
  </si>
  <si>
    <t>東豊中</t>
    <phoneticPr fontId="1"/>
  </si>
  <si>
    <t>高川</t>
    <phoneticPr fontId="1"/>
  </si>
  <si>
    <t>豊島北</t>
    <phoneticPr fontId="1"/>
  </si>
  <si>
    <t>野畑</t>
    <phoneticPr fontId="1"/>
  </si>
  <si>
    <t>北条</t>
    <phoneticPr fontId="1"/>
  </si>
  <si>
    <t>桜井谷東</t>
    <phoneticPr fontId="1"/>
  </si>
  <si>
    <t>新田南</t>
    <phoneticPr fontId="1"/>
  </si>
  <si>
    <t>大池</t>
  </si>
  <si>
    <t>大池</t>
    <phoneticPr fontId="1"/>
  </si>
  <si>
    <t>熊野田</t>
    <phoneticPr fontId="1"/>
  </si>
  <si>
    <t>北丘</t>
    <phoneticPr fontId="1"/>
  </si>
  <si>
    <t>豊島西</t>
    <phoneticPr fontId="1"/>
  </si>
  <si>
    <t>刀根山</t>
    <phoneticPr fontId="1"/>
  </si>
  <si>
    <t>泉丘</t>
    <phoneticPr fontId="1"/>
  </si>
  <si>
    <t>東豊台</t>
    <phoneticPr fontId="1"/>
  </si>
  <si>
    <t>寺内</t>
    <phoneticPr fontId="1"/>
  </si>
  <si>
    <t>東泉丘</t>
    <phoneticPr fontId="1"/>
  </si>
  <si>
    <t>第一</t>
  </si>
  <si>
    <t>第一</t>
    <phoneticPr fontId="1"/>
  </si>
  <si>
    <t>第二</t>
  </si>
  <si>
    <t>第二</t>
    <phoneticPr fontId="1"/>
  </si>
  <si>
    <t>第三</t>
  </si>
  <si>
    <t>第三</t>
    <phoneticPr fontId="1"/>
  </si>
  <si>
    <t>第四</t>
  </si>
  <si>
    <t>第四</t>
    <phoneticPr fontId="1"/>
  </si>
  <si>
    <t>第五</t>
  </si>
  <si>
    <t>第五</t>
    <phoneticPr fontId="1"/>
  </si>
  <si>
    <t>第八</t>
  </si>
  <si>
    <t>第八</t>
    <phoneticPr fontId="1"/>
  </si>
  <si>
    <t>第九</t>
  </si>
  <si>
    <t>第九</t>
    <phoneticPr fontId="1"/>
  </si>
  <si>
    <t>第十一</t>
  </si>
  <si>
    <t>第十一</t>
    <phoneticPr fontId="1"/>
  </si>
  <si>
    <t>第十二</t>
  </si>
  <si>
    <t>第十二</t>
    <phoneticPr fontId="1"/>
  </si>
  <si>
    <t>第十三</t>
  </si>
  <si>
    <t>第十三</t>
    <phoneticPr fontId="1"/>
  </si>
  <si>
    <t>第十四</t>
  </si>
  <si>
    <t>第十四</t>
    <phoneticPr fontId="1"/>
  </si>
  <si>
    <t>第十五</t>
  </si>
  <si>
    <t>第十五</t>
    <phoneticPr fontId="1"/>
  </si>
  <si>
    <t>第十六</t>
  </si>
  <si>
    <t>第十六</t>
    <phoneticPr fontId="1"/>
  </si>
  <si>
    <t>第十七</t>
  </si>
  <si>
    <t>第十七</t>
    <phoneticPr fontId="1"/>
  </si>
  <si>
    <t>第十八</t>
  </si>
  <si>
    <t>第十八</t>
    <phoneticPr fontId="1"/>
  </si>
  <si>
    <t>第１（利用の目的）
１　当社は、本事業の参加を検討する目的（以下「本目的」という）のためにのみ本資料の貸与を受けるもの
　　であり、本目的以外の目的のために本資料を利用しません。
２　当社は、本書記載の誓約事項と同一の守秘義務等の履行を豊中市に対して誓約した場合に限り、本目
　　的を達するために必要な範囲及び方法で、当社の代理人、補助者その他の者に対し、本資料の全部又
　　は一部を開示することができるものとします。
第２（秘密の保持）
　当社は、開示を受けた本資料を秘密として保持するものとし、前項に定める場合のほか、第三者に対し開示
　しません。
第３（期間）
　前項までに定める秘密の保持は、当社が本事業に応募しない場合及び優先交渉権者とならなかった場合
　であっても、存続するものとします。
第４（本資料の返還）
　受領した本資料は、本事業での活用の必要がなくなった時点でただちに消去いたします。</t>
    <rPh sb="371" eb="373">
      <t>シリョウ</t>
    </rPh>
    <rPh sb="375" eb="376">
      <t>ホン</t>
    </rPh>
    <rPh sb="376" eb="378">
      <t>ジギョウ</t>
    </rPh>
    <rPh sb="380" eb="382">
      <t>カツヨウ</t>
    </rPh>
    <rPh sb="383" eb="385">
      <t>ヒツヨウ</t>
    </rPh>
    <rPh sb="391" eb="393">
      <t>ジテン</t>
    </rPh>
    <rPh sb="398" eb="400">
      <t>ショウキョ</t>
    </rPh>
    <phoneticPr fontId="3"/>
  </si>
  <si>
    <t>旧島田</t>
    <rPh sb="0" eb="1">
      <t>キュウ</t>
    </rPh>
    <rPh sb="1" eb="3">
      <t>シマダ</t>
    </rPh>
    <phoneticPr fontId="1"/>
  </si>
  <si>
    <t>令和６年（2024年）　　月　　日</t>
    <rPh sb="0" eb="2">
      <t>レイワ</t>
    </rPh>
    <rPh sb="3" eb="4">
      <t>ネン</t>
    </rPh>
    <rPh sb="9" eb="10">
      <t>ネン</t>
    </rPh>
    <rPh sb="13" eb="14">
      <t>ガツ</t>
    </rPh>
    <rPh sb="16" eb="17">
      <t>ニチ</t>
    </rPh>
    <phoneticPr fontId="3"/>
  </si>
  <si>
    <t>※ 現地見学会における写真撮影は可能としますが、児童・生徒や教職員・学校開放等により活動している団体等</t>
    <rPh sb="24" eb="26">
      <t>ジドウ</t>
    </rPh>
    <rPh sb="27" eb="29">
      <t>セイト</t>
    </rPh>
    <rPh sb="30" eb="33">
      <t>キョウショクイン</t>
    </rPh>
    <rPh sb="34" eb="36">
      <t>ガッコウ</t>
    </rPh>
    <rPh sb="36" eb="38">
      <t>カイホウ</t>
    </rPh>
    <rPh sb="38" eb="39">
      <t>ナド</t>
    </rPh>
    <rPh sb="42" eb="44">
      <t>カツドウ</t>
    </rPh>
    <rPh sb="48" eb="50">
      <t>ダンタイ</t>
    </rPh>
    <rPh sb="50" eb="51">
      <t>ナド</t>
    </rPh>
    <phoneticPr fontId="3"/>
  </si>
  <si>
    <t>　 の撮影は禁止します。また、教職員等より別途撮影を禁止する旨の指示があった場合は、それに従ってください。</t>
    <phoneticPr fontId="3"/>
  </si>
  <si>
    <t>　 なお、撮影した写真は本事業以外の使用は不可とします。</t>
    <phoneticPr fontId="3"/>
  </si>
  <si>
    <t>　令和６年（2024年）３月12日付けで募集要項等の公表がありました　「豊中市立小・中学校屋内運動場空調設備整備事業」に係る標記の参考図書について、貸与を申し込みます。
　なお、貸与に当たっては、下記のとおり誓約いたします。</t>
    <rPh sb="10" eb="11">
      <t>ネン</t>
    </rPh>
    <rPh sb="20" eb="22">
      <t>ボシュウ</t>
    </rPh>
    <rPh sb="22" eb="24">
      <t>ヨウコウ</t>
    </rPh>
    <rPh sb="36" eb="38">
      <t>トヨナカ</t>
    </rPh>
    <rPh sb="91" eb="93">
      <t>タイヨ</t>
    </rPh>
    <rPh sb="94" eb="95">
      <t>ア</t>
    </rPh>
    <rPh sb="100" eb="102">
      <t>カキ</t>
    </rPh>
    <rPh sb="106" eb="108">
      <t>セイヤク</t>
    </rPh>
    <phoneticPr fontId="3"/>
  </si>
  <si>
    <t xml:space="preserve">※事前申込時には、Microsoft Excel®形式で提出してください（押印不要）。
</t>
    <phoneticPr fontId="3"/>
  </si>
  <si>
    <t>令和６年（2024年）　　月　　日</t>
    <rPh sb="0" eb="2">
      <t>レイワ</t>
    </rPh>
    <rPh sb="3" eb="4">
      <t>ネン</t>
    </rPh>
    <rPh sb="9" eb="10">
      <t>ネン</t>
    </rPh>
    <phoneticPr fontId="3"/>
  </si>
  <si>
    <t>（2024年）</t>
    <rPh sb="5" eb="6">
      <t>ネン</t>
    </rPh>
    <phoneticPr fontId="1"/>
  </si>
  <si>
    <t>（2025年）</t>
    <rPh sb="5" eb="6">
      <t>ネン</t>
    </rPh>
    <phoneticPr fontId="1"/>
  </si>
  <si>
    <t>（2026年）</t>
    <rPh sb="5" eb="6">
      <t>ネン</t>
    </rPh>
    <phoneticPr fontId="1"/>
  </si>
  <si>
    <t>（2027年）</t>
    <rPh sb="5" eb="6">
      <t>ネン</t>
    </rPh>
    <phoneticPr fontId="1"/>
  </si>
  <si>
    <t>（2028年）</t>
    <rPh sb="5" eb="6">
      <t>ネン</t>
    </rPh>
    <phoneticPr fontId="1"/>
  </si>
  <si>
    <t>（2029年）</t>
    <rPh sb="5" eb="6">
      <t>ネン</t>
    </rPh>
    <phoneticPr fontId="1"/>
  </si>
  <si>
    <t>（2030年）</t>
    <rPh sb="5" eb="6">
      <t>ネン</t>
    </rPh>
    <phoneticPr fontId="1"/>
  </si>
  <si>
    <t>（2031年）</t>
    <rPh sb="5" eb="6">
      <t>ネン</t>
    </rPh>
    <phoneticPr fontId="1"/>
  </si>
  <si>
    <t>（2032年）</t>
    <rPh sb="5" eb="6">
      <t>ネン</t>
    </rPh>
    <phoneticPr fontId="1"/>
  </si>
  <si>
    <t>（2033年）</t>
    <rPh sb="5" eb="6">
      <t>ネン</t>
    </rPh>
    <phoneticPr fontId="1"/>
  </si>
  <si>
    <t>（2034年）</t>
    <rPh sb="5" eb="6">
      <t>ネン</t>
    </rPh>
    <phoneticPr fontId="1"/>
  </si>
  <si>
    <t>（2035年）</t>
    <rPh sb="5" eb="6">
      <t>ネン</t>
    </rPh>
    <phoneticPr fontId="1"/>
  </si>
  <si>
    <t>（2036年）</t>
    <rPh sb="5" eb="6">
      <t>ネン</t>
    </rPh>
    <phoneticPr fontId="1"/>
  </si>
  <si>
    <t>（2037年）</t>
    <rPh sb="5" eb="6">
      <t>ネン</t>
    </rPh>
    <phoneticPr fontId="1"/>
  </si>
  <si>
    <t>（2038年）</t>
    <rPh sb="5" eb="6">
      <t>ネン</t>
    </rPh>
    <phoneticPr fontId="1"/>
  </si>
  <si>
    <t>（2039年）</t>
    <rPh sb="5" eb="6">
      <t>ネン</t>
    </rPh>
    <phoneticPr fontId="1"/>
  </si>
  <si>
    <t>（2040年）</t>
    <rPh sb="5" eb="6">
      <t>ネン</t>
    </rPh>
    <phoneticPr fontId="1"/>
  </si>
  <si>
    <t>（2041年）</t>
    <rPh sb="5" eb="6">
      <t>ネン</t>
    </rPh>
    <phoneticPr fontId="1"/>
  </si>
  <si>
    <t>令和６年
（2024年）</t>
    <rPh sb="10" eb="11">
      <t>ネン</t>
    </rPh>
    <phoneticPr fontId="1"/>
  </si>
  <si>
    <t>令和７年
（2025年）</t>
    <rPh sb="10" eb="11">
      <t>ネン</t>
    </rPh>
    <phoneticPr fontId="1"/>
  </si>
  <si>
    <t>令和８年
（2026年）</t>
    <rPh sb="10" eb="11">
      <t>ネン</t>
    </rPh>
    <phoneticPr fontId="1"/>
  </si>
  <si>
    <t>令和９年
（2027年）</t>
    <rPh sb="10" eb="11">
      <t>ネン</t>
    </rPh>
    <phoneticPr fontId="1"/>
  </si>
  <si>
    <t>令和10年
（2028年）</t>
    <rPh sb="11" eb="12">
      <t>ネン</t>
    </rPh>
    <phoneticPr fontId="1"/>
  </si>
  <si>
    <t>令和11年
（2029年）</t>
    <rPh sb="11" eb="12">
      <t>ネン</t>
    </rPh>
    <phoneticPr fontId="1"/>
  </si>
  <si>
    <t>令和12年
（2030年）</t>
    <rPh sb="11" eb="12">
      <t>ネン</t>
    </rPh>
    <phoneticPr fontId="1"/>
  </si>
  <si>
    <t>令和13年
（2031年）</t>
    <rPh sb="11" eb="12">
      <t>ネン</t>
    </rPh>
    <phoneticPr fontId="1"/>
  </si>
  <si>
    <t>令和14年
（2032年）</t>
    <rPh sb="11" eb="12">
      <t>ネン</t>
    </rPh>
    <phoneticPr fontId="1"/>
  </si>
  <si>
    <t>令和15年
（2033年）</t>
    <rPh sb="11" eb="12">
      <t>ネン</t>
    </rPh>
    <phoneticPr fontId="1"/>
  </si>
  <si>
    <t>令和16年
（2034年）</t>
    <rPh sb="11" eb="12">
      <t>ネン</t>
    </rPh>
    <phoneticPr fontId="1"/>
  </si>
  <si>
    <t>令和17年
（2035年）</t>
    <rPh sb="11" eb="12">
      <t>ネン</t>
    </rPh>
    <phoneticPr fontId="1"/>
  </si>
  <si>
    <t>令和18年
（2036年）</t>
    <rPh sb="11" eb="12">
      <t>ネン</t>
    </rPh>
    <phoneticPr fontId="1"/>
  </si>
  <si>
    <t>令和19年
（2037年）</t>
    <rPh sb="11" eb="12">
      <t>ネン</t>
    </rPh>
    <phoneticPr fontId="1"/>
  </si>
  <si>
    <t>令和20年
（2038年）</t>
    <rPh sb="11" eb="12">
      <t>ネン</t>
    </rPh>
    <phoneticPr fontId="1"/>
  </si>
  <si>
    <t>令和21年
（2039年）</t>
    <rPh sb="11" eb="12">
      <t>ネン</t>
    </rPh>
    <phoneticPr fontId="1"/>
  </si>
  <si>
    <t>令和22年
（2040年）</t>
    <rPh sb="11" eb="12">
      <t>ネン</t>
    </rPh>
    <phoneticPr fontId="1"/>
  </si>
  <si>
    <t>令和23年
（2041年）</t>
    <rPh sb="11" eb="12">
      <t>ネン</t>
    </rPh>
    <phoneticPr fontId="1"/>
  </si>
  <si>
    <t>原田</t>
    <rPh sb="0" eb="2">
      <t>ハラダ</t>
    </rPh>
    <phoneticPr fontId="1"/>
  </si>
  <si>
    <t>桜井谷</t>
    <rPh sb="0" eb="2">
      <t>サクライ</t>
    </rPh>
    <rPh sb="2" eb="3">
      <t>タニ</t>
    </rPh>
    <phoneticPr fontId="1"/>
  </si>
  <si>
    <t>中豊島</t>
    <rPh sb="0" eb="1">
      <t>ナカ</t>
    </rPh>
    <rPh sb="1" eb="3">
      <t>トヨシマ</t>
    </rPh>
    <phoneticPr fontId="1"/>
  </si>
  <si>
    <t>豊島</t>
    <rPh sb="0" eb="2">
      <t>トヨシマ</t>
    </rPh>
    <phoneticPr fontId="1"/>
  </si>
  <si>
    <t>原田</t>
    <phoneticPr fontId="1"/>
  </si>
  <si>
    <t>小曽根</t>
    <rPh sb="0" eb="3">
      <t>オソネ</t>
    </rPh>
    <phoneticPr fontId="1"/>
  </si>
  <si>
    <t>南桜塚</t>
    <rPh sb="0" eb="1">
      <t>ミナミ</t>
    </rPh>
    <rPh sb="1" eb="3">
      <t>サクラツカ</t>
    </rPh>
    <phoneticPr fontId="1"/>
  </si>
  <si>
    <t>新田</t>
    <rPh sb="0" eb="2">
      <t>シンデン</t>
    </rPh>
    <phoneticPr fontId="1"/>
  </si>
  <si>
    <t>北丘</t>
    <rPh sb="0" eb="2">
      <t>キタオカ</t>
    </rPh>
    <phoneticPr fontId="1"/>
  </si>
  <si>
    <t>東丘</t>
    <rPh sb="0" eb="1">
      <t>ヒガシ</t>
    </rPh>
    <rPh sb="1" eb="2">
      <t>オカ</t>
    </rPh>
    <phoneticPr fontId="1"/>
  </si>
  <si>
    <t>東豊中</t>
    <rPh sb="0" eb="1">
      <t>ヒガシ</t>
    </rPh>
    <rPh sb="1" eb="3">
      <t>トヨナカ</t>
    </rPh>
    <phoneticPr fontId="1"/>
  </si>
  <si>
    <t>豊島西</t>
    <rPh sb="0" eb="2">
      <t>トヨシマ</t>
    </rPh>
    <rPh sb="2" eb="3">
      <t>ニシ</t>
    </rPh>
    <phoneticPr fontId="1"/>
  </si>
  <si>
    <t>西丘</t>
    <rPh sb="0" eb="1">
      <t>ニシ</t>
    </rPh>
    <rPh sb="1" eb="2">
      <t>オカ</t>
    </rPh>
    <phoneticPr fontId="1"/>
  </si>
  <si>
    <t>高川</t>
    <rPh sb="0" eb="2">
      <t>タカガワ</t>
    </rPh>
    <phoneticPr fontId="1"/>
  </si>
  <si>
    <t>刀根山</t>
    <rPh sb="0" eb="3">
      <t>トネヤマ</t>
    </rPh>
    <phoneticPr fontId="1"/>
  </si>
  <si>
    <t>南丘</t>
    <rPh sb="0" eb="1">
      <t>ミナミ</t>
    </rPh>
    <rPh sb="1" eb="2">
      <t>オカ</t>
    </rPh>
    <phoneticPr fontId="1"/>
  </si>
  <si>
    <t>豊島北</t>
    <rPh sb="0" eb="2">
      <t>トヨシマ</t>
    </rPh>
    <rPh sb="2" eb="3">
      <t>キタ</t>
    </rPh>
    <phoneticPr fontId="1"/>
  </si>
  <si>
    <t>泉丘</t>
    <rPh sb="0" eb="1">
      <t>イズミ</t>
    </rPh>
    <rPh sb="1" eb="2">
      <t>オカ</t>
    </rPh>
    <phoneticPr fontId="1"/>
  </si>
  <si>
    <t>少路</t>
    <rPh sb="0" eb="1">
      <t>スク</t>
    </rPh>
    <rPh sb="1" eb="2">
      <t>ミチ</t>
    </rPh>
    <phoneticPr fontId="1"/>
  </si>
  <si>
    <t>野畑</t>
    <rPh sb="0" eb="2">
      <t>ノバタケ</t>
    </rPh>
    <phoneticPr fontId="1"/>
  </si>
  <si>
    <t>東豊台</t>
    <rPh sb="0" eb="1">
      <t>ヒガシ</t>
    </rPh>
    <rPh sb="1" eb="3">
      <t>ホウダイ</t>
    </rPh>
    <phoneticPr fontId="1"/>
  </si>
  <si>
    <t>箕輪</t>
    <rPh sb="0" eb="2">
      <t>ミノワ</t>
    </rPh>
    <phoneticPr fontId="1"/>
  </si>
  <si>
    <t>北条</t>
    <rPh sb="0" eb="2">
      <t>ホウジョウ</t>
    </rPh>
    <phoneticPr fontId="1"/>
  </si>
  <si>
    <t>寺内</t>
    <rPh sb="0" eb="2">
      <t>テラウチ</t>
    </rPh>
    <phoneticPr fontId="1"/>
  </si>
  <si>
    <t>緑地</t>
    <rPh sb="0" eb="2">
      <t>リョクチ</t>
    </rPh>
    <phoneticPr fontId="1"/>
  </si>
  <si>
    <t>桜井谷東</t>
    <rPh sb="0" eb="2">
      <t>サクライ</t>
    </rPh>
    <rPh sb="2" eb="3">
      <t>タニ</t>
    </rPh>
    <rPh sb="3" eb="4">
      <t>ヒガシ</t>
    </rPh>
    <phoneticPr fontId="1"/>
  </si>
  <si>
    <t>東泉丘</t>
    <rPh sb="0" eb="1">
      <t>ヒガシ</t>
    </rPh>
    <rPh sb="1" eb="2">
      <t>イズミ</t>
    </rPh>
    <rPh sb="2" eb="3">
      <t>オカ</t>
    </rPh>
    <phoneticPr fontId="1"/>
  </si>
  <si>
    <t>北緑丘</t>
    <rPh sb="0" eb="1">
      <t>キタ</t>
    </rPh>
    <rPh sb="1" eb="2">
      <t>ミドリ</t>
    </rPh>
    <rPh sb="2" eb="3">
      <t>オカ</t>
    </rPh>
    <phoneticPr fontId="1"/>
  </si>
  <si>
    <t>新田南</t>
    <rPh sb="0" eb="2">
      <t>シンデン</t>
    </rPh>
    <rPh sb="2" eb="3">
      <t>ミナミ</t>
    </rPh>
    <phoneticPr fontId="1"/>
  </si>
  <si>
    <t>維持管理業務
１年目
（令和７年度）
（2025年度）</t>
    <rPh sb="0" eb="4">
      <t>イジカンリ</t>
    </rPh>
    <rPh sb="4" eb="6">
      <t>ギョウム</t>
    </rPh>
    <rPh sb="8" eb="10">
      <t>ネンメ</t>
    </rPh>
    <rPh sb="9" eb="10">
      <t>メ</t>
    </rPh>
    <rPh sb="12" eb="14">
      <t>レイワ</t>
    </rPh>
    <rPh sb="15" eb="17">
      <t>ネンド</t>
    </rPh>
    <rPh sb="24" eb="26">
      <t>ネンド</t>
    </rPh>
    <phoneticPr fontId="3"/>
  </si>
  <si>
    <t>２年目以降
（通年運用）</t>
    <rPh sb="2" eb="3">
      <t>メ</t>
    </rPh>
    <rPh sb="3" eb="5">
      <t>イコウ</t>
    </rPh>
    <rPh sb="7" eb="9">
      <t>ツウネン</t>
    </rPh>
    <rPh sb="9" eb="11">
      <t>ウンヨウ</t>
    </rPh>
    <phoneticPr fontId="3"/>
  </si>
  <si>
    <t>維持管理業務
１年目
（令和７年度）
（2025年度）</t>
    <rPh sb="0" eb="4">
      <t>イジカンリ</t>
    </rPh>
    <rPh sb="4" eb="6">
      <t>ギョウム</t>
    </rPh>
    <rPh sb="8" eb="10">
      <t>ネンメ</t>
    </rPh>
    <rPh sb="11" eb="13">
      <t>レイワ</t>
    </rPh>
    <rPh sb="14" eb="16">
      <t>ネンド</t>
    </rPh>
    <rPh sb="23" eb="25">
      <t>ネンド</t>
    </rPh>
    <phoneticPr fontId="3"/>
  </si>
  <si>
    <t>プロパンエアー発生装置計</t>
    <rPh sb="7" eb="9">
      <t>ハッセイ</t>
    </rPh>
    <rPh sb="9" eb="11">
      <t>ソウチ</t>
    </rPh>
    <rPh sb="11" eb="12">
      <t>ケイ</t>
    </rPh>
    <phoneticPr fontId="3"/>
  </si>
  <si>
    <t>×</t>
    <phoneticPr fontId="1"/>
  </si>
  <si>
    <t>÷</t>
    <phoneticPr fontId="1"/>
  </si>
  <si>
    <t>●学校別空調設備・プロパンガス・エアー発生装置リスト</t>
    <rPh sb="1" eb="4">
      <t>ガッコウベツ</t>
    </rPh>
    <rPh sb="4" eb="6">
      <t>クウチョウ</t>
    </rPh>
    <rPh sb="6" eb="8">
      <t>セツビ</t>
    </rPh>
    <phoneticPr fontId="3"/>
  </si>
  <si>
    <t>■プロパンガス・エアー発生装置</t>
    <rPh sb="11" eb="13">
      <t>ハッセイ</t>
    </rPh>
    <rPh sb="13" eb="15">
      <t>ソウチ</t>
    </rPh>
    <phoneticPr fontId="3"/>
  </si>
  <si>
    <t>最も面積が大きい小学校（大池小学校）</t>
    <rPh sb="0" eb="1">
      <t>モット</t>
    </rPh>
    <rPh sb="2" eb="4">
      <t>メンセキ</t>
    </rPh>
    <rPh sb="5" eb="6">
      <t>オオ</t>
    </rPh>
    <rPh sb="8" eb="11">
      <t>ショウガッコウ</t>
    </rPh>
    <rPh sb="12" eb="17">
      <t>オオイケショウガッコウ</t>
    </rPh>
    <phoneticPr fontId="1"/>
  </si>
  <si>
    <t>最も面積が大きい中学校（第十八中学校）</t>
    <rPh sb="0" eb="1">
      <t>モット</t>
    </rPh>
    <rPh sb="2" eb="4">
      <t>メンセキ</t>
    </rPh>
    <rPh sb="5" eb="6">
      <t>オオ</t>
    </rPh>
    <rPh sb="8" eb="11">
      <t>チュウガッコウ</t>
    </rPh>
    <rPh sb="12" eb="13">
      <t>ダイ</t>
    </rPh>
    <rPh sb="13" eb="15">
      <t>ジュウハチ</t>
    </rPh>
    <rPh sb="15" eb="18">
      <t>チュウガッコウ</t>
    </rPh>
    <phoneticPr fontId="1"/>
  </si>
  <si>
    <t>現状</t>
    <rPh sb="0" eb="2">
      <t>ゲンジョウ</t>
    </rPh>
    <phoneticPr fontId="3"/>
  </si>
  <si>
    <t>※行が不足する場合は，適宜，行を挿入して記入してください</t>
  </si>
  <si>
    <t>備考</t>
    <rPh sb="0" eb="2">
      <t>ビコウ</t>
    </rPh>
    <phoneticPr fontId="1"/>
  </si>
  <si>
    <t>プロパン・エアー発生装置に付属する主な機器・設備等</t>
    <phoneticPr fontId="1"/>
  </si>
  <si>
    <t>★様式13-3にガス料金小計・CO2排出量を学校ごとに転記すること。</t>
    <phoneticPr fontId="1"/>
  </si>
  <si>
    <t>※変圧器増設の有無の列（N列）において「有」を選択した学校のみとし、</t>
    <rPh sb="1" eb="6">
      <t>ヘンアツキゾウセツ</t>
    </rPh>
    <rPh sb="7" eb="9">
      <t>ウム</t>
    </rPh>
    <rPh sb="10" eb="11">
      <t>レツ</t>
    </rPh>
    <rPh sb="13" eb="14">
      <t>レツ</t>
    </rPh>
    <rPh sb="20" eb="21">
      <t>ユウ</t>
    </rPh>
    <rPh sb="23" eb="25">
      <t>センタク</t>
    </rPh>
    <rPh sb="27" eb="29">
      <t>ガッコウ</t>
    </rPh>
    <phoneticPr fontId="1"/>
  </si>
  <si>
    <t>　　貸与資料を参照し、下記「現状」の表の青色のセルを埋めること。</t>
    <rPh sb="2" eb="6">
      <t>タイヨシリョウ</t>
    </rPh>
    <rPh sb="7" eb="9">
      <t>サンショウ</t>
    </rPh>
    <rPh sb="11" eb="13">
      <t>カキ</t>
    </rPh>
    <rPh sb="14" eb="16">
      <t>ゲンジョウ</t>
    </rPh>
    <rPh sb="18" eb="19">
      <t>ヒョウ</t>
    </rPh>
    <rPh sb="20" eb="22">
      <t>アオイロ</t>
    </rPh>
    <rPh sb="26" eb="27">
      <t>ウ</t>
    </rPh>
    <phoneticPr fontId="1"/>
  </si>
  <si>
    <t>令和8年
（2026年）</t>
    <rPh sb="10" eb="11">
      <t>ネン</t>
    </rPh>
    <phoneticPr fontId="1"/>
  </si>
  <si>
    <t>(様式13－５）</t>
    <rPh sb="1" eb="3">
      <t>ヨウシキ</t>
    </rPh>
    <phoneticPr fontId="3"/>
  </si>
  <si>
    <t>（ 様式13-4（中学校） ）</t>
    <rPh sb="9" eb="10">
      <t>チュウ</t>
    </rPh>
    <phoneticPr fontId="1"/>
  </si>
  <si>
    <t>（ 様式13-4（小学校） ）</t>
    <phoneticPr fontId="1"/>
  </si>
  <si>
    <t>(様式13－３）</t>
    <rPh sb="1" eb="3">
      <t>ヨウシキ</t>
    </rPh>
    <phoneticPr fontId="3"/>
  </si>
  <si>
    <t>(様式13－２）</t>
    <rPh sb="1" eb="3">
      <t>ヨウシキ</t>
    </rPh>
    <phoneticPr fontId="3"/>
  </si>
  <si>
    <t>●月</t>
    <phoneticPr fontId="1"/>
  </si>
  <si>
    <t>●月</t>
    <phoneticPr fontId="1"/>
  </si>
  <si>
    <r>
      <t>・募集要項等に関する質問受付締切は、</t>
    </r>
    <r>
      <rPr>
        <sz val="11"/>
        <color rgb="FFFF0000"/>
        <rFont val="ＭＳ Ｐ明朝"/>
        <family val="1"/>
        <charset val="128"/>
      </rPr>
      <t>3月29日（金）17時</t>
    </r>
    <r>
      <rPr>
        <sz val="11"/>
        <rFont val="ＭＳ Ｐ明朝"/>
        <family val="1"/>
        <charset val="128"/>
      </rPr>
      <t>とする。</t>
    </r>
    <rPh sb="19" eb="20">
      <t>ガツ</t>
    </rPh>
    <rPh sb="22" eb="23">
      <t>ニチ</t>
    </rPh>
    <rPh sb="24" eb="25">
      <t>キン</t>
    </rPh>
    <rPh sb="28" eb="29">
      <t>ジ</t>
    </rPh>
    <phoneticPr fontId="1"/>
  </si>
  <si>
    <r>
      <t>・</t>
    </r>
    <r>
      <rPr>
        <sz val="10"/>
        <color rgb="FFFF0000"/>
        <rFont val="ＭＳ Ｐゴシック"/>
        <family val="3"/>
        <charset val="128"/>
      </rPr>
      <t>令和７年（2025年）～令和８年（2026年）</t>
    </r>
    <r>
      <rPr>
        <sz val="10"/>
        <rFont val="ＭＳ Ｐゴシック"/>
        <family val="3"/>
        <charset val="128"/>
      </rPr>
      <t>の「●月」は引渡の提案時期を踏まえた支払い月として記入すること。</t>
    </r>
    <rPh sb="1" eb="3">
      <t>レイワ</t>
    </rPh>
    <rPh sb="4" eb="5">
      <t>ネン</t>
    </rPh>
    <rPh sb="10" eb="11">
      <t>ネン</t>
    </rPh>
    <rPh sb="13" eb="15">
      <t>レイワ</t>
    </rPh>
    <rPh sb="22" eb="23">
      <t>ネン</t>
    </rPh>
    <rPh sb="30" eb="31">
      <t>ヒ</t>
    </rPh>
    <rPh sb="31" eb="32">
      <t>ワタ</t>
    </rPh>
    <rPh sb="33" eb="35">
      <t>テイアン</t>
    </rPh>
    <rPh sb="35" eb="37">
      <t>ジキ</t>
    </rPh>
    <rPh sb="38" eb="39">
      <t>フ</t>
    </rPh>
    <rPh sb="42" eb="44">
      <t>シハラ</t>
    </rPh>
    <rPh sb="45" eb="46">
      <t>ツキ</t>
    </rPh>
    <phoneticPr fontId="1"/>
  </si>
  <si>
    <t>※ 本様式に記載された担当者は、各学校の集合場所にて名刺を提出してください。</t>
    <rPh sb="2" eb="3">
      <t>ホン</t>
    </rPh>
    <rPh sb="3" eb="5">
      <t>ヨウシキ</t>
    </rPh>
    <rPh sb="6" eb="8">
      <t>キサイ</t>
    </rPh>
    <rPh sb="11" eb="14">
      <t>タントウシャ</t>
    </rPh>
    <rPh sb="26" eb="28">
      <t>メイシ</t>
    </rPh>
    <phoneticPr fontId="3"/>
  </si>
  <si>
    <t>※ 対象校・開始時間については、募集要項の添付資料２「第２回現地見学会対象校一覧」を確認してください。</t>
    <rPh sb="2" eb="4">
      <t>タイショウ</t>
    </rPh>
    <rPh sb="4" eb="5">
      <t>コウ</t>
    </rPh>
    <rPh sb="6" eb="8">
      <t>カイシ</t>
    </rPh>
    <rPh sb="8" eb="10">
      <t>ジカン</t>
    </rPh>
    <rPh sb="16" eb="20">
      <t>ボシュウヨウコウ</t>
    </rPh>
    <rPh sb="21" eb="23">
      <t>テンプ</t>
    </rPh>
    <rPh sb="23" eb="25">
      <t>シリョウ</t>
    </rPh>
    <rPh sb="27" eb="35">
      <t>ダイニカイゲンチケンガクカイ</t>
    </rPh>
    <rPh sb="35" eb="40">
      <t>タイショウコウイチラン</t>
    </rPh>
    <phoneticPr fontId="3"/>
  </si>
  <si>
    <t>　　令和6年　月　日</t>
    <rPh sb="2" eb="4">
      <t>レイワ</t>
    </rPh>
    <rPh sb="5" eb="6">
      <t>ネン</t>
    </rPh>
    <rPh sb="7" eb="8">
      <t>ガツ</t>
    </rPh>
    <rPh sb="9" eb="10">
      <t>ニチ</t>
    </rPh>
    <phoneticPr fontId="3"/>
  </si>
  <si>
    <t>官民対話における質問書</t>
    <rPh sb="0" eb="2">
      <t>カンミン</t>
    </rPh>
    <rPh sb="2" eb="4">
      <t>タイワ</t>
    </rPh>
    <rPh sb="8" eb="10">
      <t>シツモン</t>
    </rPh>
    <phoneticPr fontId="3"/>
  </si>
  <si>
    <r>
      <rPr>
        <sz val="9"/>
        <rFont val="ＭＳ Ｐ明朝"/>
        <family val="1"/>
        <charset val="128"/>
      </rPr>
      <t>（代表企業）</t>
    </r>
    <r>
      <rPr>
        <sz val="11"/>
        <rFont val="ＭＳ Ｐ明朝"/>
        <family val="1"/>
        <charset val="128"/>
      </rPr>
      <t>　商号又は名称</t>
    </r>
    <rPh sb="1" eb="5">
      <t>ダイヒョウキギョウ</t>
    </rPh>
    <rPh sb="7" eb="9">
      <t>ショウゴウ</t>
    </rPh>
    <rPh sb="9" eb="10">
      <t>マタ</t>
    </rPh>
    <rPh sb="11" eb="13">
      <t>メイショウ</t>
    </rPh>
    <phoneticPr fontId="3"/>
  </si>
  <si>
    <r>
      <t xml:space="preserve">参加企業名及び
参加人数
</t>
    </r>
    <r>
      <rPr>
        <sz val="10"/>
        <rFont val="ＭＳ Ｐ明朝"/>
        <family val="1"/>
        <charset val="128"/>
      </rPr>
      <t>※内訳欄に各参加企業の名称と参加人数を
記載してください。
≪例≫
○○会社（●人）</t>
    </r>
    <rPh sb="5" eb="6">
      <t>オヨ</t>
    </rPh>
    <rPh sb="8" eb="10">
      <t>サンカ</t>
    </rPh>
    <rPh sb="10" eb="11">
      <t>ニン</t>
    </rPh>
    <rPh sb="11" eb="12">
      <t>スウ</t>
    </rPh>
    <rPh sb="15" eb="17">
      <t>ウチワケ</t>
    </rPh>
    <rPh sb="17" eb="18">
      <t>ラン</t>
    </rPh>
    <rPh sb="19" eb="20">
      <t>カク</t>
    </rPh>
    <rPh sb="20" eb="22">
      <t>サンカ</t>
    </rPh>
    <rPh sb="22" eb="24">
      <t>キギョウ</t>
    </rPh>
    <rPh sb="25" eb="27">
      <t>メイショウ</t>
    </rPh>
    <rPh sb="28" eb="30">
      <t>サンカ</t>
    </rPh>
    <rPh sb="30" eb="31">
      <t>ニン</t>
    </rPh>
    <rPh sb="31" eb="32">
      <t>スウ</t>
    </rPh>
    <rPh sb="34" eb="36">
      <t>キサイ</t>
    </rPh>
    <rPh sb="46" eb="47">
      <t>レイ</t>
    </rPh>
    <rPh sb="51" eb="53">
      <t>カイシャ</t>
    </rPh>
    <rPh sb="55" eb="56">
      <t>ニン</t>
    </rPh>
    <phoneticPr fontId="1"/>
  </si>
  <si>
    <r>
      <t>　</t>
    </r>
    <r>
      <rPr>
        <u/>
        <sz val="11"/>
        <rFont val="ＭＳ Ｐ明朝"/>
        <family val="1"/>
        <charset val="128"/>
      </rPr>
      <t>　　　　　　　　　</t>
    </r>
    <r>
      <rPr>
        <sz val="11"/>
        <rFont val="ＭＳ Ｐ明朝"/>
        <family val="1"/>
        <charset val="128"/>
      </rPr>
      <t>　人</t>
    </r>
    <rPh sb="11" eb="12">
      <t>ニン</t>
    </rPh>
    <phoneticPr fontId="1"/>
  </si>
  <si>
    <t>＜内訳＞</t>
    <rPh sb="1" eb="3">
      <t>ウチワケ</t>
    </rPh>
    <phoneticPr fontId="1"/>
  </si>
  <si>
    <t>条</t>
    <rPh sb="0" eb="1">
      <t>ジョウ</t>
    </rPh>
    <phoneticPr fontId="18"/>
  </si>
  <si>
    <t>公表の可否</t>
    <rPh sb="0" eb="2">
      <t>コウヒョウ</t>
    </rPh>
    <rPh sb="3" eb="5">
      <t>カヒ</t>
    </rPh>
    <phoneticPr fontId="1"/>
  </si>
  <si>
    <t>否を希望する場合、その理由</t>
    <rPh sb="0" eb="1">
      <t>ヒ</t>
    </rPh>
    <rPh sb="2" eb="4">
      <t>キボウ</t>
    </rPh>
    <rPh sb="6" eb="8">
      <t>バアイ</t>
    </rPh>
    <rPh sb="11" eb="13">
      <t>リユウ</t>
    </rPh>
    <phoneticPr fontId="1"/>
  </si>
  <si>
    <t>可　・　否</t>
    <rPh sb="0" eb="1">
      <t>カ</t>
    </rPh>
    <rPh sb="4" eb="5">
      <t>ヒ</t>
    </rPh>
    <phoneticPr fontId="1"/>
  </si>
  <si>
    <t>〔記入上の注意〕</t>
    <rPh sb="1" eb="3">
      <t>キニュウ</t>
    </rPh>
    <rPh sb="3" eb="4">
      <t>ジョウ</t>
    </rPh>
    <rPh sb="5" eb="7">
      <t>チュウイ</t>
    </rPh>
    <phoneticPr fontId="1"/>
  </si>
  <si>
    <t>・予定する質問事項に公表が困難な情報（秘匿を望む情報）を含む場合、「公表の可否」欄の「否」を選択（○囲み）のうえ、具体的な理由を明記すること。</t>
    <rPh sb="10" eb="12">
      <t>コウヒョウ</t>
    </rPh>
    <rPh sb="13" eb="15">
      <t>コンナン</t>
    </rPh>
    <rPh sb="16" eb="18">
      <t>ジョウホウ</t>
    </rPh>
    <rPh sb="22" eb="23">
      <t>ノゾ</t>
    </rPh>
    <rPh sb="46" eb="48">
      <t>センタク</t>
    </rPh>
    <rPh sb="50" eb="51">
      <t>カコ</t>
    </rPh>
    <phoneticPr fontId="1"/>
  </si>
  <si>
    <t>・質問が多い場合、行を適宜追加すること。</t>
    <rPh sb="1" eb="3">
      <t>シツモン</t>
    </rPh>
    <rPh sb="4" eb="5">
      <t>オオ</t>
    </rPh>
    <rPh sb="6" eb="8">
      <t>バアイ</t>
    </rPh>
    <rPh sb="9" eb="10">
      <t>ギョウ</t>
    </rPh>
    <rPh sb="11" eb="13">
      <t>テキギ</t>
    </rPh>
    <rPh sb="13" eb="15">
      <t>ツイカ</t>
    </rPh>
    <phoneticPr fontId="1"/>
  </si>
  <si>
    <t>・行の追加及び行の高さの変更以外、セルの結合等の表の書式の変更を行わないこと。</t>
    <phoneticPr fontId="1"/>
  </si>
  <si>
    <t>※質問書は令和6年5月7日（火）17時までに電子メール（ファイル添付）にて提出すること。送信後、市の担当者へ電話にて受信確認を行うこと。</t>
    <rPh sb="1" eb="4">
      <t>シツモンショ</t>
    </rPh>
    <rPh sb="5" eb="7">
      <t>レイワ</t>
    </rPh>
    <rPh sb="8" eb="9">
      <t>ネン</t>
    </rPh>
    <rPh sb="10" eb="11">
      <t>ガツ</t>
    </rPh>
    <rPh sb="12" eb="13">
      <t>ニチ</t>
    </rPh>
    <rPh sb="14" eb="15">
      <t>ヒ</t>
    </rPh>
    <rPh sb="18" eb="19">
      <t>ジ</t>
    </rPh>
    <rPh sb="37" eb="39">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</si>
</sst>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0.0_ "/>
    <numFmt numFmtId="177" formatCode="00"/>
    <numFmt numFmtId="178" formatCode="0.00_ "/>
    <numFmt numFmtId="179" formatCode="0.000_ "/>
    <numFmt numFmtId="180" formatCode="#,##0.0;[Red]\-#,##0.0"/>
    <numFmt numFmtId="181" formatCode="0.0000_ "/>
    <numFmt numFmtId="182" formatCode="yyyy&quot;年&quot;"/>
    <numFmt numFmtId="183" formatCode="0.00;[Red]0.00"/>
    <numFmt numFmtId="184" formatCode="0.000"/>
    <numFmt numFmtId="185" formatCode="0.0"/>
    <numFmt numFmtId="186" formatCode="0.00_ ;[Red]\-0.00\ "/>
    <numFmt numFmtId="187" formatCode="#,##0.00_ "/>
    <numFmt numFmtId="188" formatCode="#,##0.000_ "/>
    <numFmt numFmtId="189" formatCode="#,##0_ "/>
    <numFmt numFmtId="190" formatCode="#,##0_);[Red]\(#,##0\)"/>
    <numFmt numFmtId="191" formatCode="0_ "/>
    <numFmt numFmtId="192" formatCode="#,##0.000;[Red]\-#,##0.000"/>
    <numFmt numFmtId="193" formatCode="#,##0.000_ ;[Red]\-#,##0.000\ "/>
    <numFmt numFmtId="194" formatCode="0.00_);[Red]\(0.00\)"/>
    <numFmt numFmtId="195" formatCode="#,##0.0_ "/>
    <numFmt numFmtId="196" formatCode="#,##0.0_);[Red]\(#,##0.0\)"/>
    <numFmt numFmtId="197" formatCode="#,##0.0_ ;[Red]\-#,##0.0\ "/>
    <numFmt numFmtId="198" formatCode="0_);[Red]\(0\)"/>
  </numFmts>
  <fonts count="4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2"/>
      <name val="ＭＳ Ｐゴシック"/>
      <family val="3"/>
      <charset val="128"/>
    </font>
    <font>
      <vertAlign val="superscript"/>
      <sz val="11"/>
      <name val="ＭＳ Ｐゴシック"/>
      <family val="3"/>
      <charset val="128"/>
    </font>
    <font>
      <vertAlign val="superscript"/>
      <sz val="10"/>
      <name val="ＭＳ Ｐゴシック"/>
      <family val="3"/>
      <charset val="128"/>
    </font>
    <font>
      <sz val="11"/>
      <name val="ＭＳ Ｐ明朝"/>
      <family val="1"/>
      <charset val="128"/>
    </font>
    <font>
      <sz val="10"/>
      <name val="ＭＳ Ｐ明朝"/>
      <family val="1"/>
      <charset val="128"/>
    </font>
    <font>
      <sz val="12"/>
      <name val="ＭＳ Ｐ明朝"/>
      <family val="1"/>
      <charset val="128"/>
    </font>
    <font>
      <sz val="10.5"/>
      <color theme="1"/>
      <name val="ＭＳ Ｐ明朝"/>
      <family val="2"/>
      <charset val="128"/>
    </font>
    <font>
      <b/>
      <sz val="11"/>
      <name val="ＭＳ Ｐ明朝"/>
      <family val="1"/>
      <charset val="128"/>
    </font>
    <font>
      <sz val="11"/>
      <color theme="1"/>
      <name val="ＭＳ Ｐゴシック"/>
      <family val="2"/>
      <charset val="128"/>
      <scheme val="minor"/>
    </font>
    <font>
      <sz val="9"/>
      <name val="ＭＳ Ｐゴシック"/>
      <family val="3"/>
      <charset val="128"/>
    </font>
    <font>
      <sz val="11"/>
      <name val="ＭＳ Ｐゴシック"/>
      <family val="2"/>
      <charset val="128"/>
      <scheme val="minor"/>
    </font>
    <font>
      <b/>
      <sz val="16"/>
      <name val="ＭＳ Ｐ明朝"/>
      <family val="1"/>
      <charset val="128"/>
    </font>
    <font>
      <sz val="6"/>
      <name val="ＭＳ Ｐゴシック"/>
      <family val="2"/>
      <charset val="128"/>
    </font>
    <font>
      <vertAlign val="superscript"/>
      <sz val="9"/>
      <name val="ＭＳ Ｐゴシック"/>
      <family val="3"/>
      <charset val="128"/>
    </font>
    <font>
      <sz val="8"/>
      <name val="ＭＳ Ｐゴシック"/>
      <family val="3"/>
      <charset val="128"/>
    </font>
    <font>
      <sz val="10.5"/>
      <name val="ＭＳ Ｐゴシック"/>
      <family val="3"/>
      <charset val="128"/>
    </font>
    <font>
      <sz val="12"/>
      <name val="ＭＳ ゴシック"/>
      <family val="3"/>
      <charset val="128"/>
    </font>
    <font>
      <sz val="12"/>
      <name val="ＭＳ Ｐゴシック"/>
      <family val="3"/>
      <charset val="128"/>
      <scheme val="minor"/>
    </font>
    <font>
      <b/>
      <sz val="12"/>
      <name val="ＭＳ Ｐ明朝"/>
      <family val="1"/>
      <charset val="128"/>
    </font>
    <font>
      <sz val="11"/>
      <name val="ＭＳ Ｐゴシック"/>
      <family val="3"/>
      <charset val="128"/>
      <scheme val="minor"/>
    </font>
    <font>
      <sz val="9"/>
      <color rgb="FFFF0000"/>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sz val="10.5"/>
      <color theme="1"/>
      <name val="ＭＳ 明朝"/>
      <family val="1"/>
      <charset val="128"/>
    </font>
    <font>
      <sz val="10.5"/>
      <name val="ＭＳ Ｐゴシック"/>
      <family val="3"/>
      <charset val="128"/>
      <scheme val="minor"/>
    </font>
    <font>
      <sz val="6"/>
      <color theme="1"/>
      <name val="ＭＳ Ｐゴシック"/>
      <family val="3"/>
      <charset val="128"/>
    </font>
    <font>
      <b/>
      <sz val="9"/>
      <color theme="1"/>
      <name val="メイリオ"/>
      <family val="3"/>
      <charset val="128"/>
    </font>
    <font>
      <b/>
      <u/>
      <sz val="9"/>
      <name val="ＭＳ Ｐゴシック"/>
      <family val="3"/>
      <charset val="128"/>
    </font>
    <font>
      <sz val="9"/>
      <color theme="0"/>
      <name val="ＭＳ Ｐゴシック"/>
      <family val="3"/>
      <charset val="128"/>
    </font>
    <font>
      <sz val="7"/>
      <color theme="0"/>
      <name val="ＭＳ Ｐゴシック"/>
      <family val="3"/>
      <charset val="128"/>
    </font>
    <font>
      <sz val="10"/>
      <color rgb="FFFF0000"/>
      <name val="ＭＳ Ｐゴシック"/>
      <family val="3"/>
      <charset val="128"/>
    </font>
    <font>
      <b/>
      <sz val="12"/>
      <color rgb="FFFF0000"/>
      <name val="ＭＳ Ｐゴシック"/>
      <family val="3"/>
      <charset val="128"/>
    </font>
    <font>
      <sz val="11"/>
      <color rgb="FFFF0000"/>
      <name val="ＭＳ Ｐ明朝"/>
      <family val="1"/>
      <charset val="128"/>
    </font>
    <font>
      <b/>
      <sz val="8"/>
      <color rgb="FFFF0000"/>
      <name val="ＭＳ Ｐゴシック"/>
      <family val="3"/>
      <charset val="128"/>
    </font>
    <font>
      <sz val="9"/>
      <name val="ＭＳ Ｐ明朝"/>
      <family val="1"/>
      <charset val="128"/>
    </font>
    <font>
      <u/>
      <sz val="11"/>
      <name val="ＭＳ Ｐ明朝"/>
      <family val="1"/>
      <charset val="128"/>
    </font>
    <font>
      <sz val="14"/>
      <name val="ＭＳ Ｐ明朝"/>
      <family val="1"/>
      <charset val="128"/>
    </font>
  </fonts>
  <fills count="1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lightGray"/>
    </fill>
    <fill>
      <patternFill patternType="solid">
        <fgColor indexed="13"/>
        <bgColor indexed="64"/>
      </patternFill>
    </fill>
    <fill>
      <patternFill patternType="solid">
        <fgColor rgb="FFFFFFCC"/>
        <bgColor indexed="64"/>
      </patternFill>
    </fill>
    <fill>
      <patternFill patternType="solid">
        <fgColor indexed="65"/>
        <bgColor indexed="64"/>
      </patternFill>
    </fill>
    <fill>
      <patternFill patternType="solid">
        <fgColor rgb="FFFFFF99"/>
        <bgColor indexed="64"/>
      </patternFill>
    </fill>
    <fill>
      <patternFill patternType="solid">
        <fgColor theme="0" tint="-0.1498458815271462"/>
        <bgColor indexed="64"/>
      </patternFill>
    </fill>
    <fill>
      <patternFill patternType="solid">
        <fgColor theme="8" tint="0.79998168889431442"/>
        <bgColor indexed="64"/>
      </patternFill>
    </fill>
    <fill>
      <patternFill patternType="solid">
        <fgColor rgb="FFC0C0C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29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uble">
        <color indexed="64"/>
      </top>
      <bottom style="double">
        <color indexed="64"/>
      </bottom>
      <diagonal/>
    </border>
    <border>
      <left/>
      <right/>
      <top style="medium">
        <color indexed="64"/>
      </top>
      <bottom style="thin">
        <color indexed="64"/>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medium">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double">
        <color indexed="64"/>
      </left>
      <right style="hair">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style="hair">
        <color indexed="64"/>
      </top>
      <bottom style="hair">
        <color indexed="64"/>
      </bottom>
      <diagonal/>
    </border>
    <border>
      <left style="thin">
        <color indexed="64"/>
      </left>
      <right/>
      <top style="hair">
        <color indexed="64"/>
      </top>
      <bottom/>
      <diagonal/>
    </border>
    <border>
      <left style="double">
        <color indexed="64"/>
      </left>
      <right/>
      <top style="thin">
        <color indexed="64"/>
      </top>
      <bottom style="double">
        <color indexed="64"/>
      </bottom>
      <diagonal/>
    </border>
    <border>
      <left/>
      <right style="dotted">
        <color indexed="64"/>
      </right>
      <top/>
      <bottom/>
      <diagonal/>
    </border>
    <border>
      <left/>
      <right/>
      <top style="hair">
        <color indexed="64"/>
      </top>
      <bottom style="double">
        <color indexed="64"/>
      </bottom>
      <diagonal/>
    </border>
    <border>
      <left/>
      <right style="medium">
        <color indexed="64"/>
      </right>
      <top style="double">
        <color indexed="64"/>
      </top>
      <bottom style="medium">
        <color indexed="64"/>
      </bottom>
      <diagonal/>
    </border>
    <border>
      <left/>
      <right/>
      <top style="double">
        <color indexed="64"/>
      </top>
      <bottom style="double">
        <color indexed="64"/>
      </bottom>
      <diagonal/>
    </border>
    <border>
      <left/>
      <right/>
      <top/>
      <bottom style="hair">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hair">
        <color indexed="64"/>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thin">
        <color auto="1"/>
      </bottom>
      <diagonal/>
    </border>
    <border>
      <left style="medium">
        <color auto="1"/>
      </left>
      <right style="double">
        <color auto="1"/>
      </right>
      <top style="medium">
        <color auto="1"/>
      </top>
      <bottom/>
      <diagonal/>
    </border>
    <border>
      <left/>
      <right style="double">
        <color auto="1"/>
      </right>
      <top style="medium">
        <color auto="1"/>
      </top>
      <bottom/>
      <diagonal/>
    </border>
    <border>
      <left style="double">
        <color auto="1"/>
      </left>
      <right/>
      <top style="medium">
        <color auto="1"/>
      </top>
      <bottom style="thin">
        <color auto="1"/>
      </bottom>
      <diagonal/>
    </border>
    <border>
      <left/>
      <right style="double">
        <color auto="1"/>
      </right>
      <top style="medium">
        <color auto="1"/>
      </top>
      <bottom style="thin">
        <color auto="1"/>
      </bottom>
      <diagonal/>
    </border>
    <border>
      <left style="medium">
        <color auto="1"/>
      </left>
      <right style="double">
        <color auto="1"/>
      </right>
      <top/>
      <bottom/>
      <diagonal/>
    </border>
    <border>
      <left style="medium">
        <color auto="1"/>
      </left>
      <right style="double">
        <color auto="1"/>
      </right>
      <top/>
      <bottom style="double">
        <color auto="1"/>
      </bottom>
      <diagonal/>
    </border>
    <border>
      <left style="medium">
        <color auto="1"/>
      </left>
      <right style="double">
        <color auto="1"/>
      </right>
      <top style="double">
        <color auto="1"/>
      </top>
      <bottom style="thin">
        <color auto="1"/>
      </bottom>
      <diagonal/>
    </border>
    <border>
      <left/>
      <right style="medium">
        <color auto="1"/>
      </right>
      <top style="double">
        <color auto="1"/>
      </top>
      <bottom style="hair">
        <color auto="1"/>
      </bottom>
      <diagonal/>
    </border>
    <border>
      <left style="medium">
        <color auto="1"/>
      </left>
      <right style="double">
        <color auto="1"/>
      </right>
      <top style="thin">
        <color auto="1"/>
      </top>
      <bottom style="thin">
        <color auto="1"/>
      </bottom>
      <diagonal/>
    </border>
    <border>
      <left style="medium">
        <color auto="1"/>
      </left>
      <right style="double">
        <color auto="1"/>
      </right>
      <top style="thin">
        <color auto="1"/>
      </top>
      <bottom style="double">
        <color auto="1"/>
      </bottom>
      <diagonal/>
    </border>
    <border>
      <left/>
      <right style="medium">
        <color auto="1"/>
      </right>
      <top style="hair">
        <color auto="1"/>
      </top>
      <bottom style="double">
        <color auto="1"/>
      </bottom>
      <diagonal/>
    </border>
    <border>
      <left style="medium">
        <color auto="1"/>
      </left>
      <right style="double">
        <color auto="1"/>
      </right>
      <top/>
      <bottom style="thin">
        <color auto="1"/>
      </bottom>
      <diagonal/>
    </border>
    <border>
      <left style="medium">
        <color auto="1"/>
      </left>
      <right style="double">
        <color auto="1"/>
      </right>
      <top style="double">
        <color auto="1"/>
      </top>
      <bottom style="double">
        <color auto="1"/>
      </bottom>
      <diagonal/>
    </border>
    <border>
      <left/>
      <right style="medium">
        <color auto="1"/>
      </right>
      <top style="double">
        <color auto="1"/>
      </top>
      <bottom style="double">
        <color auto="1"/>
      </bottom>
      <diagonal/>
    </border>
    <border>
      <left style="medium">
        <color auto="1"/>
      </left>
      <right style="double">
        <color auto="1"/>
      </right>
      <top/>
      <bottom style="medium">
        <color auto="1"/>
      </bottom>
      <diagonal/>
    </border>
    <border>
      <left style="double">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double">
        <color auto="1"/>
      </right>
      <top style="medium">
        <color auto="1"/>
      </top>
      <bottom style="double">
        <color auto="1"/>
      </bottom>
      <diagonal/>
    </border>
    <border>
      <left style="medium">
        <color auto="1"/>
      </left>
      <right style="thin">
        <color auto="1"/>
      </right>
      <top style="double">
        <color auto="1"/>
      </top>
      <bottom/>
      <diagonal/>
    </border>
    <border>
      <left style="medium">
        <color auto="1"/>
      </left>
      <right style="thin">
        <color auto="1"/>
      </right>
      <top/>
      <bottom style="thin">
        <color auto="1"/>
      </bottom>
      <diagonal/>
    </border>
    <border>
      <left/>
      <right style="medium">
        <color auto="1"/>
      </right>
      <top style="hair">
        <color auto="1"/>
      </top>
      <bottom style="thin">
        <color auto="1"/>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style="hair">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style="double">
        <color auto="1"/>
      </bottom>
      <diagonal/>
    </border>
    <border>
      <left/>
      <right style="double">
        <color auto="1"/>
      </right>
      <top/>
      <bottom style="medium">
        <color auto="1"/>
      </bottom>
      <diagonal/>
    </border>
    <border>
      <left style="thin">
        <color auto="1"/>
      </left>
      <right style="thin">
        <color auto="1"/>
      </right>
      <top style="hair">
        <color auto="1"/>
      </top>
      <bottom style="medium">
        <color auto="1"/>
      </bottom>
      <diagonal/>
    </border>
    <border>
      <left style="double">
        <color auto="1"/>
      </left>
      <right style="thin">
        <color auto="1"/>
      </right>
      <top/>
      <bottom style="medium">
        <color auto="1"/>
      </bottom>
      <diagonal/>
    </border>
    <border>
      <left style="double">
        <color auto="1"/>
      </left>
      <right/>
      <top style="hair">
        <color auto="1"/>
      </top>
      <bottom style="medium">
        <color auto="1"/>
      </bottom>
      <diagonal/>
    </border>
    <border>
      <left/>
      <right style="double">
        <color auto="1"/>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thin">
        <color auto="1"/>
      </right>
      <top style="medium">
        <color auto="1"/>
      </top>
      <bottom style="double">
        <color auto="1"/>
      </bottom>
      <diagonal/>
    </border>
    <border>
      <left/>
      <right style="medium">
        <color auto="1"/>
      </right>
      <top style="medium">
        <color auto="1"/>
      </top>
      <bottom style="double">
        <color auto="1"/>
      </bottom>
      <diagonal/>
    </border>
    <border>
      <left/>
      <right style="medium">
        <color auto="1"/>
      </right>
      <top style="double">
        <color auto="1"/>
      </top>
      <bottom/>
      <diagonal/>
    </border>
    <border>
      <left style="medium">
        <color auto="1"/>
      </left>
      <right style="thin">
        <color auto="1"/>
      </right>
      <top/>
      <bottom style="double">
        <color auto="1"/>
      </bottom>
      <diagonal/>
    </border>
    <border>
      <left/>
      <right style="double">
        <color auto="1"/>
      </right>
      <top style="double">
        <color auto="1"/>
      </top>
      <bottom style="medium">
        <color auto="1"/>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top style="double">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auto="1"/>
      </right>
      <top/>
      <bottom/>
      <diagonal/>
    </border>
    <border>
      <left style="hair">
        <color indexed="64"/>
      </left>
      <right/>
      <top/>
      <bottom style="hair">
        <color indexed="64"/>
      </bottom>
      <diagonal/>
    </border>
    <border>
      <left style="hair">
        <color auto="1"/>
      </left>
      <right/>
      <top style="hair">
        <color indexed="64"/>
      </top>
      <bottom/>
      <diagonal/>
    </border>
    <border>
      <left/>
      <right style="double">
        <color indexed="64"/>
      </right>
      <top style="hair">
        <color indexed="64"/>
      </top>
      <bottom/>
      <diagonal/>
    </border>
    <border>
      <left/>
      <right style="hair">
        <color indexed="64"/>
      </right>
      <top/>
      <bottom style="thin">
        <color indexed="64"/>
      </bottom>
      <diagonal/>
    </border>
    <border>
      <left style="hair">
        <color auto="1"/>
      </left>
      <right/>
      <top/>
      <bottom style="thin">
        <color auto="1"/>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double">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style="double">
        <color indexed="64"/>
      </bottom>
      <diagonal/>
    </border>
    <border>
      <left style="thick">
        <color indexed="64"/>
      </left>
      <right style="thick">
        <color indexed="64"/>
      </right>
      <top/>
      <bottom style="thick">
        <color indexed="64"/>
      </bottom>
      <diagonal/>
    </border>
    <border diagonalDown="1">
      <left style="thin">
        <color indexed="64"/>
      </left>
      <right style="thin">
        <color indexed="64"/>
      </right>
      <top style="medium">
        <color indexed="64"/>
      </top>
      <bottom/>
      <diagonal style="thin">
        <color indexed="64"/>
      </diagonal>
    </border>
    <border diagonalDown="1">
      <left style="thin">
        <color indexed="64"/>
      </left>
      <right style="thin">
        <color indexed="64"/>
      </right>
      <top/>
      <bottom style="double">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thick">
        <color indexed="64"/>
      </left>
      <right style="thick">
        <color indexed="64"/>
      </right>
      <top style="double">
        <color indexed="64"/>
      </top>
      <bottom style="thin">
        <color indexed="64"/>
      </bottom>
      <diagonal/>
    </border>
    <border>
      <left style="thick">
        <color indexed="64"/>
      </left>
      <right style="thick">
        <color indexed="64"/>
      </right>
      <top/>
      <bottom style="thin">
        <color indexed="64"/>
      </bottom>
      <diagonal/>
    </border>
    <border diagonalDown="1">
      <left style="thin">
        <color indexed="64"/>
      </left>
      <right/>
      <top style="medium">
        <color indexed="64"/>
      </top>
      <bottom/>
      <diagonal style="thin">
        <color indexed="64"/>
      </diagonal>
    </border>
    <border diagonalDown="1">
      <left style="thin">
        <color indexed="64"/>
      </left>
      <right/>
      <top/>
      <bottom style="double">
        <color indexed="64"/>
      </bottom>
      <diagonal style="thin">
        <color indexed="64"/>
      </diagonal>
    </border>
    <border diagonalDown="1">
      <left style="thin">
        <color indexed="64"/>
      </left>
      <right/>
      <top/>
      <bottom style="medium">
        <color indexed="64"/>
      </bottom>
      <diagonal style="thin">
        <color indexed="64"/>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double">
        <color auto="1"/>
      </bottom>
      <diagonal style="thin">
        <color indexed="64"/>
      </diagonal>
    </border>
    <border diagonalDown="1">
      <left style="medium">
        <color indexed="64"/>
      </left>
      <right style="thin">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double">
        <color indexed="64"/>
      </top>
      <bottom style="double">
        <color indexed="64"/>
      </bottom>
      <diagonal/>
    </border>
    <border>
      <left/>
      <right style="hair">
        <color indexed="64"/>
      </right>
      <top style="double">
        <color indexed="64"/>
      </top>
      <bottom/>
      <diagonal/>
    </border>
    <border>
      <left style="double">
        <color indexed="64"/>
      </left>
      <right/>
      <top style="double">
        <color indexed="64"/>
      </top>
      <bottom style="medium">
        <color indexed="64"/>
      </bottom>
      <diagonal/>
    </border>
    <border>
      <left style="double">
        <color indexed="64"/>
      </left>
      <right/>
      <top/>
      <bottom style="medium">
        <color indexed="64"/>
      </bottom>
      <diagonal/>
    </border>
    <border>
      <left style="double">
        <color auto="1"/>
      </left>
      <right style="thin">
        <color auto="1"/>
      </right>
      <top style="hair">
        <color auto="1"/>
      </top>
      <bottom style="medium">
        <color auto="1"/>
      </bottom>
      <diagonal/>
    </border>
    <border>
      <left/>
      <right style="thin">
        <color auto="1"/>
      </right>
      <top style="hair">
        <color auto="1"/>
      </top>
      <bottom style="medium">
        <color auto="1"/>
      </bottom>
      <diagonal/>
    </border>
    <border>
      <left style="thin">
        <color auto="1"/>
      </left>
      <right style="double">
        <color auto="1"/>
      </right>
      <top style="hair">
        <color auto="1"/>
      </top>
      <bottom style="medium">
        <color auto="1"/>
      </bottom>
      <diagonal/>
    </border>
    <border>
      <left/>
      <right style="medium">
        <color indexed="64"/>
      </right>
      <top style="thin">
        <color indexed="64"/>
      </top>
      <bottom style="double">
        <color indexed="64"/>
      </bottom>
      <diagonal/>
    </border>
    <border>
      <left/>
      <right style="hair">
        <color indexed="64"/>
      </right>
      <top/>
      <bottom style="medium">
        <color indexed="64"/>
      </bottom>
      <diagonal/>
    </border>
    <border>
      <left style="medium">
        <color indexed="64"/>
      </left>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style="double">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auto="1"/>
      </top>
      <bottom style="medium">
        <color indexed="64"/>
      </bottom>
      <diagonal/>
    </border>
    <border>
      <left style="medium">
        <color indexed="64"/>
      </left>
      <right/>
      <top style="thin">
        <color indexed="64"/>
      </top>
      <bottom style="double">
        <color indexed="64"/>
      </bottom>
      <diagonal/>
    </border>
    <border>
      <left style="double">
        <color indexed="64"/>
      </left>
      <right style="hair">
        <color indexed="64"/>
      </right>
      <top style="hair">
        <color indexed="64"/>
      </top>
      <bottom style="hair">
        <color indexed="64"/>
      </bottom>
      <diagonal/>
    </border>
    <border>
      <left/>
      <right style="thin">
        <color indexed="64"/>
      </right>
      <top style="double">
        <color auto="1"/>
      </top>
      <bottom style="medium">
        <color indexed="64"/>
      </bottom>
      <diagonal/>
    </border>
    <border>
      <left/>
      <right/>
      <top style="thick">
        <color indexed="64"/>
      </top>
      <bottom style="thick">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thin">
        <color auto="1"/>
      </left>
      <right/>
      <top style="thick">
        <color indexed="64"/>
      </top>
      <bottom style="double">
        <color indexed="64"/>
      </bottom>
      <diagonal/>
    </border>
    <border>
      <left/>
      <right/>
      <top style="thick">
        <color indexed="64"/>
      </top>
      <bottom style="double">
        <color indexed="64"/>
      </bottom>
      <diagonal/>
    </border>
    <border>
      <left/>
      <right style="double">
        <color indexed="64"/>
      </right>
      <top style="thick">
        <color indexed="64"/>
      </top>
      <bottom style="double">
        <color indexed="64"/>
      </bottom>
      <diagonal/>
    </border>
    <border>
      <left style="thin">
        <color auto="1"/>
      </left>
      <right/>
      <top style="medium">
        <color auto="1"/>
      </top>
      <bottom style="double">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double">
        <color indexed="64"/>
      </top>
      <bottom style="thin">
        <color indexed="64"/>
      </bottom>
      <diagonal style="thin">
        <color indexed="64"/>
      </diagonal>
    </border>
    <border>
      <left style="thin">
        <color indexed="64"/>
      </left>
      <right style="thick">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thin">
        <color indexed="64"/>
      </left>
      <right style="thick">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top style="medium">
        <color indexed="64"/>
      </top>
      <bottom style="double">
        <color indexed="64"/>
      </bottom>
      <diagonal/>
    </border>
    <border>
      <left style="dotted">
        <color indexed="64"/>
      </left>
      <right style="medium">
        <color indexed="64"/>
      </right>
      <top style="medium">
        <color indexed="64"/>
      </top>
      <bottom style="double">
        <color indexed="64"/>
      </bottom>
      <diagonal/>
    </border>
    <border>
      <left style="dotted">
        <color indexed="64"/>
      </left>
      <right style="medium">
        <color indexed="64"/>
      </right>
      <top style="double">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bottom style="medium">
        <color indexed="64"/>
      </bottom>
      <diagonal/>
    </border>
  </borders>
  <cellStyleXfs count="10">
    <xf numFmtId="0" fontId="0" fillId="0" borderId="0">
      <alignment vertical="center"/>
    </xf>
    <xf numFmtId="0" fontId="2" fillId="0" borderId="0"/>
    <xf numFmtId="38" fontId="2" fillId="0" borderId="0" applyFont="0" applyFill="0" applyBorder="0" applyAlignment="0" applyProtection="0"/>
    <xf numFmtId="0" fontId="6" fillId="0" borderId="0"/>
    <xf numFmtId="9" fontId="2" fillId="0" borderId="0" applyFont="0" applyFill="0" applyBorder="0" applyAlignment="0" applyProtection="0">
      <alignment vertical="center"/>
    </xf>
    <xf numFmtId="0" fontId="2" fillId="0" borderId="0">
      <alignment vertical="center"/>
    </xf>
    <xf numFmtId="0" fontId="4" fillId="0" borderId="0"/>
    <xf numFmtId="38" fontId="12" fillId="0" borderId="0" applyFont="0" applyFill="0" applyBorder="0" applyAlignment="0" applyProtection="0">
      <alignment vertical="center"/>
    </xf>
    <xf numFmtId="38" fontId="14" fillId="0" borderId="0" applyFont="0" applyFill="0" applyBorder="0" applyAlignment="0" applyProtection="0">
      <alignment vertical="center"/>
    </xf>
    <xf numFmtId="0" fontId="2" fillId="0" borderId="0">
      <alignment vertical="center"/>
    </xf>
  </cellStyleXfs>
  <cellXfs count="1342">
    <xf numFmtId="0" fontId="0" fillId="0" borderId="0" xfId="0">
      <alignment vertical="center"/>
    </xf>
    <xf numFmtId="0" fontId="5" fillId="0" borderId="0" xfId="1" applyFont="1" applyAlignment="1">
      <alignment horizontal="right"/>
    </xf>
    <xf numFmtId="0" fontId="4" fillId="0" borderId="0" xfId="1" applyFont="1" applyAlignment="1">
      <alignment horizontal="right"/>
    </xf>
    <xf numFmtId="0" fontId="4" fillId="0" borderId="0" xfId="1" applyFont="1"/>
    <xf numFmtId="0" fontId="4" fillId="0" borderId="0" xfId="1" applyFont="1" applyFill="1"/>
    <xf numFmtId="0" fontId="6" fillId="0" borderId="0" xfId="1" applyFont="1" applyAlignment="1">
      <alignment vertical="center"/>
    </xf>
    <xf numFmtId="0" fontId="4" fillId="0" borderId="0" xfId="1" applyFont="1" applyAlignment="1">
      <alignment vertical="center"/>
    </xf>
    <xf numFmtId="0" fontId="4" fillId="0" borderId="0" xfId="1" applyFont="1" applyAlignment="1">
      <alignment horizontal="right" vertical="center"/>
    </xf>
    <xf numFmtId="0" fontId="2" fillId="0" borderId="0" xfId="1" applyFont="1" applyAlignment="1">
      <alignment vertical="center"/>
    </xf>
    <xf numFmtId="0" fontId="2" fillId="0" borderId="0" xfId="1" applyFont="1" applyAlignment="1">
      <alignment horizontal="center" vertical="center"/>
    </xf>
    <xf numFmtId="0" fontId="2" fillId="0" borderId="38" xfId="1" applyFont="1" applyBorder="1" applyAlignment="1">
      <alignment vertical="center"/>
    </xf>
    <xf numFmtId="0" fontId="4" fillId="0" borderId="19" xfId="1" applyFont="1" applyBorder="1" applyAlignment="1">
      <alignment horizontal="center" vertical="center"/>
    </xf>
    <xf numFmtId="0" fontId="4" fillId="0" borderId="76" xfId="1" applyFont="1" applyBorder="1" applyAlignment="1">
      <alignment horizontal="center" vertical="center"/>
    </xf>
    <xf numFmtId="0" fontId="4" fillId="0" borderId="94" xfId="1" applyFont="1" applyBorder="1" applyAlignment="1">
      <alignment horizontal="center" vertical="center"/>
    </xf>
    <xf numFmtId="0" fontId="4" fillId="0" borderId="0" xfId="1" applyFont="1" applyBorder="1" applyAlignment="1">
      <alignment horizontal="center" vertical="center"/>
    </xf>
    <xf numFmtId="0" fontId="4" fillId="0" borderId="75" xfId="1" applyFont="1" applyBorder="1" applyAlignment="1">
      <alignment horizontal="center" vertical="center"/>
    </xf>
    <xf numFmtId="0" fontId="4" fillId="0" borderId="68" xfId="1" applyFont="1" applyBorder="1" applyAlignment="1">
      <alignment horizontal="center" vertical="center"/>
    </xf>
    <xf numFmtId="0" fontId="4" fillId="0" borderId="97" xfId="1" applyFont="1" applyBorder="1" applyAlignment="1">
      <alignment horizontal="center" vertical="center"/>
    </xf>
    <xf numFmtId="0" fontId="4" fillId="0" borderId="8" xfId="1" applyFont="1" applyBorder="1" applyAlignment="1">
      <alignment horizontal="center" vertical="center"/>
    </xf>
    <xf numFmtId="0" fontId="4" fillId="0" borderId="51" xfId="1" applyFont="1" applyBorder="1" applyAlignment="1">
      <alignment horizontal="center" vertical="center"/>
    </xf>
    <xf numFmtId="0" fontId="4" fillId="0" borderId="49" xfId="1" applyFont="1" applyBorder="1" applyAlignment="1">
      <alignment horizontal="center" vertical="center"/>
    </xf>
    <xf numFmtId="0" fontId="4" fillId="0" borderId="71" xfId="1" quotePrefix="1" applyFont="1" applyBorder="1" applyAlignment="1">
      <alignment horizontal="center" vertical="center"/>
    </xf>
    <xf numFmtId="0" fontId="4" fillId="0" borderId="71" xfId="1" applyFont="1" applyBorder="1" applyAlignment="1">
      <alignment horizontal="center" vertical="center"/>
    </xf>
    <xf numFmtId="0" fontId="4" fillId="0" borderId="33" xfId="1" applyFont="1" applyBorder="1" applyAlignment="1">
      <alignment horizontal="left" vertical="center"/>
    </xf>
    <xf numFmtId="0" fontId="4" fillId="0" borderId="34" xfId="1" quotePrefix="1" applyFont="1" applyBorder="1" applyAlignment="1">
      <alignment horizontal="center" vertical="center"/>
    </xf>
    <xf numFmtId="0" fontId="5" fillId="0" borderId="0" xfId="1" applyFont="1" applyAlignment="1">
      <alignment horizontal="right" vertical="center"/>
    </xf>
    <xf numFmtId="0" fontId="9" fillId="0" borderId="0" xfId="5" applyFont="1" applyAlignment="1">
      <alignment vertical="top"/>
    </xf>
    <xf numFmtId="0" fontId="9" fillId="2" borderId="0" xfId="5" applyFont="1" applyFill="1" applyAlignment="1">
      <alignment vertical="top"/>
    </xf>
    <xf numFmtId="0" fontId="9" fillId="5" borderId="0" xfId="5" applyFont="1" applyFill="1" applyAlignment="1">
      <alignment vertical="top"/>
    </xf>
    <xf numFmtId="0" fontId="9" fillId="0" borderId="0" xfId="5" applyFont="1" applyAlignment="1">
      <alignment horizontal="left" vertical="top" wrapText="1"/>
    </xf>
    <xf numFmtId="0" fontId="9" fillId="0" borderId="0" xfId="1" applyFont="1"/>
    <xf numFmtId="0" fontId="9" fillId="0" borderId="0" xfId="1" applyFont="1" applyAlignment="1">
      <alignment vertical="top"/>
    </xf>
    <xf numFmtId="0" fontId="9" fillId="0" borderId="50" xfId="1" applyNumberFormat="1" applyFont="1" applyFill="1" applyBorder="1" applyAlignment="1">
      <alignment horizontal="center" vertical="center" wrapText="1"/>
    </xf>
    <xf numFmtId="0" fontId="9" fillId="0" borderId="0" xfId="1" applyFont="1" applyBorder="1"/>
    <xf numFmtId="0" fontId="9" fillId="0" borderId="37" xfId="1" applyNumberFormat="1" applyFont="1" applyFill="1" applyBorder="1" applyAlignment="1">
      <alignment horizontal="center" vertical="center" wrapText="1"/>
    </xf>
    <xf numFmtId="0" fontId="13" fillId="0" borderId="0" xfId="1" applyFont="1" applyFill="1" applyAlignment="1">
      <alignment vertical="top" wrapText="1"/>
    </xf>
    <xf numFmtId="0" fontId="9" fillId="0" borderId="0" xfId="1" applyFont="1" applyFill="1" applyAlignment="1">
      <alignment horizontal="center" vertical="top" wrapText="1"/>
    </xf>
    <xf numFmtId="0" fontId="9" fillId="0" borderId="0" xfId="1" applyFont="1" applyFill="1" applyAlignment="1">
      <alignment vertical="top" wrapText="1"/>
    </xf>
    <xf numFmtId="0" fontId="4" fillId="0" borderId="0" xfId="1" applyFont="1" applyFill="1" applyBorder="1"/>
    <xf numFmtId="0" fontId="4" fillId="0" borderId="0" xfId="1" applyFont="1" applyFill="1" applyAlignment="1">
      <alignment horizontal="right"/>
    </xf>
    <xf numFmtId="0" fontId="4" fillId="0" borderId="0" xfId="1" applyFont="1" applyAlignment="1">
      <alignment horizontal="center" vertical="center"/>
    </xf>
    <xf numFmtId="0" fontId="2" fillId="0" borderId="37" xfId="1" applyFont="1" applyBorder="1" applyAlignment="1">
      <alignment horizontal="center" vertical="center" shrinkToFit="1"/>
    </xf>
    <xf numFmtId="0" fontId="2" fillId="0" borderId="0" xfId="1" applyFont="1" applyFill="1"/>
    <xf numFmtId="0" fontId="4" fillId="0" borderId="1" xfId="1" applyFont="1" applyFill="1" applyBorder="1" applyAlignment="1"/>
    <xf numFmtId="0" fontId="4" fillId="0" borderId="3" xfId="1" applyFont="1" applyFill="1" applyBorder="1" applyAlignment="1">
      <alignment horizontal="right"/>
    </xf>
    <xf numFmtId="0" fontId="4" fillId="0" borderId="0" xfId="1" applyFont="1" applyFill="1" applyBorder="1" applyAlignment="1">
      <alignment horizontal="center"/>
    </xf>
    <xf numFmtId="0" fontId="4" fillId="0" borderId="7" xfId="1" applyFont="1" applyFill="1" applyBorder="1" applyAlignment="1">
      <alignment horizontal="left"/>
    </xf>
    <xf numFmtId="0" fontId="4" fillId="0" borderId="9" xfId="1" applyFont="1" applyFill="1" applyBorder="1" applyAlignment="1"/>
    <xf numFmtId="0" fontId="4" fillId="0" borderId="68" xfId="1" applyFont="1" applyFill="1" applyBorder="1" applyAlignment="1">
      <alignment horizontal="center"/>
    </xf>
    <xf numFmtId="0" fontId="4" fillId="0" borderId="14" xfId="1" applyFont="1" applyFill="1" applyBorder="1"/>
    <xf numFmtId="0" fontId="4" fillId="0" borderId="62" xfId="1" applyFont="1" applyFill="1" applyBorder="1"/>
    <xf numFmtId="0" fontId="4" fillId="0" borderId="55" xfId="1" applyFont="1" applyFill="1" applyBorder="1"/>
    <xf numFmtId="0" fontId="4" fillId="0" borderId="61" xfId="1" applyFont="1" applyFill="1" applyBorder="1"/>
    <xf numFmtId="0" fontId="4" fillId="0" borderId="69" xfId="1" applyFont="1" applyFill="1" applyBorder="1" applyAlignment="1">
      <alignment horizontal="center"/>
    </xf>
    <xf numFmtId="0" fontId="4" fillId="0" borderId="10" xfId="1" applyFont="1" applyBorder="1" applyAlignment="1">
      <alignment horizontal="center" vertical="center"/>
    </xf>
    <xf numFmtId="0" fontId="4" fillId="0" borderId="77" xfId="1" applyFont="1" applyBorder="1" applyAlignment="1">
      <alignment horizontal="center" vertical="center"/>
    </xf>
    <xf numFmtId="0" fontId="4" fillId="0" borderId="82" xfId="1" applyFont="1" applyBorder="1" applyAlignment="1">
      <alignment horizontal="center" vertical="center"/>
    </xf>
    <xf numFmtId="0" fontId="4" fillId="0" borderId="37" xfId="1" applyFont="1" applyBorder="1" applyAlignment="1">
      <alignment horizontal="center" vertical="center"/>
    </xf>
    <xf numFmtId="0" fontId="4" fillId="0" borderId="52" xfId="1" applyFont="1" applyFill="1" applyBorder="1"/>
    <xf numFmtId="0" fontId="4" fillId="0" borderId="60" xfId="1" applyFont="1" applyFill="1" applyBorder="1"/>
    <xf numFmtId="0" fontId="4" fillId="0" borderId="67" xfId="1" applyFont="1" applyFill="1" applyBorder="1" applyAlignment="1">
      <alignment horizontal="center"/>
    </xf>
    <xf numFmtId="0" fontId="9" fillId="0" borderId="50" xfId="1" applyFont="1" applyFill="1" applyBorder="1" applyAlignment="1">
      <alignment horizontal="center" vertical="center" wrapText="1"/>
    </xf>
    <xf numFmtId="0" fontId="9" fillId="0" borderId="0" xfId="1" applyFont="1" applyFill="1" applyAlignment="1">
      <alignment vertical="top"/>
    </xf>
    <xf numFmtId="0" fontId="9" fillId="0" borderId="0" xfId="1" applyFont="1" applyAlignment="1">
      <alignment horizontal="right" vertical="top"/>
    </xf>
    <xf numFmtId="0" fontId="9" fillId="0" borderId="0" xfId="5" applyFont="1" applyFill="1" applyAlignment="1" applyProtection="1">
      <alignment vertical="top"/>
      <protection locked="0"/>
    </xf>
    <xf numFmtId="0" fontId="9" fillId="0" borderId="0" xfId="1" applyFont="1" applyFill="1" applyBorder="1" applyAlignment="1">
      <alignment horizontal="right" vertical="top" wrapText="1"/>
    </xf>
    <xf numFmtId="0" fontId="11" fillId="0" borderId="43" xfId="1" applyFont="1" applyFill="1" applyBorder="1" applyAlignment="1">
      <alignment horizontal="center" vertical="center" wrapText="1"/>
    </xf>
    <xf numFmtId="0" fontId="9" fillId="9" borderId="65" xfId="1" applyFont="1" applyFill="1" applyBorder="1" applyAlignment="1">
      <alignment horizontal="center" vertical="center" wrapText="1"/>
    </xf>
    <xf numFmtId="0" fontId="9" fillId="0" borderId="0" xfId="1" applyFont="1" applyAlignment="1">
      <alignment vertical="center"/>
    </xf>
    <xf numFmtId="0" fontId="9" fillId="0" borderId="50" xfId="1" quotePrefix="1" applyNumberFormat="1" applyFont="1" applyFill="1" applyBorder="1" applyAlignment="1">
      <alignment horizontal="center" vertical="center" wrapText="1"/>
    </xf>
    <xf numFmtId="0" fontId="9" fillId="0" borderId="50" xfId="1" applyFont="1" applyBorder="1" applyAlignment="1">
      <alignment horizontal="left" vertical="center" wrapText="1"/>
    </xf>
    <xf numFmtId="0" fontId="9" fillId="0" borderId="50" xfId="1" applyFont="1" applyBorder="1" applyAlignment="1">
      <alignment horizontal="left" vertical="center"/>
    </xf>
    <xf numFmtId="0" fontId="9" fillId="0" borderId="37" xfId="1" applyFont="1" applyBorder="1" applyAlignment="1">
      <alignment horizontal="left" vertical="center"/>
    </xf>
    <xf numFmtId="0" fontId="9" fillId="0" borderId="0" xfId="1" applyNumberFormat="1" applyFont="1" applyFill="1" applyBorder="1" applyAlignment="1">
      <alignment vertical="center"/>
    </xf>
    <xf numFmtId="0" fontId="9" fillId="0" borderId="0" xfId="1" applyNumberFormat="1" applyFont="1" applyFill="1" applyBorder="1" applyAlignment="1">
      <alignment horizontal="center" vertical="center" wrapText="1"/>
    </xf>
    <xf numFmtId="0" fontId="9" fillId="0" borderId="0" xfId="1" applyFont="1" applyBorder="1" applyAlignment="1">
      <alignment horizontal="left" vertical="center"/>
    </xf>
    <xf numFmtId="0" fontId="9" fillId="0" borderId="0" xfId="1" applyFont="1" applyFill="1" applyBorder="1" applyAlignment="1">
      <alignment vertical="top" wrapText="1"/>
    </xf>
    <xf numFmtId="0" fontId="9" fillId="0" borderId="0" xfId="5" applyFont="1" applyAlignment="1">
      <alignment horizontal="right" vertical="top"/>
    </xf>
    <xf numFmtId="0" fontId="9" fillId="0" borderId="0" xfId="5" applyFont="1" applyAlignment="1">
      <alignment vertical="center"/>
    </xf>
    <xf numFmtId="0" fontId="9" fillId="2" borderId="0" xfId="5" applyFont="1" applyFill="1" applyAlignment="1">
      <alignment vertical="center"/>
    </xf>
    <xf numFmtId="0" fontId="9" fillId="0" borderId="0" xfId="5" applyFont="1" applyAlignment="1">
      <alignment horizontal="center" vertical="top"/>
    </xf>
    <xf numFmtId="180" fontId="15" fillId="4" borderId="135" xfId="2" applyNumberFormat="1" applyFont="1" applyFill="1" applyBorder="1" applyAlignment="1">
      <alignment vertical="center"/>
    </xf>
    <xf numFmtId="180" fontId="15" fillId="4" borderId="91" xfId="2" applyNumberFormat="1" applyFont="1" applyFill="1" applyBorder="1" applyAlignment="1">
      <alignment vertical="center"/>
    </xf>
    <xf numFmtId="180" fontId="15" fillId="4" borderId="156" xfId="2" applyNumberFormat="1" applyFont="1" applyFill="1" applyBorder="1" applyAlignment="1">
      <alignment vertical="center"/>
    </xf>
    <xf numFmtId="0" fontId="15" fillId="4" borderId="101" xfId="1" applyFont="1" applyFill="1" applyBorder="1" applyAlignment="1">
      <alignment horizontal="center" vertical="center"/>
    </xf>
    <xf numFmtId="0" fontId="15" fillId="0" borderId="19" xfId="1" applyFont="1" applyBorder="1" applyAlignment="1">
      <alignment horizontal="right" vertical="center"/>
    </xf>
    <xf numFmtId="0" fontId="15" fillId="6" borderId="37" xfId="1" quotePrefix="1" applyFont="1" applyFill="1" applyBorder="1" applyAlignment="1">
      <alignment horizontal="center" vertical="center"/>
    </xf>
    <xf numFmtId="0" fontId="15" fillId="0" borderId="19" xfId="1" applyFont="1" applyBorder="1" applyAlignment="1">
      <alignment horizontal="center" vertical="center"/>
    </xf>
    <xf numFmtId="0" fontId="15" fillId="0" borderId="0" xfId="1" applyFont="1" applyAlignment="1">
      <alignment horizontal="right" vertical="center"/>
    </xf>
    <xf numFmtId="0" fontId="15" fillId="0" borderId="0" xfId="1" applyFont="1" applyAlignment="1">
      <alignment horizontal="left" vertical="center"/>
    </xf>
    <xf numFmtId="0" fontId="15" fillId="0" borderId="0" xfId="1" applyFont="1" applyAlignment="1">
      <alignment vertical="center"/>
    </xf>
    <xf numFmtId="0" fontId="15" fillId="0" borderId="157" xfId="1" applyFont="1" applyBorder="1" applyAlignment="1">
      <alignment vertical="center"/>
    </xf>
    <xf numFmtId="0" fontId="15" fillId="0" borderId="161" xfId="1" applyFont="1" applyBorder="1" applyAlignment="1">
      <alignment vertical="center"/>
    </xf>
    <xf numFmtId="0" fontId="15" fillId="0" borderId="162" xfId="1" applyFont="1" applyBorder="1" applyAlignment="1">
      <alignment vertical="center"/>
    </xf>
    <xf numFmtId="0" fontId="15" fillId="0" borderId="81" xfId="1" applyFont="1" applyBorder="1" applyAlignment="1">
      <alignment horizontal="center" vertical="center"/>
    </xf>
    <xf numFmtId="0" fontId="15" fillId="0" borderId="87" xfId="1" applyFont="1" applyBorder="1" applyAlignment="1">
      <alignment horizontal="center" vertical="center"/>
    </xf>
    <xf numFmtId="0" fontId="15" fillId="0" borderId="82" xfId="1" applyFont="1" applyBorder="1" applyAlignment="1">
      <alignment horizontal="center" vertical="center"/>
    </xf>
    <xf numFmtId="0" fontId="15" fillId="0" borderId="68" xfId="1" applyFont="1" applyBorder="1" applyAlignment="1">
      <alignment horizontal="center" vertical="center"/>
    </xf>
    <xf numFmtId="0" fontId="15" fillId="0" borderId="83" xfId="1" applyFont="1" applyBorder="1" applyAlignment="1">
      <alignment horizontal="center" vertical="center"/>
    </xf>
    <xf numFmtId="0" fontId="15" fillId="0" borderId="163" xfId="1" applyFont="1" applyBorder="1" applyAlignment="1">
      <alignment vertical="center"/>
    </xf>
    <xf numFmtId="0" fontId="15" fillId="0" borderId="99" xfId="1" applyFont="1" applyBorder="1" applyAlignment="1">
      <alignment horizontal="center" vertical="center"/>
    </xf>
    <xf numFmtId="0" fontId="15" fillId="6" borderId="165" xfId="1" applyFont="1" applyFill="1" applyBorder="1" applyAlignment="1">
      <alignment horizontal="center" vertical="center"/>
    </xf>
    <xf numFmtId="176" fontId="15" fillId="6" borderId="72" xfId="1" applyNumberFormat="1" applyFont="1" applyFill="1" applyBorder="1" applyAlignment="1">
      <alignment vertical="center"/>
    </xf>
    <xf numFmtId="176" fontId="15" fillId="6" borderId="33" xfId="1" applyNumberFormat="1" applyFont="1" applyFill="1" applyBorder="1" applyAlignment="1">
      <alignment vertical="center"/>
    </xf>
    <xf numFmtId="0" fontId="15" fillId="6" borderId="37" xfId="1" applyFont="1" applyFill="1" applyBorder="1" applyAlignment="1">
      <alignment horizontal="center" vertical="center"/>
    </xf>
    <xf numFmtId="0" fontId="15" fillId="0" borderId="166" xfId="1" applyFont="1" applyBorder="1" applyAlignment="1">
      <alignment vertical="center"/>
    </xf>
    <xf numFmtId="0" fontId="15" fillId="4" borderId="81" xfId="1" applyFont="1" applyFill="1" applyBorder="1" applyAlignment="1">
      <alignment horizontal="center" vertical="center"/>
    </xf>
    <xf numFmtId="0" fontId="15" fillId="4" borderId="64" xfId="1" applyFont="1" applyFill="1" applyBorder="1" applyAlignment="1">
      <alignment horizontal="center" vertical="center"/>
    </xf>
    <xf numFmtId="176" fontId="15" fillId="4" borderId="81" xfId="1" applyNumberFormat="1" applyFont="1" applyFill="1" applyBorder="1" applyAlignment="1">
      <alignment horizontal="center" vertical="center"/>
    </xf>
    <xf numFmtId="0" fontId="15" fillId="4" borderId="65" xfId="1" applyFont="1" applyFill="1" applyBorder="1" applyAlignment="1">
      <alignment horizontal="center" vertical="center"/>
    </xf>
    <xf numFmtId="179" fontId="15" fillId="4" borderId="72" xfId="1" applyNumberFormat="1" applyFont="1" applyFill="1" applyBorder="1" applyAlignment="1">
      <alignment vertical="center"/>
    </xf>
    <xf numFmtId="179" fontId="15" fillId="4" borderId="33" xfId="1" applyNumberFormat="1" applyFont="1" applyFill="1" applyBorder="1" applyAlignment="1">
      <alignment vertical="center"/>
    </xf>
    <xf numFmtId="178" fontId="15" fillId="4" borderId="72" xfId="1" applyNumberFormat="1" applyFont="1" applyFill="1" applyBorder="1" applyAlignment="1">
      <alignment horizontal="center" vertical="center"/>
    </xf>
    <xf numFmtId="178" fontId="15" fillId="4" borderId="33" xfId="1" applyNumberFormat="1" applyFont="1" applyFill="1" applyBorder="1" applyAlignment="1">
      <alignment horizontal="center" vertical="center"/>
    </xf>
    <xf numFmtId="0" fontId="3" fillId="0" borderId="129" xfId="1" applyFont="1" applyBorder="1" applyAlignment="1">
      <alignment horizontal="center" vertical="center"/>
    </xf>
    <xf numFmtId="0" fontId="3" fillId="0" borderId="30" xfId="1" applyFont="1" applyBorder="1" applyAlignment="1">
      <alignment horizontal="center" vertical="center"/>
    </xf>
    <xf numFmtId="0" fontId="3" fillId="0" borderId="129" xfId="1" applyFont="1" applyBorder="1" applyAlignment="1">
      <alignment vertical="center" wrapText="1"/>
    </xf>
    <xf numFmtId="0" fontId="3" fillId="0" borderId="30" xfId="1" applyFont="1" applyBorder="1" applyAlignment="1">
      <alignment vertical="center" wrapText="1"/>
    </xf>
    <xf numFmtId="176" fontId="15" fillId="4" borderId="65" xfId="1" applyNumberFormat="1" applyFont="1" applyFill="1" applyBorder="1" applyAlignment="1">
      <alignment horizontal="center" vertical="center"/>
    </xf>
    <xf numFmtId="178" fontId="15" fillId="4" borderId="81" xfId="1" applyNumberFormat="1" applyFont="1" applyFill="1" applyBorder="1" applyAlignment="1">
      <alignment horizontal="center" vertical="center"/>
    </xf>
    <xf numFmtId="178" fontId="15" fillId="4" borderId="64" xfId="1" applyNumberFormat="1" applyFont="1" applyFill="1" applyBorder="1" applyAlignment="1">
      <alignment horizontal="center" vertical="center"/>
    </xf>
    <xf numFmtId="178" fontId="15" fillId="4" borderId="65" xfId="1" applyNumberFormat="1" applyFont="1" applyFill="1" applyBorder="1" applyAlignment="1">
      <alignment horizontal="center" vertical="center"/>
    </xf>
    <xf numFmtId="184" fontId="15" fillId="4" borderId="64" xfId="1" applyNumberFormat="1" applyFont="1" applyFill="1" applyBorder="1" applyAlignment="1">
      <alignment vertical="center"/>
    </xf>
    <xf numFmtId="0" fontId="3" fillId="0" borderId="147" xfId="1" applyFont="1" applyBorder="1" applyAlignment="1">
      <alignment vertical="center" wrapText="1"/>
    </xf>
    <xf numFmtId="0" fontId="3" fillId="0" borderId="167" xfId="1" applyFont="1" applyBorder="1" applyAlignment="1">
      <alignment vertical="center" wrapText="1"/>
    </xf>
    <xf numFmtId="0" fontId="15" fillId="0" borderId="169" xfId="1" applyFont="1" applyBorder="1" applyAlignment="1">
      <alignment vertical="center"/>
    </xf>
    <xf numFmtId="0" fontId="15" fillId="4" borderId="106" xfId="1" applyFont="1" applyFill="1" applyBorder="1" applyAlignment="1">
      <alignment horizontal="center" vertical="center"/>
    </xf>
    <xf numFmtId="0" fontId="15" fillId="4" borderId="92" xfId="1" applyFont="1" applyFill="1" applyBorder="1" applyAlignment="1">
      <alignment horizontal="center" vertical="center"/>
    </xf>
    <xf numFmtId="0" fontId="15" fillId="4" borderId="107" xfId="1" applyFont="1" applyFill="1" applyBorder="1" applyAlignment="1">
      <alignment horizontal="center" vertical="center"/>
    </xf>
    <xf numFmtId="176" fontId="15" fillId="4" borderId="92" xfId="1" applyNumberFormat="1" applyFont="1" applyFill="1" applyBorder="1" applyAlignment="1">
      <alignment vertical="center"/>
    </xf>
    <xf numFmtId="179" fontId="15" fillId="4" borderId="92" xfId="1" applyNumberFormat="1" applyFont="1" applyFill="1" applyBorder="1" applyAlignment="1">
      <alignment vertical="center"/>
    </xf>
    <xf numFmtId="185" fontId="15" fillId="4" borderId="92" xfId="1" applyNumberFormat="1" applyFont="1" applyFill="1" applyBorder="1" applyAlignment="1">
      <alignment vertical="center"/>
    </xf>
    <xf numFmtId="0" fontId="3" fillId="0" borderId="149" xfId="1" applyFont="1" applyBorder="1" applyAlignment="1">
      <alignment vertical="center" wrapText="1"/>
    </xf>
    <xf numFmtId="0" fontId="3" fillId="0" borderId="170" xfId="1" applyFont="1" applyBorder="1" applyAlignment="1">
      <alignment vertical="center" wrapText="1"/>
    </xf>
    <xf numFmtId="0" fontId="15" fillId="0" borderId="171" xfId="1" applyFont="1" applyBorder="1" applyAlignment="1">
      <alignment vertical="center"/>
    </xf>
    <xf numFmtId="178" fontId="15" fillId="0" borderId="172" xfId="1" applyNumberFormat="1" applyFont="1" applyBorder="1" applyAlignment="1">
      <alignment horizontal="center" vertical="center"/>
    </xf>
    <xf numFmtId="0" fontId="15" fillId="0" borderId="173" xfId="1" applyFont="1" applyBorder="1" applyAlignment="1">
      <alignment horizontal="left" vertical="center"/>
    </xf>
    <xf numFmtId="0" fontId="15" fillId="0" borderId="108" xfId="1" applyFont="1" applyBorder="1" applyAlignment="1">
      <alignment vertical="center" wrapText="1"/>
    </xf>
    <xf numFmtId="0" fontId="15" fillId="0" borderId="148" xfId="1" applyFont="1" applyBorder="1" applyAlignment="1">
      <alignment horizontal="center" vertical="center"/>
    </xf>
    <xf numFmtId="0" fontId="15" fillId="0" borderId="109" xfId="1" applyFont="1" applyBorder="1" applyAlignment="1">
      <alignment horizontal="center" vertical="center"/>
    </xf>
    <xf numFmtId="0" fontId="15" fillId="0" borderId="110" xfId="1" applyFont="1" applyBorder="1" applyAlignment="1">
      <alignment horizontal="center" vertical="center"/>
    </xf>
    <xf numFmtId="0" fontId="15" fillId="0" borderId="113" xfId="1" applyFont="1" applyBorder="1" applyAlignment="1">
      <alignment horizontal="center" vertical="center"/>
    </xf>
    <xf numFmtId="0" fontId="15" fillId="4" borderId="21" xfId="1" applyFont="1" applyFill="1" applyBorder="1" applyAlignment="1">
      <alignment horizontal="center" vertical="center"/>
    </xf>
    <xf numFmtId="0" fontId="15" fillId="4" borderId="118" xfId="1" applyFont="1" applyFill="1" applyBorder="1" applyAlignment="1">
      <alignment horizontal="center" vertical="center"/>
    </xf>
    <xf numFmtId="0" fontId="15" fillId="0" borderId="123" xfId="1" applyFont="1" applyBorder="1" applyAlignment="1">
      <alignment horizontal="center" vertical="center"/>
    </xf>
    <xf numFmtId="0" fontId="15" fillId="0" borderId="23" xfId="1" applyFont="1" applyBorder="1" applyAlignment="1">
      <alignment horizontal="center" vertical="center"/>
    </xf>
    <xf numFmtId="0" fontId="15" fillId="0" borderId="125" xfId="1" applyFont="1" applyBorder="1" applyAlignment="1">
      <alignment horizontal="center" vertical="center"/>
    </xf>
    <xf numFmtId="0" fontId="15" fillId="4" borderId="25" xfId="1" applyFont="1" applyFill="1" applyBorder="1" applyAlignment="1">
      <alignment horizontal="center" vertical="center"/>
    </xf>
    <xf numFmtId="0" fontId="15" fillId="4" borderId="125" xfId="1" applyFont="1" applyFill="1" applyBorder="1" applyAlignment="1">
      <alignment horizontal="center" vertical="center"/>
    </xf>
    <xf numFmtId="0" fontId="15" fillId="4" borderId="126" xfId="1" applyFont="1" applyFill="1" applyBorder="1" applyAlignment="1">
      <alignment horizontal="center" vertical="center"/>
    </xf>
    <xf numFmtId="0" fontId="15" fillId="0" borderId="129" xfId="1" applyFont="1" applyBorder="1" applyAlignment="1">
      <alignment horizontal="center" vertical="center"/>
    </xf>
    <xf numFmtId="0" fontId="15" fillId="0" borderId="30" xfId="1" applyFont="1" applyBorder="1" applyAlignment="1">
      <alignment horizontal="center" vertical="center"/>
    </xf>
    <xf numFmtId="176" fontId="15" fillId="4" borderId="70" xfId="1" applyNumberFormat="1" applyFont="1" applyFill="1" applyBorder="1" applyAlignment="1">
      <alignment horizontal="center" vertical="center"/>
    </xf>
    <xf numFmtId="176" fontId="15" fillId="4" borderId="50" xfId="1" applyNumberFormat="1" applyFont="1" applyFill="1" applyBorder="1" applyAlignment="1">
      <alignment horizontal="center" vertical="center"/>
    </xf>
    <xf numFmtId="0" fontId="15" fillId="0" borderId="115" xfId="1" applyFont="1" applyBorder="1" applyAlignment="1">
      <alignment horizontal="center" vertical="center"/>
    </xf>
    <xf numFmtId="0" fontId="15" fillId="0" borderId="179" xfId="1" applyFont="1" applyBorder="1" applyAlignment="1">
      <alignment horizontal="center" vertical="center"/>
    </xf>
    <xf numFmtId="180" fontId="15" fillId="0" borderId="21" xfId="2" applyNumberFormat="1" applyFont="1" applyBorder="1" applyAlignment="1">
      <alignment horizontal="center" vertical="center"/>
    </xf>
    <xf numFmtId="180" fontId="15" fillId="0" borderId="102" xfId="2" applyNumberFormat="1" applyFont="1" applyBorder="1" applyAlignment="1">
      <alignment horizontal="center" vertical="center"/>
    </xf>
    <xf numFmtId="0" fontId="15" fillId="0" borderId="134" xfId="1" applyFont="1" applyBorder="1" applyAlignment="1">
      <alignment horizontal="center" vertical="center"/>
    </xf>
    <xf numFmtId="180" fontId="15" fillId="0" borderId="91" xfId="2" applyNumberFormat="1" applyFont="1" applyBorder="1" applyAlignment="1">
      <alignment horizontal="center" vertical="center"/>
    </xf>
    <xf numFmtId="180" fontId="15" fillId="0" borderId="113" xfId="2" applyNumberFormat="1" applyFont="1" applyBorder="1" applyAlignment="1">
      <alignment horizontal="center" vertical="center"/>
    </xf>
    <xf numFmtId="0" fontId="15" fillId="0" borderId="137" xfId="1" applyFont="1" applyBorder="1" applyAlignment="1">
      <alignment horizontal="center" vertical="center"/>
    </xf>
    <xf numFmtId="180" fontId="15" fillId="4" borderId="119" xfId="2" applyNumberFormat="1" applyFont="1" applyFill="1" applyBorder="1" applyAlignment="1">
      <alignment horizontal="center" vertical="center"/>
    </xf>
    <xf numFmtId="180" fontId="15" fillId="4" borderId="21" xfId="2" applyNumberFormat="1" applyFont="1" applyFill="1" applyBorder="1" applyAlignment="1">
      <alignment horizontal="center" vertical="center"/>
    </xf>
    <xf numFmtId="180" fontId="15" fillId="4" borderId="120" xfId="2" applyNumberFormat="1" applyFont="1" applyFill="1" applyBorder="1" applyAlignment="1">
      <alignment horizontal="center" vertical="center"/>
    </xf>
    <xf numFmtId="180" fontId="15" fillId="0" borderId="184" xfId="2" applyNumberFormat="1" applyFont="1" applyBorder="1" applyAlignment="1">
      <alignment horizontal="center" vertical="center"/>
    </xf>
    <xf numFmtId="180" fontId="15" fillId="4" borderId="126" xfId="2" applyNumberFormat="1" applyFont="1" applyFill="1" applyBorder="1" applyAlignment="1">
      <alignment horizontal="center" vertical="center"/>
    </xf>
    <xf numFmtId="180" fontId="15" fillId="4" borderId="25" xfId="2" applyNumberFormat="1" applyFont="1" applyFill="1" applyBorder="1" applyAlignment="1">
      <alignment horizontal="center" vertical="center"/>
    </xf>
    <xf numFmtId="0" fontId="15" fillId="0" borderId="120" xfId="1" applyFont="1" applyBorder="1" applyAlignment="1">
      <alignment horizontal="center" vertical="center"/>
    </xf>
    <xf numFmtId="180" fontId="15" fillId="4" borderId="118" xfId="2" applyNumberFormat="1" applyFont="1" applyFill="1" applyBorder="1" applyAlignment="1">
      <alignment horizontal="center" vertical="center"/>
    </xf>
    <xf numFmtId="0" fontId="15" fillId="0" borderId="187" xfId="1" applyFont="1" applyBorder="1" applyAlignment="1">
      <alignment horizontal="center" vertical="center"/>
    </xf>
    <xf numFmtId="180" fontId="15" fillId="4" borderId="188" xfId="2" applyNumberFormat="1" applyFont="1" applyFill="1" applyBorder="1" applyAlignment="1">
      <alignment horizontal="center" vertical="center"/>
    </xf>
    <xf numFmtId="176" fontId="15" fillId="4" borderId="189" xfId="1" applyNumberFormat="1" applyFont="1" applyFill="1" applyBorder="1" applyAlignment="1">
      <alignment horizontal="center" vertical="center"/>
    </xf>
    <xf numFmtId="176" fontId="15" fillId="4" borderId="61" xfId="1" applyNumberFormat="1" applyFont="1" applyFill="1" applyBorder="1" applyAlignment="1">
      <alignment horizontal="center" vertical="center"/>
    </xf>
    <xf numFmtId="0" fontId="15" fillId="0" borderId="192" xfId="1" applyFont="1" applyBorder="1" applyAlignment="1">
      <alignment horizontal="center" vertical="center"/>
    </xf>
    <xf numFmtId="0" fontId="15" fillId="0" borderId="193" xfId="1" applyFont="1" applyBorder="1" applyAlignment="1">
      <alignment horizontal="center" vertical="center"/>
    </xf>
    <xf numFmtId="0" fontId="2" fillId="0" borderId="0" xfId="1" applyFont="1" applyAlignment="1">
      <alignment horizontal="right" vertical="center"/>
    </xf>
    <xf numFmtId="0" fontId="6" fillId="0" borderId="0" xfId="5" applyFont="1" applyAlignment="1">
      <alignment horizontal="right" vertical="top"/>
    </xf>
    <xf numFmtId="0" fontId="21" fillId="0" borderId="0" xfId="1" applyFont="1" applyAlignment="1">
      <alignment horizontal="right" vertical="top"/>
    </xf>
    <xf numFmtId="0" fontId="9" fillId="0" borderId="0" xfId="0" applyFont="1" applyAlignment="1">
      <alignment vertical="top"/>
    </xf>
    <xf numFmtId="0" fontId="22" fillId="0" borderId="0" xfId="0" applyFont="1" applyAlignment="1">
      <alignment horizontal="right" vertical="top"/>
    </xf>
    <xf numFmtId="0" fontId="9" fillId="2" borderId="0" xfId="0" applyFont="1" applyFill="1" applyAlignment="1">
      <alignment vertical="top"/>
    </xf>
    <xf numFmtId="0" fontId="9" fillId="0" borderId="0" xfId="0" applyFont="1" applyAlignment="1">
      <alignment horizontal="right" vertical="top"/>
    </xf>
    <xf numFmtId="0" fontId="9" fillId="2" borderId="0" xfId="0" applyFont="1" applyFill="1" applyAlignment="1">
      <alignment vertical="center"/>
    </xf>
    <xf numFmtId="0" fontId="9" fillId="5" borderId="0" xfId="0" applyFont="1" applyFill="1" applyAlignment="1">
      <alignment vertical="top"/>
    </xf>
    <xf numFmtId="0" fontId="9" fillId="0" borderId="0" xfId="0" applyFont="1" applyAlignment="1">
      <alignment horizontal="center" vertical="top"/>
    </xf>
    <xf numFmtId="0" fontId="9" fillId="0" borderId="0" xfId="0" applyFont="1" applyAlignment="1">
      <alignment horizontal="left" vertical="top" wrapText="1"/>
    </xf>
    <xf numFmtId="0" fontId="15" fillId="0" borderId="133" xfId="1" applyFont="1" applyBorder="1" applyAlignment="1">
      <alignment horizontal="center" vertical="center"/>
    </xf>
    <xf numFmtId="0" fontId="9" fillId="0" borderId="0" xfId="9" applyFont="1" applyAlignment="1"/>
    <xf numFmtId="0" fontId="9" fillId="0" borderId="0" xfId="9" applyFont="1" applyAlignment="1">
      <alignment vertical="top"/>
    </xf>
    <xf numFmtId="0" fontId="9" fillId="0" borderId="0" xfId="9" applyFont="1" applyAlignment="1" applyProtection="1">
      <protection locked="0"/>
    </xf>
    <xf numFmtId="0" fontId="9" fillId="0" borderId="0" xfId="9" applyFont="1" applyBorder="1" applyAlignment="1"/>
    <xf numFmtId="0" fontId="9" fillId="0" borderId="0" xfId="9" applyFont="1" applyAlignment="1">
      <alignment horizontal="left" vertical="top" wrapText="1"/>
    </xf>
    <xf numFmtId="0" fontId="9" fillId="0" borderId="31" xfId="9" applyFont="1" applyBorder="1" applyAlignment="1">
      <alignment horizontal="left" vertical="center"/>
    </xf>
    <xf numFmtId="0" fontId="9" fillId="0" borderId="31" xfId="9" applyFont="1" applyBorder="1" applyAlignment="1" applyProtection="1">
      <alignment horizontal="left" vertical="top" wrapText="1"/>
      <protection locked="0"/>
    </xf>
    <xf numFmtId="0" fontId="10" fillId="0" borderId="0" xfId="9" applyFont="1" applyAlignment="1">
      <alignment vertical="top"/>
    </xf>
    <xf numFmtId="0" fontId="10" fillId="0" borderId="0" xfId="9" applyFont="1" applyAlignment="1">
      <alignment vertical="top" wrapText="1"/>
    </xf>
    <xf numFmtId="0" fontId="9" fillId="0" borderId="0" xfId="9" applyFont="1" applyBorder="1" applyAlignment="1">
      <alignment horizontal="left" vertical="center"/>
    </xf>
    <xf numFmtId="0" fontId="9" fillId="0" borderId="0" xfId="9" applyFont="1" applyBorder="1" applyAlignment="1" applyProtection="1">
      <alignment horizontal="left" vertical="top" wrapText="1"/>
      <protection locked="0"/>
    </xf>
    <xf numFmtId="0" fontId="9" fillId="11" borderId="0" xfId="9" applyFont="1" applyFill="1" applyAlignment="1">
      <alignment vertical="top"/>
    </xf>
    <xf numFmtId="0" fontId="9" fillId="11" borderId="0" xfId="9" applyFont="1" applyFill="1" applyAlignment="1"/>
    <xf numFmtId="0" fontId="9" fillId="12" borderId="0" xfId="9" applyFont="1" applyFill="1" applyAlignment="1"/>
    <xf numFmtId="0" fontId="9" fillId="12" borderId="0" xfId="9" applyFont="1" applyFill="1" applyAlignment="1">
      <alignment vertical="top"/>
    </xf>
    <xf numFmtId="0" fontId="10" fillId="11" borderId="0" xfId="9" applyFont="1" applyFill="1" applyAlignment="1">
      <alignment vertical="top"/>
    </xf>
    <xf numFmtId="0" fontId="10" fillId="12" borderId="0" xfId="9" applyFont="1" applyFill="1" applyAlignment="1">
      <alignment vertical="top"/>
    </xf>
    <xf numFmtId="0" fontId="9" fillId="0" borderId="0" xfId="0" applyFont="1" applyFill="1" applyAlignment="1">
      <alignment vertical="top"/>
    </xf>
    <xf numFmtId="0" fontId="9" fillId="0" borderId="0" xfId="0" applyFont="1" applyFill="1" applyBorder="1" applyAlignment="1">
      <alignment vertical="top"/>
    </xf>
    <xf numFmtId="0" fontId="4" fillId="0" borderId="11" xfId="1" applyFont="1" applyFill="1" applyBorder="1" applyAlignment="1">
      <alignment horizontal="center"/>
    </xf>
    <xf numFmtId="0" fontId="9" fillId="0" borderId="37" xfId="1" applyFont="1" applyFill="1" applyBorder="1" applyAlignment="1">
      <alignment horizontal="center" vertical="center" wrapText="1"/>
    </xf>
    <xf numFmtId="0" fontId="9" fillId="0" borderId="0" xfId="0" applyFont="1" applyFill="1" applyAlignment="1" applyProtection="1">
      <alignment horizontal="right" vertical="top"/>
      <protection locked="0"/>
    </xf>
    <xf numFmtId="0" fontId="9" fillId="0" borderId="0" xfId="0" applyFont="1" applyAlignment="1">
      <alignment vertical="center"/>
    </xf>
    <xf numFmtId="0" fontId="9" fillId="0" borderId="0" xfId="0" applyFont="1" applyAlignment="1">
      <alignment vertical="top" wrapText="1"/>
    </xf>
    <xf numFmtId="0" fontId="10" fillId="0" borderId="0" xfId="9" applyFont="1" applyBorder="1" applyAlignment="1">
      <alignment horizontal="left" vertical="top" wrapText="1"/>
    </xf>
    <xf numFmtId="0" fontId="9" fillId="0" borderId="0" xfId="9" applyFont="1" applyAlignment="1">
      <alignment vertical="top" wrapText="1"/>
    </xf>
    <xf numFmtId="0" fontId="9" fillId="0" borderId="0" xfId="5" applyFont="1" applyFill="1" applyAlignment="1" applyProtection="1">
      <alignment horizontal="right" vertical="top"/>
      <protection locked="0"/>
    </xf>
    <xf numFmtId="0" fontId="9" fillId="0" borderId="0" xfId="5" applyFont="1" applyAlignment="1">
      <alignment vertical="top" wrapText="1"/>
    </xf>
    <xf numFmtId="0" fontId="2" fillId="0" borderId="37" xfId="1" applyFont="1" applyBorder="1" applyAlignment="1">
      <alignment horizontal="center" vertical="center"/>
    </xf>
    <xf numFmtId="0" fontId="4" fillId="0" borderId="83" xfId="1" applyFont="1" applyBorder="1" applyAlignment="1">
      <alignment horizontal="center" vertical="center"/>
    </xf>
    <xf numFmtId="0" fontId="4" fillId="0" borderId="43" xfId="1" applyFont="1" applyBorder="1" applyAlignment="1">
      <alignment horizontal="center" vertical="center"/>
    </xf>
    <xf numFmtId="0" fontId="4" fillId="0" borderId="34" xfId="1" applyFont="1" applyBorder="1" applyAlignment="1">
      <alignment horizontal="center" vertical="center"/>
    </xf>
    <xf numFmtId="0" fontId="4" fillId="0" borderId="33" xfId="1" applyFont="1" applyBorder="1" applyAlignment="1">
      <alignment horizontal="center" vertical="center"/>
    </xf>
    <xf numFmtId="0" fontId="4" fillId="0" borderId="38" xfId="1" applyFont="1" applyBorder="1" applyAlignment="1">
      <alignment horizontal="center" vertical="center"/>
    </xf>
    <xf numFmtId="0" fontId="9" fillId="0" borderId="0" xfId="1" applyFont="1" applyFill="1" applyBorder="1" applyAlignment="1">
      <alignment horizontal="center" vertical="center" wrapText="1"/>
    </xf>
    <xf numFmtId="0" fontId="3" fillId="0" borderId="109" xfId="1" applyFont="1" applyBorder="1" applyAlignment="1">
      <alignment vertical="center" shrinkToFit="1"/>
    </xf>
    <xf numFmtId="0" fontId="3" fillId="0" borderId="164" xfId="1" applyFont="1" applyBorder="1" applyAlignment="1">
      <alignment vertical="center" shrinkToFit="1"/>
    </xf>
    <xf numFmtId="0" fontId="3" fillId="0" borderId="129" xfId="1" applyFont="1" applyBorder="1" applyAlignment="1">
      <alignment vertical="center" shrinkToFit="1"/>
    </xf>
    <xf numFmtId="0" fontId="3" fillId="0" borderId="30" xfId="1" applyFont="1" applyBorder="1" applyAlignment="1">
      <alignment vertical="center" shrinkToFit="1"/>
    </xf>
    <xf numFmtId="0" fontId="3" fillId="0" borderId="129" xfId="1" applyFont="1" applyBorder="1" applyAlignment="1">
      <alignment vertical="center"/>
    </xf>
    <xf numFmtId="0" fontId="3" fillId="0" borderId="30" xfId="1" applyFont="1" applyBorder="1" applyAlignment="1">
      <alignment vertical="center"/>
    </xf>
    <xf numFmtId="0" fontId="3" fillId="0" borderId="147" xfId="1" applyFont="1" applyBorder="1" applyAlignment="1">
      <alignment vertical="center"/>
    </xf>
    <xf numFmtId="0" fontId="3" fillId="0" borderId="167" xfId="1" applyFont="1" applyBorder="1" applyAlignment="1">
      <alignment vertical="center"/>
    </xf>
    <xf numFmtId="0" fontId="2" fillId="0" borderId="0" xfId="1" applyFont="1" applyAlignment="1">
      <alignment horizontal="left" vertical="center"/>
    </xf>
    <xf numFmtId="0" fontId="2" fillId="0" borderId="56" xfId="1" applyFont="1" applyFill="1" applyBorder="1" applyAlignment="1">
      <alignment horizontal="center" vertical="center" wrapText="1"/>
    </xf>
    <xf numFmtId="0" fontId="2" fillId="0" borderId="37" xfId="1" applyFont="1" applyFill="1" applyBorder="1" applyAlignment="1">
      <alignment horizontal="center" vertical="center" wrapText="1"/>
    </xf>
    <xf numFmtId="0" fontId="2" fillId="0" borderId="38" xfId="1" applyFont="1" applyFill="1" applyBorder="1" applyAlignment="1">
      <alignment horizontal="center" vertical="center" wrapText="1"/>
    </xf>
    <xf numFmtId="0" fontId="2" fillId="3" borderId="50" xfId="1" applyFont="1" applyFill="1" applyBorder="1" applyAlignment="1">
      <alignment horizontal="center" vertical="center"/>
    </xf>
    <xf numFmtId="0" fontId="2" fillId="3" borderId="51" xfId="1" applyFont="1" applyFill="1" applyBorder="1" applyAlignment="1">
      <alignment horizontal="center" vertical="center"/>
    </xf>
    <xf numFmtId="176" fontId="2" fillId="0" borderId="51" xfId="1" applyNumberFormat="1" applyFont="1" applyBorder="1" applyAlignment="1">
      <alignment horizontal="center" vertical="center"/>
    </xf>
    <xf numFmtId="176" fontId="2" fillId="0" borderId="50" xfId="1" applyNumberFormat="1" applyFont="1" applyBorder="1" applyAlignment="1">
      <alignment horizontal="center" vertical="center"/>
    </xf>
    <xf numFmtId="0" fontId="2" fillId="3" borderId="38" xfId="1" applyFont="1" applyFill="1" applyBorder="1" applyAlignment="1">
      <alignment horizontal="center" vertical="center"/>
    </xf>
    <xf numFmtId="176" fontId="2" fillId="0" borderId="38" xfId="1" applyNumberFormat="1" applyFont="1" applyBorder="1" applyAlignment="1">
      <alignment horizontal="center" vertical="center"/>
    </xf>
    <xf numFmtId="176" fontId="2" fillId="0" borderId="37" xfId="1" applyNumberFormat="1" applyFont="1" applyBorder="1" applyAlignment="1">
      <alignment horizontal="center" vertical="center"/>
    </xf>
    <xf numFmtId="0" fontId="2" fillId="3" borderId="66" xfId="1" applyFont="1" applyFill="1" applyBorder="1" applyAlignment="1">
      <alignment horizontal="center" vertical="center"/>
    </xf>
    <xf numFmtId="0" fontId="2" fillId="3" borderId="56" xfId="1" applyFont="1" applyFill="1" applyBorder="1" applyAlignment="1">
      <alignment horizontal="center" vertical="center"/>
    </xf>
    <xf numFmtId="176" fontId="2" fillId="0" borderId="56" xfId="1" applyNumberFormat="1" applyFont="1" applyBorder="1" applyAlignment="1">
      <alignment horizontal="center" vertical="center"/>
    </xf>
    <xf numFmtId="176" fontId="2" fillId="0" borderId="66" xfId="1" applyNumberFormat="1" applyFont="1" applyBorder="1" applyAlignment="1">
      <alignment horizontal="center" vertical="center"/>
    </xf>
    <xf numFmtId="0" fontId="2" fillId="0" borderId="182" xfId="1" applyFont="1" applyFill="1" applyBorder="1" applyAlignment="1">
      <alignment horizontal="center" vertical="center"/>
    </xf>
    <xf numFmtId="0" fontId="2" fillId="0" borderId="142" xfId="1" applyFont="1" applyFill="1" applyBorder="1" applyAlignment="1">
      <alignment horizontal="center" vertical="center"/>
    </xf>
    <xf numFmtId="176" fontId="2" fillId="0" borderId="142" xfId="1" applyNumberFormat="1" applyFont="1" applyFill="1" applyBorder="1" applyAlignment="1">
      <alignment horizontal="center" vertical="center"/>
    </xf>
    <xf numFmtId="176" fontId="2" fillId="0" borderId="182" xfId="1" applyNumberFormat="1" applyFont="1" applyBorder="1" applyAlignment="1">
      <alignment horizontal="center" vertical="center"/>
    </xf>
    <xf numFmtId="0" fontId="4" fillId="0" borderId="2" xfId="1" applyFont="1" applyFill="1" applyBorder="1" applyAlignment="1"/>
    <xf numFmtId="0" fontId="15" fillId="0" borderId="5" xfId="1" applyFont="1" applyFill="1" applyBorder="1" applyAlignment="1">
      <alignment horizontal="center"/>
    </xf>
    <xf numFmtId="0" fontId="15" fillId="0" borderId="6" xfId="1" applyFont="1" applyFill="1" applyBorder="1" applyAlignment="1">
      <alignment horizontal="center"/>
    </xf>
    <xf numFmtId="0" fontId="4" fillId="0" borderId="3" xfId="1" applyFont="1" applyFill="1" applyBorder="1" applyAlignment="1">
      <alignment horizontal="center"/>
    </xf>
    <xf numFmtId="0" fontId="4" fillId="0" borderId="7" xfId="1" applyFont="1" applyFill="1" applyBorder="1" applyAlignment="1"/>
    <xf numFmtId="0" fontId="4" fillId="0" borderId="8" xfId="1" applyFont="1" applyFill="1" applyBorder="1" applyAlignment="1">
      <alignment horizontal="left"/>
    </xf>
    <xf numFmtId="0" fontId="4" fillId="0" borderId="12" xfId="1" applyFont="1" applyFill="1" applyBorder="1" applyAlignment="1">
      <alignment horizontal="center" vertical="center"/>
    </xf>
    <xf numFmtId="0" fontId="4" fillId="0" borderId="13" xfId="1" applyFont="1" applyFill="1" applyBorder="1"/>
    <xf numFmtId="0" fontId="4" fillId="0" borderId="15" xfId="1" applyFont="1" applyFill="1" applyBorder="1"/>
    <xf numFmtId="0" fontId="4" fillId="0" borderId="17" xfId="1" applyFont="1" applyFill="1" applyBorder="1"/>
    <xf numFmtId="0" fontId="4" fillId="0" borderId="18" xfId="1" applyFont="1" applyFill="1" applyBorder="1" applyAlignment="1">
      <alignment horizontal="center" vertical="center"/>
    </xf>
    <xf numFmtId="0" fontId="4" fillId="0" borderId="19" xfId="1" applyFont="1" applyFill="1" applyBorder="1"/>
    <xf numFmtId="0" fontId="4" fillId="0" borderId="20" xfId="1" applyFont="1" applyFill="1" applyBorder="1"/>
    <xf numFmtId="0" fontId="4" fillId="0" borderId="21" xfId="1" applyFont="1" applyFill="1" applyBorder="1"/>
    <xf numFmtId="0" fontId="4" fillId="0" borderId="23" xfId="1" applyFont="1" applyFill="1" applyBorder="1"/>
    <xf numFmtId="0" fontId="4" fillId="0" borderId="24" xfId="1" applyFont="1" applyFill="1" applyBorder="1" applyAlignment="1">
      <alignment shrinkToFit="1"/>
    </xf>
    <xf numFmtId="0" fontId="4" fillId="0" borderId="25" xfId="1" applyFont="1" applyFill="1" applyBorder="1"/>
    <xf numFmtId="0" fontId="4" fillId="0" borderId="24" xfId="1" applyFont="1" applyFill="1" applyBorder="1"/>
    <xf numFmtId="0" fontId="4" fillId="0" borderId="26" xfId="1" applyFont="1" applyFill="1" applyBorder="1"/>
    <xf numFmtId="0" fontId="4" fillId="0" borderId="27" xfId="1" applyFont="1" applyFill="1" applyBorder="1" applyAlignment="1">
      <alignment horizontal="center" vertical="center"/>
    </xf>
    <xf numFmtId="0" fontId="4" fillId="0" borderId="28" xfId="1" applyFont="1" applyFill="1" applyBorder="1"/>
    <xf numFmtId="0" fontId="4" fillId="0" borderId="29" xfId="1" applyFont="1" applyFill="1" applyBorder="1"/>
    <xf numFmtId="0" fontId="4" fillId="0" borderId="30" xfId="1" applyFont="1" applyFill="1" applyBorder="1"/>
    <xf numFmtId="0" fontId="4" fillId="0" borderId="31" xfId="1" applyFont="1" applyFill="1" applyBorder="1"/>
    <xf numFmtId="0" fontId="4" fillId="0" borderId="32" xfId="1" applyFont="1" applyFill="1" applyBorder="1"/>
    <xf numFmtId="0" fontId="4" fillId="0" borderId="33" xfId="1" applyFont="1" applyFill="1" applyBorder="1"/>
    <xf numFmtId="0" fontId="4" fillId="0" borderId="34" xfId="1" applyFont="1" applyFill="1" applyBorder="1"/>
    <xf numFmtId="0" fontId="4" fillId="0" borderId="35" xfId="1" applyFont="1" applyFill="1" applyBorder="1"/>
    <xf numFmtId="0" fontId="4" fillId="0" borderId="36" xfId="1" applyFont="1" applyFill="1" applyBorder="1" applyAlignment="1">
      <alignment horizontal="center" vertical="center"/>
    </xf>
    <xf numFmtId="0" fontId="4" fillId="0" borderId="37" xfId="1" applyFont="1" applyFill="1" applyBorder="1"/>
    <xf numFmtId="0" fontId="4" fillId="0" borderId="39" xfId="1" applyFont="1" applyFill="1" applyBorder="1" applyAlignment="1">
      <alignment horizontal="center" vertical="center"/>
    </xf>
    <xf numFmtId="0" fontId="4" fillId="0" borderId="40" xfId="1" applyFont="1" applyFill="1" applyBorder="1"/>
    <xf numFmtId="0" fontId="4" fillId="0" borderId="41" xfId="1" applyFont="1" applyFill="1" applyBorder="1"/>
    <xf numFmtId="0" fontId="4" fillId="0" borderId="42" xfId="1" applyFont="1" applyFill="1" applyBorder="1"/>
    <xf numFmtId="0" fontId="4" fillId="0" borderId="218" xfId="1" applyFont="1" applyFill="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4" fillId="0" borderId="1" xfId="1" applyFont="1" applyBorder="1" applyAlignment="1"/>
    <xf numFmtId="0" fontId="4" fillId="0" borderId="2" xfId="1" applyFont="1" applyBorder="1" applyAlignment="1"/>
    <xf numFmtId="0" fontId="4" fillId="0" borderId="3" xfId="1" applyFont="1" applyBorder="1" applyAlignment="1">
      <alignment horizontal="right"/>
    </xf>
    <xf numFmtId="0" fontId="4" fillId="0" borderId="27" xfId="1" applyFont="1" applyBorder="1" applyAlignment="1">
      <alignment horizontal="left"/>
    </xf>
    <xf numFmtId="0" fontId="4" fillId="0" borderId="43" xfId="1" applyFont="1" applyBorder="1" applyAlignment="1">
      <alignment horizontal="left"/>
    </xf>
    <xf numFmtId="0" fontId="4" fillId="0" borderId="44" xfId="1" applyFont="1" applyBorder="1" applyAlignment="1"/>
    <xf numFmtId="0" fontId="4" fillId="0" borderId="18" xfId="1" applyFont="1" applyBorder="1"/>
    <xf numFmtId="0" fontId="4" fillId="0" borderId="0" xfId="1" applyFont="1" applyBorder="1"/>
    <xf numFmtId="0" fontId="4" fillId="0" borderId="45" xfId="1" applyFont="1" applyBorder="1"/>
    <xf numFmtId="0" fontId="4" fillId="0" borderId="46" xfId="1" applyFont="1" applyBorder="1"/>
    <xf numFmtId="0" fontId="4" fillId="0" borderId="20" xfId="1" applyFont="1" applyBorder="1"/>
    <xf numFmtId="0" fontId="4" fillId="0" borderId="21" xfId="1" applyFont="1" applyBorder="1"/>
    <xf numFmtId="0" fontId="4" fillId="0" borderId="23" xfId="1" applyFont="1" applyBorder="1"/>
    <xf numFmtId="0" fontId="4" fillId="0" borderId="28" xfId="1" applyFont="1" applyBorder="1"/>
    <xf numFmtId="0" fontId="4" fillId="0" borderId="29" xfId="1" applyFont="1" applyBorder="1"/>
    <xf numFmtId="0" fontId="4" fillId="0" borderId="30" xfId="1" applyFont="1" applyBorder="1"/>
    <xf numFmtId="0" fontId="4" fillId="0" borderId="27" xfId="1" applyFont="1" applyBorder="1"/>
    <xf numFmtId="0" fontId="4" fillId="0" borderId="43" xfId="1" applyFont="1" applyBorder="1"/>
    <xf numFmtId="0" fontId="4" fillId="0" borderId="48" xfId="1" applyFont="1" applyBorder="1"/>
    <xf numFmtId="0" fontId="4" fillId="0" borderId="50" xfId="1" applyFont="1" applyBorder="1"/>
    <xf numFmtId="0" fontId="4" fillId="0" borderId="44" xfId="1" applyFont="1" applyBorder="1"/>
    <xf numFmtId="0" fontId="4" fillId="0" borderId="36" xfId="1" applyFont="1" applyBorder="1"/>
    <xf numFmtId="0" fontId="4" fillId="0" borderId="34" xfId="1" applyFont="1" applyBorder="1"/>
    <xf numFmtId="0" fontId="4" fillId="0" borderId="32" xfId="1" applyFont="1" applyBorder="1"/>
    <xf numFmtId="0" fontId="4" fillId="0" borderId="35" xfId="1" applyFont="1" applyBorder="1"/>
    <xf numFmtId="0" fontId="4" fillId="0" borderId="39" xfId="1" applyFont="1" applyBorder="1"/>
    <xf numFmtId="0" fontId="4" fillId="0" borderId="52" xfId="1" applyFont="1" applyBorder="1"/>
    <xf numFmtId="0" fontId="4" fillId="0" borderId="53" xfId="1" applyFont="1" applyBorder="1"/>
    <xf numFmtId="0" fontId="4" fillId="0" borderId="55" xfId="1" applyFont="1" applyBorder="1"/>
    <xf numFmtId="0" fontId="4" fillId="0" borderId="37" xfId="1" applyFont="1" applyBorder="1"/>
    <xf numFmtId="0" fontId="4" fillId="0" borderId="220" xfId="1" applyFont="1" applyFill="1" applyBorder="1"/>
    <xf numFmtId="0" fontId="26" fillId="0" borderId="0" xfId="1" applyFont="1" applyAlignment="1">
      <alignment horizontal="right" vertical="center"/>
    </xf>
    <xf numFmtId="183" fontId="26" fillId="0" borderId="37" xfId="1" applyNumberFormat="1" applyFont="1" applyBorder="1" applyAlignment="1">
      <alignment horizontal="center" vertical="center"/>
    </xf>
    <xf numFmtId="0" fontId="26" fillId="0" borderId="0" xfId="1" applyFont="1" applyAlignment="1">
      <alignment horizontal="left" vertical="center"/>
    </xf>
    <xf numFmtId="0" fontId="26" fillId="0" borderId="0" xfId="1" applyFont="1" applyAlignment="1">
      <alignment horizontal="center" vertical="center"/>
    </xf>
    <xf numFmtId="0" fontId="3" fillId="0" borderId="0" xfId="1" applyFont="1" applyAlignment="1">
      <alignment horizontal="center" vertical="center"/>
    </xf>
    <xf numFmtId="0" fontId="15" fillId="4" borderId="221" xfId="1" applyFont="1" applyFill="1" applyBorder="1" applyAlignment="1">
      <alignment horizontal="center" vertical="center"/>
    </xf>
    <xf numFmtId="0" fontId="15" fillId="4" borderId="222" xfId="1" applyFont="1" applyFill="1" applyBorder="1" applyAlignment="1">
      <alignment horizontal="center" vertical="center"/>
    </xf>
    <xf numFmtId="180" fontId="15" fillId="0" borderId="221" xfId="2" applyNumberFormat="1" applyFont="1" applyBorder="1" applyAlignment="1">
      <alignment horizontal="center" vertical="center"/>
    </xf>
    <xf numFmtId="176" fontId="15" fillId="4" borderId="49" xfId="1" applyNumberFormat="1" applyFont="1" applyFill="1" applyBorder="1" applyAlignment="1">
      <alignment horizontal="center" vertical="center"/>
    </xf>
    <xf numFmtId="180" fontId="15" fillId="4" borderId="221" xfId="2" applyNumberFormat="1" applyFont="1" applyFill="1" applyBorder="1" applyAlignment="1">
      <alignment horizontal="center" vertical="center"/>
    </xf>
    <xf numFmtId="38" fontId="15" fillId="4" borderId="191" xfId="2" applyFont="1" applyFill="1" applyBorder="1" applyAlignment="1">
      <alignment horizontal="center" vertical="center"/>
    </xf>
    <xf numFmtId="0" fontId="15" fillId="0" borderId="2" xfId="1" applyFont="1" applyBorder="1" applyAlignment="1">
      <alignment vertical="center"/>
    </xf>
    <xf numFmtId="0" fontId="15" fillId="4" borderId="105" xfId="1" applyFont="1" applyFill="1" applyBorder="1" applyAlignment="1">
      <alignment horizontal="center" vertical="center"/>
    </xf>
    <xf numFmtId="0" fontId="15" fillId="0" borderId="15" xfId="1" applyFont="1" applyBorder="1" applyAlignment="1">
      <alignment horizontal="center" vertical="center"/>
    </xf>
    <xf numFmtId="0" fontId="15" fillId="0" borderId="16" xfId="1" applyFont="1" applyBorder="1" applyAlignment="1">
      <alignment horizontal="center" vertical="center"/>
    </xf>
    <xf numFmtId="0" fontId="15" fillId="0" borderId="118" xfId="1" applyFont="1" applyBorder="1" applyAlignment="1">
      <alignment horizontal="center" vertical="center"/>
    </xf>
    <xf numFmtId="0" fontId="15" fillId="0" borderId="102" xfId="1" applyFont="1" applyBorder="1" applyAlignment="1">
      <alignment horizontal="center" vertical="center"/>
    </xf>
    <xf numFmtId="0" fontId="15" fillId="0" borderId="130" xfId="1" applyFont="1" applyBorder="1" applyAlignment="1">
      <alignment horizontal="center" vertical="center"/>
    </xf>
    <xf numFmtId="0" fontId="15" fillId="0" borderId="101" xfId="1" applyFont="1" applyBorder="1" applyAlignment="1">
      <alignment horizontal="center" vertical="center"/>
    </xf>
    <xf numFmtId="0" fontId="28" fillId="0" borderId="0" xfId="1" applyFont="1" applyAlignment="1">
      <alignment horizontal="center" vertical="center"/>
    </xf>
    <xf numFmtId="0" fontId="28" fillId="13" borderId="36" xfId="1" applyFont="1" applyFill="1" applyBorder="1" applyAlignment="1">
      <alignment horizontal="center" vertical="center"/>
    </xf>
    <xf numFmtId="0" fontId="28" fillId="13" borderId="33" xfId="1" applyFont="1" applyFill="1" applyBorder="1" applyAlignment="1">
      <alignment horizontal="center" vertical="center"/>
    </xf>
    <xf numFmtId="0" fontId="28" fillId="13" borderId="182" xfId="1" applyFont="1" applyFill="1" applyBorder="1" applyAlignment="1">
      <alignment horizontal="center" vertical="center"/>
    </xf>
    <xf numFmtId="0" fontId="28" fillId="13" borderId="141" xfId="1" applyFont="1" applyFill="1" applyBorder="1" applyAlignment="1">
      <alignment horizontal="center" vertical="center"/>
    </xf>
    <xf numFmtId="0" fontId="28" fillId="0" borderId="37" xfId="1" applyFont="1" applyBorder="1" applyAlignment="1">
      <alignment horizontal="center" vertical="center"/>
    </xf>
    <xf numFmtId="0" fontId="28" fillId="13" borderId="34" xfId="1" applyFont="1" applyFill="1" applyBorder="1" applyAlignment="1">
      <alignment horizontal="center" vertical="center"/>
    </xf>
    <xf numFmtId="0" fontId="28" fillId="13" borderId="37" xfId="1" applyFont="1" applyFill="1" applyBorder="1" applyAlignment="1">
      <alignment horizontal="center" vertical="center"/>
    </xf>
    <xf numFmtId="0" fontId="28" fillId="13" borderId="35" xfId="1" applyFont="1" applyFill="1" applyBorder="1" applyAlignment="1">
      <alignment horizontal="center" vertical="center"/>
    </xf>
    <xf numFmtId="0" fontId="28" fillId="0" borderId="36" xfId="1" applyFont="1" applyBorder="1" applyAlignment="1">
      <alignment vertical="center"/>
    </xf>
    <xf numFmtId="0" fontId="28" fillId="0" borderId="34" xfId="1" applyFont="1" applyBorder="1" applyAlignment="1">
      <alignment horizontal="center" vertical="center"/>
    </xf>
    <xf numFmtId="187" fontId="28" fillId="0" borderId="37" xfId="1" applyNumberFormat="1" applyFont="1" applyBorder="1" applyAlignment="1">
      <alignment horizontal="right" vertical="center"/>
    </xf>
    <xf numFmtId="187" fontId="28" fillId="0" borderId="35" xfId="1" applyNumberFormat="1" applyFont="1" applyBorder="1" applyAlignment="1">
      <alignment horizontal="right" vertical="center"/>
    </xf>
    <xf numFmtId="188" fontId="28" fillId="0" borderId="181" xfId="1" applyNumberFormat="1" applyFont="1" applyBorder="1" applyAlignment="1">
      <alignment horizontal="right" vertical="center"/>
    </xf>
    <xf numFmtId="188" fontId="28" fillId="0" borderId="37" xfId="1" applyNumberFormat="1" applyFont="1" applyBorder="1" applyAlignment="1">
      <alignment horizontal="right" vertical="center"/>
    </xf>
    <xf numFmtId="189" fontId="28" fillId="0" borderId="37" xfId="1" applyNumberFormat="1" applyFont="1" applyBorder="1" applyAlignment="1">
      <alignment horizontal="right" vertical="center"/>
    </xf>
    <xf numFmtId="189" fontId="28" fillId="0" borderId="35" xfId="1" applyNumberFormat="1" applyFont="1" applyBorder="1" applyAlignment="1">
      <alignment horizontal="right" vertical="center"/>
    </xf>
    <xf numFmtId="0" fontId="28" fillId="0" borderId="194" xfId="1" applyFont="1" applyBorder="1" applyAlignment="1">
      <alignment vertical="center"/>
    </xf>
    <xf numFmtId="0" fontId="28" fillId="0" borderId="195" xfId="1" applyFont="1" applyBorder="1" applyAlignment="1">
      <alignment horizontal="center" vertical="center"/>
    </xf>
    <xf numFmtId="0" fontId="28" fillId="0" borderId="42" xfId="1" applyFont="1" applyBorder="1" applyAlignment="1">
      <alignment horizontal="center" vertical="center"/>
    </xf>
    <xf numFmtId="187" fontId="28" fillId="0" borderId="42" xfId="1" applyNumberFormat="1" applyFont="1" applyBorder="1" applyAlignment="1">
      <alignment horizontal="right" vertical="center"/>
    </xf>
    <xf numFmtId="187" fontId="28" fillId="0" borderId="41" xfId="1" applyNumberFormat="1" applyFont="1" applyBorder="1" applyAlignment="1">
      <alignment horizontal="right" vertical="center"/>
    </xf>
    <xf numFmtId="188" fontId="28" fillId="0" borderId="225" xfId="1" applyNumberFormat="1" applyFont="1" applyBorder="1" applyAlignment="1">
      <alignment horizontal="right" vertical="center"/>
    </xf>
    <xf numFmtId="188" fontId="28" fillId="0" borderId="42" xfId="1" applyNumberFormat="1" applyFont="1" applyBorder="1" applyAlignment="1">
      <alignment horizontal="right" vertical="center"/>
    </xf>
    <xf numFmtId="189" fontId="28" fillId="0" borderId="42" xfId="1" applyNumberFormat="1" applyFont="1" applyBorder="1" applyAlignment="1">
      <alignment horizontal="right" vertical="center"/>
    </xf>
    <xf numFmtId="189" fontId="28" fillId="0" borderId="41" xfId="1" applyNumberFormat="1" applyFont="1" applyBorder="1" applyAlignment="1">
      <alignment horizontal="right" vertical="center"/>
    </xf>
    <xf numFmtId="0" fontId="28" fillId="0" borderId="0" xfId="1" applyFont="1" applyAlignment="1">
      <alignment horizontal="left" vertical="center"/>
    </xf>
    <xf numFmtId="0" fontId="27" fillId="0" borderId="0" xfId="1" applyFont="1" applyAlignment="1">
      <alignment vertical="center"/>
    </xf>
    <xf numFmtId="0" fontId="27" fillId="0" borderId="0" xfId="1" applyFont="1" applyAlignment="1">
      <alignment horizontal="left" vertical="center"/>
    </xf>
    <xf numFmtId="0" fontId="27" fillId="0" borderId="123" xfId="1" applyFont="1" applyBorder="1" applyAlignment="1">
      <alignment horizontal="center" vertical="center"/>
    </xf>
    <xf numFmtId="0" fontId="27" fillId="0" borderId="123" xfId="1" applyFont="1" applyBorder="1" applyAlignment="1">
      <alignment horizontal="left" vertical="center"/>
    </xf>
    <xf numFmtId="40" fontId="27" fillId="0" borderId="128" xfId="1" applyNumberFormat="1" applyFont="1" applyBorder="1" applyAlignment="1">
      <alignment horizontal="center" vertical="center"/>
    </xf>
    <xf numFmtId="0" fontId="27" fillId="0" borderId="129" xfId="1" applyFont="1" applyBorder="1" applyAlignment="1">
      <alignment horizontal="left" vertical="center"/>
    </xf>
    <xf numFmtId="0" fontId="27" fillId="0" borderId="129" xfId="1" applyFont="1" applyBorder="1" applyAlignment="1">
      <alignment horizontal="center" vertical="center"/>
    </xf>
    <xf numFmtId="0" fontId="27" fillId="0" borderId="115" xfId="1" applyFont="1" applyBorder="1" applyAlignment="1">
      <alignment horizontal="center" vertical="center"/>
    </xf>
    <xf numFmtId="0" fontId="27" fillId="0" borderId="115" xfId="1" applyFont="1" applyBorder="1" applyAlignment="1">
      <alignment horizontal="left" vertical="center"/>
    </xf>
    <xf numFmtId="38" fontId="27" fillId="6" borderId="115" xfId="2" applyFont="1" applyFill="1" applyBorder="1" applyAlignment="1">
      <alignment horizontal="center" vertical="center"/>
    </xf>
    <xf numFmtId="38" fontId="27" fillId="6" borderId="109" xfId="2" applyFont="1" applyFill="1" applyBorder="1" applyAlignment="1">
      <alignment horizontal="center" vertical="center"/>
    </xf>
    <xf numFmtId="38" fontId="27" fillId="0" borderId="109" xfId="2" applyFont="1" applyBorder="1" applyAlignment="1">
      <alignment horizontal="center" vertical="center"/>
    </xf>
    <xf numFmtId="0" fontId="27" fillId="0" borderId="109" xfId="1" applyFont="1" applyBorder="1" applyAlignment="1">
      <alignment horizontal="center" vertical="center"/>
    </xf>
    <xf numFmtId="40" fontId="27" fillId="0" borderId="109" xfId="2" applyNumberFormat="1" applyFont="1" applyFill="1" applyBorder="1" applyAlignment="1">
      <alignment horizontal="center" vertical="center"/>
    </xf>
    <xf numFmtId="38" fontId="27" fillId="0" borderId="209" xfId="2" applyFont="1" applyFill="1" applyBorder="1" applyAlignment="1">
      <alignment horizontal="center" vertical="center"/>
    </xf>
    <xf numFmtId="38" fontId="27" fillId="0" borderId="115" xfId="2" applyFont="1" applyBorder="1" applyAlignment="1">
      <alignment horizontal="center" vertical="center"/>
    </xf>
    <xf numFmtId="38" fontId="27" fillId="0" borderId="115" xfId="2" applyFont="1" applyFill="1" applyBorder="1" applyAlignment="1">
      <alignment horizontal="center" vertical="center"/>
    </xf>
    <xf numFmtId="40" fontId="27" fillId="0" borderId="115" xfId="2" applyNumberFormat="1" applyFont="1" applyFill="1" applyBorder="1" applyAlignment="1">
      <alignment horizontal="center" vertical="center"/>
    </xf>
    <xf numFmtId="38" fontId="27" fillId="6" borderId="123" xfId="1" applyNumberFormat="1" applyFont="1" applyFill="1" applyBorder="1" applyAlignment="1">
      <alignment horizontal="center" vertical="center"/>
    </xf>
    <xf numFmtId="38" fontId="27" fillId="6" borderId="129" xfId="1" applyNumberFormat="1" applyFont="1" applyFill="1" applyBorder="1" applyAlignment="1">
      <alignment horizontal="center" vertical="center"/>
    </xf>
    <xf numFmtId="38" fontId="27" fillId="6" borderId="115" xfId="1" applyNumberFormat="1" applyFont="1" applyFill="1" applyBorder="1" applyAlignment="1">
      <alignment horizontal="center" vertical="center"/>
    </xf>
    <xf numFmtId="0" fontId="27" fillId="0" borderId="145" xfId="1" applyFont="1" applyBorder="1" applyAlignment="1">
      <alignment horizontal="center" vertical="center"/>
    </xf>
    <xf numFmtId="38" fontId="27" fillId="0" borderId="105" xfId="1" applyNumberFormat="1" applyFont="1" applyBorder="1" applyAlignment="1">
      <alignment horizontal="center" vertical="center"/>
    </xf>
    <xf numFmtId="0" fontId="2" fillId="0" borderId="0" xfId="1" applyFont="1" applyFill="1" applyAlignment="1">
      <alignment horizontal="center" vertical="center"/>
    </xf>
    <xf numFmtId="0" fontId="2" fillId="0" borderId="33" xfId="1" applyFont="1" applyFill="1" applyBorder="1" applyAlignment="1">
      <alignment horizontal="center" vertical="center" wrapText="1"/>
    </xf>
    <xf numFmtId="0" fontId="15" fillId="0" borderId="4" xfId="1" applyFont="1" applyFill="1" applyBorder="1" applyAlignment="1">
      <alignment horizontal="center"/>
    </xf>
    <xf numFmtId="0" fontId="15" fillId="0" borderId="153" xfId="1" applyFont="1" applyFill="1" applyBorder="1" applyAlignment="1">
      <alignment horizontal="center"/>
    </xf>
    <xf numFmtId="0" fontId="4" fillId="0" borderId="180" xfId="1" applyFont="1" applyBorder="1"/>
    <xf numFmtId="0" fontId="4" fillId="0" borderId="76" xfId="1" applyFont="1" applyBorder="1"/>
    <xf numFmtId="0" fontId="4" fillId="0" borderId="226" xfId="1" applyFont="1" applyBorder="1"/>
    <xf numFmtId="0" fontId="4" fillId="0" borderId="227" xfId="1" applyFont="1" applyBorder="1"/>
    <xf numFmtId="0" fontId="4" fillId="0" borderId="178" xfId="1" applyFont="1" applyBorder="1"/>
    <xf numFmtId="0" fontId="4" fillId="0" borderId="181" xfId="1" applyFont="1" applyBorder="1"/>
    <xf numFmtId="0" fontId="4" fillId="0" borderId="62" xfId="1" applyFont="1" applyBorder="1"/>
    <xf numFmtId="0" fontId="4" fillId="0" borderId="61" xfId="1" applyFont="1" applyBorder="1"/>
    <xf numFmtId="0" fontId="4" fillId="0" borderId="228" xfId="1" applyFont="1" applyFill="1" applyBorder="1"/>
    <xf numFmtId="0" fontId="4" fillId="0" borderId="36" xfId="1" applyFont="1" applyFill="1" applyBorder="1"/>
    <xf numFmtId="0" fontId="4" fillId="0" borderId="229" xfId="1" applyFont="1" applyFill="1" applyBorder="1"/>
    <xf numFmtId="0" fontId="4" fillId="0" borderId="7" xfId="1" applyFont="1" applyFill="1" applyBorder="1" applyAlignment="1">
      <alignment horizontal="center" shrinkToFit="1"/>
    </xf>
    <xf numFmtId="0" fontId="4" fillId="0" borderId="199" xfId="1" applyFont="1" applyFill="1" applyBorder="1" applyAlignment="1">
      <alignment horizontal="center"/>
    </xf>
    <xf numFmtId="0" fontId="4" fillId="0" borderId="230" xfId="1" applyFont="1" applyFill="1" applyBorder="1" applyAlignment="1">
      <alignment horizontal="center"/>
    </xf>
    <xf numFmtId="0" fontId="4" fillId="0" borderId="231" xfId="1" applyFont="1" applyFill="1" applyBorder="1" applyAlignment="1">
      <alignment horizontal="center"/>
    </xf>
    <xf numFmtId="0" fontId="4" fillId="0" borderId="232" xfId="1" applyFont="1" applyFill="1" applyBorder="1"/>
    <xf numFmtId="0" fontId="4" fillId="0" borderId="234" xfId="1" applyFont="1" applyFill="1" applyBorder="1" applyAlignment="1">
      <alignment horizontal="center"/>
    </xf>
    <xf numFmtId="0" fontId="4" fillId="0" borderId="235" xfId="1" applyFont="1" applyFill="1" applyBorder="1"/>
    <xf numFmtId="0" fontId="4" fillId="7" borderId="0" xfId="1" applyFont="1" applyFill="1" applyBorder="1"/>
    <xf numFmtId="0" fontId="4" fillId="0" borderId="236" xfId="1" applyFont="1" applyFill="1" applyBorder="1"/>
    <xf numFmtId="0" fontId="16" fillId="0" borderId="238" xfId="0" applyFont="1" applyBorder="1">
      <alignment vertical="center"/>
    </xf>
    <xf numFmtId="0" fontId="4" fillId="0" borderId="237" xfId="1" applyFont="1" applyFill="1" applyBorder="1"/>
    <xf numFmtId="0" fontId="4" fillId="7" borderId="42" xfId="1" applyFont="1" applyFill="1" applyBorder="1"/>
    <xf numFmtId="0" fontId="4" fillId="0" borderId="233" xfId="1" applyFont="1" applyFill="1" applyBorder="1" applyAlignment="1">
      <alignment horizontal="center"/>
    </xf>
    <xf numFmtId="0" fontId="4" fillId="7" borderId="61" xfId="1" applyFont="1" applyFill="1" applyBorder="1"/>
    <xf numFmtId="0" fontId="4" fillId="0" borderId="239" xfId="1" applyFont="1" applyFill="1" applyBorder="1" applyAlignment="1">
      <alignment horizontal="center"/>
    </xf>
    <xf numFmtId="0" fontId="4" fillId="0" borderId="240" xfId="1" applyFont="1" applyFill="1" applyBorder="1" applyAlignment="1">
      <alignment horizontal="center"/>
    </xf>
    <xf numFmtId="0" fontId="4" fillId="0" borderId="241" xfId="1" applyFont="1" applyFill="1" applyBorder="1"/>
    <xf numFmtId="0" fontId="4" fillId="0" borderId="242" xfId="1" applyFont="1" applyFill="1" applyBorder="1"/>
    <xf numFmtId="0" fontId="4" fillId="0" borderId="243" xfId="1" applyFont="1" applyFill="1" applyBorder="1"/>
    <xf numFmtId="0" fontId="4" fillId="0" borderId="244" xfId="1" applyFont="1" applyFill="1" applyBorder="1"/>
    <xf numFmtId="0" fontId="4" fillId="0" borderId="139" xfId="1" applyFont="1" applyFill="1" applyBorder="1"/>
    <xf numFmtId="0" fontId="4" fillId="0" borderId="148" xfId="1" applyFont="1" applyFill="1" applyBorder="1"/>
    <xf numFmtId="0" fontId="30" fillId="0" borderId="0" xfId="0" applyFont="1">
      <alignment vertical="center"/>
    </xf>
    <xf numFmtId="0" fontId="4" fillId="0" borderId="0" xfId="1" applyFont="1" applyFill="1" applyBorder="1" applyAlignment="1"/>
    <xf numFmtId="0" fontId="4" fillId="0" borderId="7" xfId="1" applyFont="1" applyFill="1" applyBorder="1"/>
    <xf numFmtId="0" fontId="4" fillId="0" borderId="9" xfId="1" applyFont="1" applyFill="1" applyBorder="1"/>
    <xf numFmtId="0" fontId="4" fillId="0" borderId="234" xfId="1" applyFont="1" applyFill="1" applyBorder="1"/>
    <xf numFmtId="0" fontId="4" fillId="0" borderId="67" xfId="1" applyFont="1" applyFill="1" applyBorder="1"/>
    <xf numFmtId="0" fontId="16" fillId="0" borderId="231" xfId="0" applyFont="1" applyBorder="1">
      <alignment vertical="center"/>
    </xf>
    <xf numFmtId="0" fontId="9" fillId="0" borderId="0" xfId="1" applyFont="1" applyFill="1" applyBorder="1" applyAlignment="1">
      <alignment vertical="top"/>
    </xf>
    <xf numFmtId="0" fontId="4" fillId="0" borderId="152" xfId="1" applyFont="1" applyFill="1" applyBorder="1"/>
    <xf numFmtId="38" fontId="2" fillId="0" borderId="245" xfId="1" applyNumberFormat="1" applyFont="1" applyBorder="1" applyAlignment="1">
      <alignment vertical="center"/>
    </xf>
    <xf numFmtId="0" fontId="2" fillId="0" borderId="0" xfId="1" applyFont="1" applyAlignment="1">
      <alignment vertical="center"/>
    </xf>
    <xf numFmtId="0" fontId="2" fillId="3" borderId="37" xfId="1" applyFont="1" applyFill="1" applyBorder="1" applyAlignment="1">
      <alignment horizontal="center" vertical="center"/>
    </xf>
    <xf numFmtId="0" fontId="2" fillId="0" borderId="38" xfId="1" applyFont="1" applyBorder="1" applyAlignment="1">
      <alignment horizontal="center" vertical="center" wrapText="1"/>
    </xf>
    <xf numFmtId="0" fontId="2" fillId="0" borderId="33"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75" xfId="1" applyFont="1" applyBorder="1" applyAlignment="1">
      <alignment horizontal="center" vertical="center"/>
    </xf>
    <xf numFmtId="0" fontId="2" fillId="0" borderId="66" xfId="1" applyFont="1" applyFill="1" applyBorder="1" applyAlignment="1">
      <alignment horizontal="center" vertical="center" wrapText="1"/>
    </xf>
    <xf numFmtId="0" fontId="2" fillId="0" borderId="76" xfId="1" applyFont="1" applyFill="1" applyBorder="1" applyAlignment="1">
      <alignment horizontal="center" vertical="center" wrapText="1"/>
    </xf>
    <xf numFmtId="0" fontId="2" fillId="0" borderId="72"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66" xfId="1" applyFont="1" applyBorder="1" applyAlignment="1">
      <alignment horizontal="center" vertical="center" wrapText="1"/>
    </xf>
    <xf numFmtId="0" fontId="4" fillId="0" borderId="34" xfId="1" applyFont="1" applyBorder="1" applyAlignment="1">
      <alignment horizontal="center" vertical="center"/>
    </xf>
    <xf numFmtId="0" fontId="4" fillId="0" borderId="33" xfId="1" applyFont="1" applyBorder="1" applyAlignment="1">
      <alignment horizontal="center" vertical="center"/>
    </xf>
    <xf numFmtId="0" fontId="4" fillId="0" borderId="0" xfId="1" applyFont="1" applyAlignment="1">
      <alignment horizontal="left" vertical="center"/>
    </xf>
    <xf numFmtId="0" fontId="2" fillId="14" borderId="71" xfId="1" applyFont="1" applyFill="1" applyBorder="1" applyAlignment="1">
      <alignment horizontal="center" vertical="center" wrapText="1"/>
    </xf>
    <xf numFmtId="0" fontId="2" fillId="0" borderId="71" xfId="1" applyFont="1" applyBorder="1" applyAlignment="1">
      <alignment horizontal="center" vertical="center" wrapText="1"/>
    </xf>
    <xf numFmtId="0" fontId="2" fillId="10" borderId="37" xfId="1" applyFont="1" applyFill="1" applyBorder="1" applyAlignment="1">
      <alignment horizontal="center" vertical="center"/>
    </xf>
    <xf numFmtId="38" fontId="25" fillId="0" borderId="51" xfId="2" applyFont="1" applyBorder="1" applyAlignment="1">
      <alignment horizontal="center" vertical="center"/>
    </xf>
    <xf numFmtId="38" fontId="25" fillId="0" borderId="38" xfId="2" applyFont="1" applyBorder="1" applyAlignment="1">
      <alignment horizontal="center" vertical="center"/>
    </xf>
    <xf numFmtId="0" fontId="2" fillId="10" borderId="42" xfId="1" applyFont="1" applyFill="1" applyBorder="1" applyAlignment="1">
      <alignment horizontal="center" vertical="center"/>
    </xf>
    <xf numFmtId="38" fontId="25" fillId="0" borderId="56" xfId="2" applyFont="1" applyBorder="1" applyAlignment="1">
      <alignment horizontal="center" vertical="center"/>
    </xf>
    <xf numFmtId="38" fontId="25" fillId="0" borderId="201" xfId="2" applyFont="1" applyFill="1" applyBorder="1" applyAlignment="1">
      <alignment horizontal="center" vertical="center"/>
    </xf>
    <xf numFmtId="38" fontId="25" fillId="0" borderId="182" xfId="2" applyFont="1" applyFill="1" applyBorder="1" applyAlignment="1">
      <alignment horizontal="center" vertical="center"/>
    </xf>
    <xf numFmtId="0" fontId="2" fillId="0" borderId="182" xfId="1" applyFont="1" applyBorder="1" applyAlignment="1">
      <alignment horizontal="center" vertical="center"/>
    </xf>
    <xf numFmtId="38" fontId="25" fillId="0" borderId="142" xfId="2" applyFont="1" applyFill="1" applyBorder="1" applyAlignment="1">
      <alignment horizontal="center" vertical="center"/>
    </xf>
    <xf numFmtId="0" fontId="2" fillId="0" borderId="142" xfId="1" applyFont="1" applyBorder="1" applyAlignment="1">
      <alignment horizontal="center" vertical="center"/>
    </xf>
    <xf numFmtId="38" fontId="25" fillId="0" borderId="202" xfId="2" applyFont="1" applyFill="1" applyBorder="1" applyAlignment="1">
      <alignment horizontal="center" vertical="center"/>
    </xf>
    <xf numFmtId="38" fontId="25" fillId="0" borderId="140" xfId="2" applyFont="1" applyFill="1" applyBorder="1" applyAlignment="1">
      <alignment horizontal="center" vertical="center"/>
    </xf>
    <xf numFmtId="0" fontId="9" fillId="0" borderId="0" xfId="1" applyFont="1" applyAlignment="1"/>
    <xf numFmtId="0" fontId="9" fillId="0" borderId="0" xfId="0" applyFont="1" applyFill="1">
      <alignment vertical="center"/>
    </xf>
    <xf numFmtId="0" fontId="4" fillId="0" borderId="34" xfId="1" applyFont="1" applyBorder="1" applyAlignment="1">
      <alignment horizontal="center" vertical="center"/>
    </xf>
    <xf numFmtId="0" fontId="4" fillId="0" borderId="34" xfId="1" applyFont="1" applyBorder="1" applyAlignment="1">
      <alignment horizontal="left" vertical="center"/>
    </xf>
    <xf numFmtId="0" fontId="15" fillId="0" borderId="65" xfId="1" applyFont="1" applyBorder="1" applyAlignment="1">
      <alignment horizontal="center" vertical="center"/>
    </xf>
    <xf numFmtId="38" fontId="27" fillId="0" borderId="104" xfId="1" applyNumberFormat="1" applyFont="1" applyBorder="1" applyAlignment="1">
      <alignment horizontal="center" vertical="center"/>
    </xf>
    <xf numFmtId="0" fontId="15" fillId="0" borderId="108" xfId="1" applyFont="1" applyBorder="1" applyAlignment="1">
      <alignment horizontal="center" vertical="center"/>
    </xf>
    <xf numFmtId="0" fontId="27" fillId="0" borderId="112" xfId="1" applyFont="1" applyBorder="1" applyAlignment="1">
      <alignment horizontal="center" vertical="center"/>
    </xf>
    <xf numFmtId="0" fontId="2" fillId="0" borderId="0" xfId="1" applyAlignment="1">
      <alignment vertical="center"/>
    </xf>
    <xf numFmtId="0" fontId="2" fillId="0" borderId="0" xfId="1" applyAlignment="1">
      <alignment horizontal="center" vertical="center"/>
    </xf>
    <xf numFmtId="0" fontId="15" fillId="0" borderId="1" xfId="1" applyFont="1" applyBorder="1" applyAlignment="1">
      <alignment vertical="center"/>
    </xf>
    <xf numFmtId="0" fontId="3" fillId="6" borderId="165" xfId="1" applyFont="1" applyFill="1" applyBorder="1" applyAlignment="1">
      <alignment horizontal="center" vertical="center"/>
    </xf>
    <xf numFmtId="0" fontId="15" fillId="0" borderId="168" xfId="1" applyFont="1" applyBorder="1" applyAlignment="1">
      <alignment vertical="center"/>
    </xf>
    <xf numFmtId="178" fontId="15" fillId="4" borderId="34" xfId="1" applyNumberFormat="1" applyFont="1" applyFill="1" applyBorder="1" applyAlignment="1">
      <alignment horizontal="center" vertical="center"/>
    </xf>
    <xf numFmtId="178" fontId="15" fillId="4" borderId="18" xfId="1" applyNumberFormat="1" applyFont="1" applyFill="1" applyBorder="1" applyAlignment="1">
      <alignment horizontal="center" vertical="center"/>
    </xf>
    <xf numFmtId="178" fontId="15" fillId="4" borderId="0" xfId="1" applyNumberFormat="1" applyFont="1" applyFill="1" applyAlignment="1">
      <alignment horizontal="center" vertical="center"/>
    </xf>
    <xf numFmtId="178" fontId="15" fillId="4" borderId="105" xfId="1" applyNumberFormat="1" applyFont="1" applyFill="1" applyBorder="1" applyAlignment="1">
      <alignment horizontal="center" vertical="center"/>
    </xf>
    <xf numFmtId="178" fontId="15" fillId="4" borderId="7" xfId="1" applyNumberFormat="1" applyFont="1" applyFill="1" applyBorder="1" applyAlignment="1">
      <alignment horizontal="center" vertical="center"/>
    </xf>
    <xf numFmtId="178" fontId="15" fillId="4" borderId="8" xfId="1" applyNumberFormat="1" applyFont="1" applyFill="1" applyBorder="1" applyAlignment="1">
      <alignment horizontal="center" vertical="center"/>
    </xf>
    <xf numFmtId="185" fontId="15" fillId="4" borderId="149" xfId="1" applyNumberFormat="1" applyFont="1" applyFill="1" applyBorder="1" applyAlignment="1">
      <alignment vertical="center"/>
    </xf>
    <xf numFmtId="185" fontId="15" fillId="4" borderId="247" xfId="1" applyNumberFormat="1" applyFont="1" applyFill="1" applyBorder="1" applyAlignment="1">
      <alignment vertical="center"/>
    </xf>
    <xf numFmtId="0" fontId="15" fillId="0" borderId="52" xfId="1" applyFont="1" applyBorder="1" applyAlignment="1">
      <alignment horizontal="center" vertical="center"/>
    </xf>
    <xf numFmtId="178" fontId="15" fillId="0" borderId="0" xfId="1" applyNumberFormat="1" applyFont="1" applyAlignment="1">
      <alignment horizontal="center" vertical="center"/>
    </xf>
    <xf numFmtId="0" fontId="15" fillId="0" borderId="0" xfId="1" applyFont="1" applyAlignment="1">
      <alignment vertical="center" wrapText="1"/>
    </xf>
    <xf numFmtId="38" fontId="15" fillId="0" borderId="0" xfId="2" applyFont="1" applyBorder="1" applyAlignment="1">
      <alignment horizontal="center" vertical="center"/>
    </xf>
    <xf numFmtId="0" fontId="27" fillId="0" borderId="0" xfId="1" applyFont="1" applyAlignment="1">
      <alignment vertical="center" wrapText="1"/>
    </xf>
    <xf numFmtId="0" fontId="27" fillId="13" borderId="175" xfId="1" applyFont="1" applyFill="1" applyBorder="1" applyAlignment="1">
      <alignment horizontal="centerContinuous" vertical="center"/>
    </xf>
    <xf numFmtId="0" fontId="28" fillId="0" borderId="0" xfId="1" applyFont="1" applyAlignment="1">
      <alignment vertical="center" wrapText="1"/>
    </xf>
    <xf numFmtId="40" fontId="27" fillId="0" borderId="129" xfId="1" applyNumberFormat="1" applyFont="1" applyBorder="1" applyAlignment="1">
      <alignment horizontal="center" vertical="center"/>
    </xf>
    <xf numFmtId="0" fontId="27" fillId="0" borderId="209" xfId="1" applyFont="1" applyBorder="1" applyAlignment="1">
      <alignment vertical="center"/>
    </xf>
    <xf numFmtId="0" fontId="27" fillId="0" borderId="13" xfId="1" applyFont="1" applyBorder="1" applyAlignment="1">
      <alignment vertical="center"/>
    </xf>
    <xf numFmtId="0" fontId="27" fillId="0" borderId="112" xfId="1" applyFont="1" applyBorder="1" applyAlignment="1">
      <alignment vertical="center"/>
    </xf>
    <xf numFmtId="0" fontId="27" fillId="0" borderId="89" xfId="1" applyFont="1" applyBorder="1" applyAlignment="1">
      <alignment horizontal="center" vertical="center"/>
    </xf>
    <xf numFmtId="0" fontId="27" fillId="0" borderId="51" xfId="1" applyFont="1" applyBorder="1" applyAlignment="1">
      <alignment vertical="center"/>
    </xf>
    <xf numFmtId="0" fontId="27" fillId="0" borderId="43" xfId="1" applyFont="1" applyBorder="1" applyAlignment="1">
      <alignment vertical="center"/>
    </xf>
    <xf numFmtId="0" fontId="27" fillId="0" borderId="102" xfId="1" applyFont="1" applyBorder="1" applyAlignment="1">
      <alignment vertical="center"/>
    </xf>
    <xf numFmtId="0" fontId="27" fillId="0" borderId="184" xfId="1" applyFont="1" applyBorder="1" applyAlignment="1">
      <alignment horizontal="center" vertical="center"/>
    </xf>
    <xf numFmtId="38" fontId="27" fillId="0" borderId="129" xfId="1" applyNumberFormat="1" applyFont="1" applyBorder="1" applyAlignment="1">
      <alignment horizontal="center" vertical="center"/>
    </xf>
    <xf numFmtId="38" fontId="27" fillId="0" borderId="115" xfId="1" applyNumberFormat="1" applyFont="1" applyBorder="1" applyAlignment="1">
      <alignment horizontal="center" vertical="center"/>
    </xf>
    <xf numFmtId="0" fontId="27" fillId="0" borderId="186" xfId="1" applyFont="1" applyBorder="1" applyAlignment="1">
      <alignment vertical="center"/>
    </xf>
    <xf numFmtId="40" fontId="27" fillId="0" borderId="111" xfId="1" applyNumberFormat="1" applyFont="1" applyBorder="1" applyAlignment="1">
      <alignment horizontal="center" vertical="center"/>
    </xf>
    <xf numFmtId="40" fontId="27" fillId="0" borderId="109" xfId="1" applyNumberFormat="1" applyFont="1" applyBorder="1" applyAlignment="1">
      <alignment horizontal="left" vertical="center"/>
    </xf>
    <xf numFmtId="183" fontId="27" fillId="0" borderId="109" xfId="1" applyNumberFormat="1" applyFont="1" applyBorder="1" applyAlignment="1">
      <alignment horizontal="center" vertical="center"/>
    </xf>
    <xf numFmtId="178" fontId="27" fillId="0" borderId="109" xfId="1" applyNumberFormat="1" applyFont="1" applyBorder="1" applyAlignment="1">
      <alignment horizontal="center" vertical="center"/>
    </xf>
    <xf numFmtId="38" fontId="27" fillId="0" borderId="109" xfId="2" applyFont="1" applyFill="1" applyBorder="1" applyAlignment="1">
      <alignment horizontal="right" vertical="center"/>
    </xf>
    <xf numFmtId="0" fontId="27" fillId="0" borderId="47" xfId="1" applyFont="1" applyBorder="1" applyAlignment="1">
      <alignment horizontal="center" vertical="center"/>
    </xf>
    <xf numFmtId="0" fontId="27" fillId="0" borderId="110" xfId="1" applyFont="1" applyBorder="1" applyAlignment="1">
      <alignment horizontal="center" vertical="center"/>
    </xf>
    <xf numFmtId="0" fontId="27" fillId="0" borderId="109" xfId="1" applyFont="1" applyBorder="1" applyAlignment="1">
      <alignment horizontal="left" vertical="center"/>
    </xf>
    <xf numFmtId="0" fontId="27" fillId="0" borderId="109" xfId="1" applyFont="1" applyBorder="1" applyAlignment="1">
      <alignment vertical="center"/>
    </xf>
    <xf numFmtId="0" fontId="27" fillId="0" borderId="110" xfId="1" applyFont="1" applyBorder="1" applyAlignment="1">
      <alignment vertical="center"/>
    </xf>
    <xf numFmtId="0" fontId="27" fillId="0" borderId="143" xfId="1" applyFont="1" applyBorder="1" applyAlignment="1">
      <alignment horizontal="center" vertical="center"/>
    </xf>
    <xf numFmtId="38" fontId="27" fillId="0" borderId="129" xfId="2" applyFont="1" applyFill="1" applyBorder="1" applyAlignment="1">
      <alignment horizontal="right" vertical="center"/>
    </xf>
    <xf numFmtId="0" fontId="27" fillId="0" borderId="249" xfId="1" applyFont="1" applyBorder="1" applyAlignment="1">
      <alignment horizontal="center" vertical="center"/>
    </xf>
    <xf numFmtId="38" fontId="27" fillId="0" borderId="108" xfId="1" applyNumberFormat="1" applyFont="1" applyBorder="1" applyAlignment="1">
      <alignment horizontal="center" vertical="center"/>
    </xf>
    <xf numFmtId="38" fontId="27" fillId="0" borderId="200" xfId="1" applyNumberFormat="1" applyFont="1" applyBorder="1" applyAlignment="1">
      <alignment horizontal="center" vertical="center"/>
    </xf>
    <xf numFmtId="38" fontId="27" fillId="0" borderId="0" xfId="2" applyFont="1" applyFill="1" applyBorder="1" applyAlignment="1">
      <alignment horizontal="center" vertical="center"/>
    </xf>
    <xf numFmtId="38" fontId="27" fillId="0" borderId="0" xfId="2" applyFont="1" applyFill="1" applyBorder="1" applyAlignment="1">
      <alignment vertical="center"/>
    </xf>
    <xf numFmtId="0" fontId="20" fillId="0" borderId="0" xfId="1" applyFont="1" applyAlignment="1">
      <alignment vertical="center" wrapText="1"/>
    </xf>
    <xf numFmtId="0" fontId="15" fillId="0" borderId="0" xfId="1" applyFont="1" applyAlignment="1">
      <alignment horizontal="center" vertical="center"/>
    </xf>
    <xf numFmtId="0" fontId="20" fillId="0" borderId="0" xfId="1" applyFont="1" applyAlignment="1">
      <alignment vertical="center"/>
    </xf>
    <xf numFmtId="176" fontId="15" fillId="0" borderId="0" xfId="1" applyNumberFormat="1" applyFont="1" applyAlignment="1">
      <alignment horizontal="center" vertical="center"/>
    </xf>
    <xf numFmtId="180" fontId="15" fillId="0" borderId="0" xfId="2" applyNumberFormat="1" applyFont="1" applyFill="1" applyBorder="1" applyAlignment="1">
      <alignment horizontal="center" vertical="center"/>
    </xf>
    <xf numFmtId="0" fontId="15" fillId="0" borderId="43" xfId="1" applyFont="1" applyBorder="1" applyAlignment="1">
      <alignment horizontal="center" vertical="center"/>
    </xf>
    <xf numFmtId="38" fontId="15" fillId="0" borderId="0" xfId="2" applyFont="1" applyFill="1" applyBorder="1" applyAlignment="1">
      <alignment horizontal="center" vertical="center"/>
    </xf>
    <xf numFmtId="0" fontId="27" fillId="0" borderId="108" xfId="1" applyFont="1" applyBorder="1" applyAlignment="1">
      <alignment horizontal="center" vertical="center"/>
    </xf>
    <xf numFmtId="0" fontId="27" fillId="0" borderId="0" xfId="1" applyFont="1" applyAlignment="1">
      <alignment horizontal="center" vertical="center"/>
    </xf>
    <xf numFmtId="0" fontId="27" fillId="0" borderId="0" xfId="1" applyFont="1" applyAlignment="1">
      <alignment horizontal="center" vertical="center"/>
    </xf>
    <xf numFmtId="0" fontId="15" fillId="0" borderId="0" xfId="1" applyFont="1" applyAlignment="1">
      <alignment horizontal="center" vertical="center"/>
    </xf>
    <xf numFmtId="38" fontId="15" fillId="0" borderId="118" xfId="2" applyFont="1" applyBorder="1" applyAlignment="1">
      <alignment horizontal="center" vertical="center"/>
    </xf>
    <xf numFmtId="0" fontId="15" fillId="0" borderId="43" xfId="1" applyFont="1" applyBorder="1" applyAlignment="1">
      <alignment horizontal="center" vertical="center"/>
    </xf>
    <xf numFmtId="0" fontId="15" fillId="4" borderId="16" xfId="1" applyFont="1" applyFill="1" applyBorder="1" applyAlignment="1">
      <alignment vertical="center"/>
    </xf>
    <xf numFmtId="0" fontId="15" fillId="4" borderId="100" xfId="1" applyFont="1" applyFill="1" applyBorder="1" applyAlignment="1">
      <alignment vertical="center"/>
    </xf>
    <xf numFmtId="0" fontId="15" fillId="4" borderId="80" xfId="1" applyFont="1" applyFill="1" applyBorder="1" applyAlignment="1">
      <alignment horizontal="center" vertical="center"/>
    </xf>
    <xf numFmtId="0" fontId="15" fillId="4" borderId="79" xfId="1" applyFont="1" applyFill="1" applyBorder="1" applyAlignment="1">
      <alignment horizontal="center" vertical="center"/>
    </xf>
    <xf numFmtId="0" fontId="15" fillId="4" borderId="103" xfId="1" applyFont="1" applyFill="1" applyBorder="1" applyAlignment="1">
      <alignment horizontal="center" vertical="center"/>
    </xf>
    <xf numFmtId="0" fontId="15" fillId="4" borderId="86" xfId="1" applyFont="1" applyFill="1" applyBorder="1" applyAlignment="1">
      <alignment vertical="center"/>
    </xf>
    <xf numFmtId="0" fontId="15" fillId="4" borderId="34" xfId="1" applyFont="1" applyFill="1" applyBorder="1" applyAlignment="1">
      <alignment vertical="center"/>
    </xf>
    <xf numFmtId="0" fontId="15" fillId="4" borderId="84" xfId="1" applyFont="1" applyFill="1" applyBorder="1" applyAlignment="1">
      <alignment vertical="center"/>
    </xf>
    <xf numFmtId="0" fontId="15" fillId="4" borderId="70" xfId="1" applyFont="1" applyFill="1" applyBorder="1" applyAlignment="1">
      <alignment horizontal="center" vertical="center"/>
    </xf>
    <xf numFmtId="0" fontId="15" fillId="4" borderId="50" xfId="1" applyFont="1" applyFill="1" applyBorder="1" applyAlignment="1">
      <alignment horizontal="center" vertical="center"/>
    </xf>
    <xf numFmtId="190" fontId="15" fillId="0" borderId="21" xfId="1" applyNumberFormat="1" applyFont="1" applyBorder="1" applyAlignment="1">
      <alignment horizontal="center" vertical="center"/>
    </xf>
    <xf numFmtId="190" fontId="15" fillId="0" borderId="221" xfId="1" applyNumberFormat="1" applyFont="1" applyBorder="1" applyAlignment="1">
      <alignment horizontal="center" vertical="center"/>
    </xf>
    <xf numFmtId="190" fontId="15" fillId="0" borderId="125" xfId="1" applyNumberFormat="1" applyFont="1" applyBorder="1" applyAlignment="1">
      <alignment horizontal="center" vertical="center"/>
    </xf>
    <xf numFmtId="190" fontId="15" fillId="4" borderId="221" xfId="1" applyNumberFormat="1" applyFont="1" applyFill="1" applyBorder="1" applyAlignment="1">
      <alignment horizontal="center" vertical="center"/>
    </xf>
    <xf numFmtId="190" fontId="15" fillId="4" borderId="21" xfId="1" applyNumberFormat="1" applyFont="1" applyFill="1" applyBorder="1" applyAlignment="1">
      <alignment horizontal="center" vertical="center"/>
    </xf>
    <xf numFmtId="190" fontId="15" fillId="4" borderId="118" xfId="1" applyNumberFormat="1" applyFont="1" applyFill="1" applyBorder="1" applyAlignment="1">
      <alignment horizontal="center" vertical="center"/>
    </xf>
    <xf numFmtId="0" fontId="15" fillId="4" borderId="119" xfId="1" applyFont="1" applyFill="1" applyBorder="1" applyAlignment="1">
      <alignment horizontal="center" vertical="center"/>
    </xf>
    <xf numFmtId="176" fontId="15" fillId="0" borderId="121" xfId="1" applyNumberFormat="1" applyFont="1" applyBorder="1" applyAlignment="1">
      <alignment horizontal="center" vertical="center"/>
    </xf>
    <xf numFmtId="190" fontId="15" fillId="4" borderId="25" xfId="1" applyNumberFormat="1" applyFont="1" applyFill="1" applyBorder="1" applyAlignment="1">
      <alignment horizontal="center" vertical="center"/>
    </xf>
    <xf numFmtId="190" fontId="15" fillId="4" borderId="222" xfId="1" applyNumberFormat="1" applyFont="1" applyFill="1" applyBorder="1" applyAlignment="1">
      <alignment horizontal="center" vertical="center"/>
    </xf>
    <xf numFmtId="190" fontId="15" fillId="4" borderId="125" xfId="1" applyNumberFormat="1" applyFont="1" applyFill="1" applyBorder="1" applyAlignment="1">
      <alignment horizontal="center" vertical="center"/>
    </xf>
    <xf numFmtId="176" fontId="15" fillId="0" borderId="127" xfId="1" applyNumberFormat="1" applyFont="1" applyBorder="1" applyAlignment="1">
      <alignment horizontal="center" vertical="center"/>
    </xf>
    <xf numFmtId="190" fontId="15" fillId="4" borderId="70" xfId="1" applyNumberFormat="1" applyFont="1" applyFill="1" applyBorder="1" applyAlignment="1">
      <alignment horizontal="center" vertical="center"/>
    </xf>
    <xf numFmtId="190" fontId="15" fillId="4" borderId="50" xfId="1" applyNumberFormat="1" applyFont="1" applyFill="1" applyBorder="1" applyAlignment="1">
      <alignment horizontal="center" vertical="center"/>
    </xf>
    <xf numFmtId="190" fontId="15" fillId="4" borderId="49" xfId="1" applyNumberFormat="1" applyFont="1" applyFill="1" applyBorder="1" applyAlignment="1">
      <alignment horizontal="center" vertical="center"/>
    </xf>
    <xf numFmtId="190" fontId="15" fillId="0" borderId="49" xfId="1" applyNumberFormat="1" applyFont="1" applyBorder="1" applyAlignment="1">
      <alignment horizontal="center" vertical="center"/>
    </xf>
    <xf numFmtId="190" fontId="15" fillId="0" borderId="50" xfId="1" applyNumberFormat="1" applyFont="1" applyBorder="1" applyAlignment="1">
      <alignment horizontal="center" vertical="center"/>
    </xf>
    <xf numFmtId="190" fontId="15" fillId="0" borderId="102" xfId="1" applyNumberFormat="1" applyFont="1" applyBorder="1" applyAlignment="1">
      <alignment horizontal="center" vertical="center"/>
    </xf>
    <xf numFmtId="176" fontId="15" fillId="4" borderId="114" xfId="1" applyNumberFormat="1" applyFont="1" applyFill="1" applyBorder="1" applyAlignment="1">
      <alignment horizontal="center" vertical="center"/>
    </xf>
    <xf numFmtId="38" fontId="15" fillId="0" borderId="72" xfId="2" applyFont="1" applyFill="1" applyBorder="1" applyAlignment="1">
      <alignment horizontal="center" vertical="center"/>
    </xf>
    <xf numFmtId="38" fontId="15" fillId="0" borderId="37" xfId="2" applyFont="1" applyFill="1" applyBorder="1" applyAlignment="1">
      <alignment horizontal="center" vertical="center"/>
    </xf>
    <xf numFmtId="38" fontId="15" fillId="0" borderId="33" xfId="2" applyFont="1" applyFill="1" applyBorder="1" applyAlignment="1">
      <alignment horizontal="center" vertical="center"/>
    </xf>
    <xf numFmtId="38" fontId="15" fillId="0" borderId="84" xfId="2" applyFont="1" applyFill="1" applyBorder="1" applyAlignment="1">
      <alignment horizontal="center" vertical="center"/>
    </xf>
    <xf numFmtId="38" fontId="15" fillId="0" borderId="71" xfId="2" applyFont="1" applyFill="1" applyBorder="1" applyAlignment="1">
      <alignment horizontal="center" vertical="center"/>
    </xf>
    <xf numFmtId="0" fontId="15" fillId="4" borderId="72" xfId="1" applyFont="1" applyFill="1" applyBorder="1" applyAlignment="1">
      <alignment horizontal="center" vertical="center"/>
    </xf>
    <xf numFmtId="0" fontId="15" fillId="4" borderId="37" xfId="1" applyFont="1" applyFill="1" applyBorder="1" applyAlignment="1">
      <alignment horizontal="center" vertical="center"/>
    </xf>
    <xf numFmtId="0" fontId="15" fillId="4" borderId="37" xfId="1" applyFont="1" applyFill="1" applyBorder="1" applyAlignment="1">
      <alignment horizontal="left" vertical="center"/>
    </xf>
    <xf numFmtId="0" fontId="15" fillId="4" borderId="86" xfId="1" applyFont="1" applyFill="1" applyBorder="1" applyAlignment="1">
      <alignment horizontal="center" vertical="center"/>
    </xf>
    <xf numFmtId="180" fontId="15" fillId="0" borderId="118" xfId="2" applyNumberFormat="1" applyFont="1" applyBorder="1" applyAlignment="1">
      <alignment horizontal="center" vertical="center"/>
    </xf>
    <xf numFmtId="180" fontId="15" fillId="0" borderId="49" xfId="2" applyNumberFormat="1" applyFont="1" applyBorder="1" applyAlignment="1">
      <alignment horizontal="center" vertical="center"/>
    </xf>
    <xf numFmtId="180" fontId="15" fillId="0" borderId="50" xfId="2" applyNumberFormat="1" applyFont="1" applyBorder="1" applyAlignment="1">
      <alignment horizontal="center" vertical="center"/>
    </xf>
    <xf numFmtId="38" fontId="15" fillId="0" borderId="21" xfId="2" applyFont="1" applyBorder="1" applyAlignment="1">
      <alignment horizontal="center" vertical="center"/>
    </xf>
    <xf numFmtId="38" fontId="15" fillId="0" borderId="221" xfId="2" applyFont="1" applyBorder="1" applyAlignment="1">
      <alignment horizontal="center" vertical="center"/>
    </xf>
    <xf numFmtId="176" fontId="15" fillId="4" borderId="135" xfId="1" applyNumberFormat="1" applyFont="1" applyFill="1" applyBorder="1" applyAlignment="1">
      <alignment horizontal="center" vertical="center"/>
    </xf>
    <xf numFmtId="176" fontId="15" fillId="4" borderId="91" xfId="1" applyNumberFormat="1" applyFont="1" applyFill="1" applyBorder="1" applyAlignment="1">
      <alignment horizontal="center" vertical="center"/>
    </xf>
    <xf numFmtId="176" fontId="15" fillId="4" borderId="184" xfId="1" applyNumberFormat="1" applyFont="1" applyFill="1" applyBorder="1" applyAlignment="1">
      <alignment horizontal="center" vertical="center"/>
    </xf>
    <xf numFmtId="191" fontId="15" fillId="0" borderId="21" xfId="1" applyNumberFormat="1" applyFont="1" applyBorder="1" applyAlignment="1">
      <alignment horizontal="center" vertical="center"/>
    </xf>
    <xf numFmtId="191" fontId="15" fillId="0" borderId="221" xfId="1" applyNumberFormat="1" applyFont="1" applyBorder="1" applyAlignment="1">
      <alignment horizontal="center" vertical="center"/>
    </xf>
    <xf numFmtId="191" fontId="15" fillId="0" borderId="118" xfId="1" applyNumberFormat="1" applyFont="1" applyBorder="1" applyAlignment="1">
      <alignment horizontal="center" vertical="center"/>
    </xf>
    <xf numFmtId="180" fontId="15" fillId="4" borderId="121" xfId="2" applyNumberFormat="1" applyFont="1" applyFill="1" applyBorder="1" applyAlignment="1">
      <alignment horizontal="center" vertical="center"/>
    </xf>
    <xf numFmtId="180" fontId="15" fillId="0" borderId="155" xfId="2" applyNumberFormat="1" applyFont="1" applyBorder="1" applyAlignment="1">
      <alignment horizontal="center" vertical="center"/>
    </xf>
    <xf numFmtId="180" fontId="15" fillId="0" borderId="29" xfId="2" applyNumberFormat="1" applyFont="1" applyBorder="1" applyAlignment="1">
      <alignment horizontal="center" vertical="center"/>
    </xf>
    <xf numFmtId="180" fontId="15" fillId="0" borderId="90" xfId="2" applyNumberFormat="1" applyFont="1" applyBorder="1" applyAlignment="1">
      <alignment horizontal="center" vertical="center"/>
    </xf>
    <xf numFmtId="176" fontId="15" fillId="4" borderId="128" xfId="1" applyNumberFormat="1" applyFont="1" applyFill="1" applyBorder="1" applyAlignment="1">
      <alignment vertical="center"/>
    </xf>
    <xf numFmtId="176" fontId="15" fillId="0" borderId="49" xfId="1" applyNumberFormat="1" applyFont="1" applyBorder="1" applyAlignment="1">
      <alignment horizontal="center" vertical="center"/>
    </xf>
    <xf numFmtId="176" fontId="15" fillId="0" borderId="50" xfId="1" applyNumberFormat="1" applyFont="1" applyBorder="1" applyAlignment="1">
      <alignment horizontal="center" vertical="center"/>
    </xf>
    <xf numFmtId="176" fontId="15" fillId="0" borderId="102" xfId="1" applyNumberFormat="1" applyFont="1" applyBorder="1" applyAlignment="1">
      <alignment horizontal="center" vertical="center"/>
    </xf>
    <xf numFmtId="176" fontId="15" fillId="4" borderId="114" xfId="1" applyNumberFormat="1" applyFont="1" applyFill="1" applyBorder="1" applyAlignment="1">
      <alignment vertical="center"/>
    </xf>
    <xf numFmtId="38" fontId="15" fillId="7" borderId="118" xfId="2" applyFont="1" applyFill="1" applyBorder="1" applyAlignment="1">
      <alignment horizontal="center" vertical="center"/>
    </xf>
    <xf numFmtId="180" fontId="15" fillId="4" borderId="251" xfId="2" applyNumberFormat="1" applyFont="1" applyFill="1" applyBorder="1" applyAlignment="1">
      <alignment horizontal="center" vertical="center"/>
    </xf>
    <xf numFmtId="38" fontId="15" fillId="0" borderId="252" xfId="2" applyFont="1" applyFill="1" applyBorder="1" applyAlignment="1">
      <alignment horizontal="center" vertical="center"/>
    </xf>
    <xf numFmtId="38" fontId="15" fillId="0" borderId="188" xfId="2" applyFont="1" applyFill="1" applyBorder="1" applyAlignment="1">
      <alignment horizontal="center" vertical="center"/>
    </xf>
    <xf numFmtId="38" fontId="15" fillId="0" borderId="253" xfId="2" applyFont="1" applyFill="1" applyBorder="1" applyAlignment="1">
      <alignment horizontal="center" vertical="center"/>
    </xf>
    <xf numFmtId="0" fontId="27" fillId="0" borderId="0" xfId="1" applyFont="1" applyBorder="1" applyAlignment="1">
      <alignment horizontal="center" vertical="center"/>
    </xf>
    <xf numFmtId="0" fontId="27" fillId="0" borderId="0" xfId="1" applyFont="1" applyBorder="1" applyAlignment="1">
      <alignment horizontal="right" vertical="center"/>
    </xf>
    <xf numFmtId="38" fontId="15" fillId="0" borderId="0" xfId="2" applyFont="1" applyBorder="1" applyAlignment="1">
      <alignment vertical="center"/>
    </xf>
    <xf numFmtId="0" fontId="27" fillId="0" borderId="54" xfId="1" applyFont="1" applyBorder="1" applyAlignment="1">
      <alignment horizontal="center" vertical="center"/>
    </xf>
    <xf numFmtId="0" fontId="27" fillId="0" borderId="52" xfId="1" applyFont="1" applyBorder="1" applyAlignment="1">
      <alignment horizontal="center" vertical="center"/>
    </xf>
    <xf numFmtId="38" fontId="27" fillId="0" borderId="52" xfId="2" applyFont="1" applyFill="1" applyBorder="1" applyAlignment="1">
      <alignment horizontal="right" vertical="center"/>
    </xf>
    <xf numFmtId="0" fontId="27" fillId="0" borderId="52" xfId="1" applyFont="1" applyBorder="1" applyAlignment="1">
      <alignment horizontal="left" vertical="center"/>
    </xf>
    <xf numFmtId="38" fontId="27" fillId="0" borderId="52" xfId="1" applyNumberFormat="1" applyFont="1" applyBorder="1" applyAlignment="1">
      <alignment horizontal="center" vertical="center"/>
    </xf>
    <xf numFmtId="40" fontId="27" fillId="0" borderId="52" xfId="1" applyNumberFormat="1" applyFont="1" applyBorder="1" applyAlignment="1">
      <alignment horizontal="center" vertical="center"/>
    </xf>
    <xf numFmtId="0" fontId="27" fillId="0" borderId="187" xfId="1" applyFont="1" applyBorder="1" applyAlignment="1">
      <alignment horizontal="center" vertical="center"/>
    </xf>
    <xf numFmtId="0" fontId="3" fillId="0" borderId="247" xfId="1" applyFont="1" applyBorder="1" applyAlignment="1">
      <alignment vertical="center" wrapText="1"/>
    </xf>
    <xf numFmtId="0" fontId="3" fillId="0" borderId="256" xfId="1" applyFont="1" applyBorder="1" applyAlignment="1">
      <alignment vertical="center" wrapText="1"/>
    </xf>
    <xf numFmtId="0" fontId="3" fillId="0" borderId="257" xfId="1" applyFont="1" applyBorder="1" applyAlignment="1">
      <alignment vertical="center" wrapText="1"/>
    </xf>
    <xf numFmtId="0" fontId="3" fillId="0" borderId="257" xfId="1" applyFont="1" applyBorder="1" applyAlignment="1">
      <alignment horizontal="center" vertical="center"/>
    </xf>
    <xf numFmtId="0" fontId="3" fillId="0" borderId="258" xfId="1" applyFont="1" applyBorder="1" applyAlignment="1">
      <alignment vertical="center" shrinkToFit="1"/>
    </xf>
    <xf numFmtId="0" fontId="3" fillId="0" borderId="256" xfId="1" applyFont="1" applyBorder="1" applyAlignment="1">
      <alignment vertical="center"/>
    </xf>
    <xf numFmtId="0" fontId="3" fillId="0" borderId="257" xfId="1" applyFont="1" applyBorder="1" applyAlignment="1">
      <alignment vertical="center"/>
    </xf>
    <xf numFmtId="0" fontId="3" fillId="0" borderId="257" xfId="1" applyFont="1" applyBorder="1" applyAlignment="1">
      <alignment vertical="center" shrinkToFit="1"/>
    </xf>
    <xf numFmtId="0" fontId="28" fillId="0" borderId="0" xfId="1" applyFont="1" applyBorder="1" applyAlignment="1">
      <alignment horizontal="center" vertical="center"/>
    </xf>
    <xf numFmtId="0" fontId="15" fillId="0" borderId="10" xfId="1" applyFont="1" applyFill="1" applyBorder="1" applyAlignment="1">
      <alignment horizontal="center" vertical="center"/>
    </xf>
    <xf numFmtId="0" fontId="15" fillId="0" borderId="68" xfId="1" applyFont="1" applyFill="1" applyBorder="1" applyAlignment="1">
      <alignment horizontal="center" vertical="center"/>
    </xf>
    <xf numFmtId="176" fontId="15" fillId="0" borderId="33" xfId="1" applyNumberFormat="1" applyFont="1" applyFill="1" applyBorder="1" applyAlignment="1">
      <alignment vertical="center"/>
    </xf>
    <xf numFmtId="176" fontId="15" fillId="0" borderId="64" xfId="1" applyNumberFormat="1" applyFont="1" applyFill="1" applyBorder="1" applyAlignment="1">
      <alignment vertical="center"/>
    </xf>
    <xf numFmtId="176" fontId="15" fillId="0" borderId="16" xfId="1" applyNumberFormat="1" applyFont="1" applyFill="1" applyBorder="1" applyAlignment="1">
      <alignment horizontal="center" vertical="center"/>
    </xf>
    <xf numFmtId="176" fontId="15" fillId="0" borderId="223" xfId="1" applyNumberFormat="1" applyFont="1" applyFill="1" applyBorder="1" applyAlignment="1">
      <alignment horizontal="center" vertical="center"/>
    </xf>
    <xf numFmtId="0" fontId="15" fillId="0" borderId="63" xfId="1" applyFont="1" applyFill="1" applyBorder="1" applyAlignment="1">
      <alignment horizontal="center" vertical="center"/>
    </xf>
    <xf numFmtId="0" fontId="15" fillId="0" borderId="0" xfId="1" applyFont="1" applyFill="1" applyAlignment="1">
      <alignment horizontal="center" vertical="center"/>
    </xf>
    <xf numFmtId="176" fontId="15" fillId="0" borderId="38" xfId="1" applyNumberFormat="1" applyFont="1" applyFill="1" applyBorder="1" applyAlignment="1">
      <alignment vertical="center"/>
    </xf>
    <xf numFmtId="176" fontId="15" fillId="0" borderId="105" xfId="1" applyNumberFormat="1" applyFont="1" applyFill="1" applyBorder="1" applyAlignment="1">
      <alignment vertical="center"/>
    </xf>
    <xf numFmtId="0" fontId="15" fillId="0" borderId="64" xfId="1" applyFont="1" applyFill="1" applyBorder="1" applyAlignment="1">
      <alignment horizontal="center" vertical="center"/>
    </xf>
    <xf numFmtId="0" fontId="15" fillId="0" borderId="65" xfId="1" applyFont="1" applyFill="1" applyBorder="1" applyAlignment="1">
      <alignment horizontal="center" vertical="center"/>
    </xf>
    <xf numFmtId="0" fontId="15" fillId="0" borderId="104" xfId="1" applyFont="1" applyFill="1" applyBorder="1" applyAlignment="1">
      <alignment horizontal="center" vertical="center"/>
    </xf>
    <xf numFmtId="0" fontId="15" fillId="0" borderId="87" xfId="1" applyFont="1" applyFill="1" applyBorder="1" applyAlignment="1">
      <alignment horizontal="center" vertical="center"/>
    </xf>
    <xf numFmtId="0" fontId="15" fillId="0" borderId="81" xfId="1" applyFont="1" applyFill="1" applyBorder="1" applyAlignment="1">
      <alignment horizontal="center" vertical="center"/>
    </xf>
    <xf numFmtId="0" fontId="15" fillId="0" borderId="37" xfId="1" applyFont="1" applyFill="1" applyBorder="1" applyAlignment="1">
      <alignment horizontal="center" vertical="center"/>
    </xf>
    <xf numFmtId="0" fontId="15" fillId="0" borderId="166" xfId="1" applyFont="1" applyFill="1" applyBorder="1" applyAlignment="1">
      <alignment vertical="center"/>
    </xf>
    <xf numFmtId="38" fontId="15" fillId="0" borderId="118" xfId="2" applyFont="1" applyBorder="1" applyAlignment="1">
      <alignment horizontal="center" vertical="center"/>
    </xf>
    <xf numFmtId="0" fontId="15" fillId="0" borderId="0" xfId="1" applyFont="1" applyAlignment="1">
      <alignment horizontal="center" vertical="center"/>
    </xf>
    <xf numFmtId="0" fontId="15" fillId="0" borderId="99" xfId="1" applyFont="1" applyBorder="1" applyAlignment="1">
      <alignment horizontal="center" vertical="center"/>
    </xf>
    <xf numFmtId="0" fontId="15" fillId="0" borderId="16" xfId="1" applyFont="1" applyBorder="1" applyAlignment="1">
      <alignment horizontal="center" vertical="center"/>
    </xf>
    <xf numFmtId="0" fontId="15" fillId="0" borderId="100"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Border="1" applyAlignment="1">
      <alignment vertical="center"/>
    </xf>
    <xf numFmtId="0" fontId="27" fillId="0" borderId="0" xfId="1" applyFont="1" applyBorder="1" applyAlignment="1">
      <alignment horizontal="left" vertical="center"/>
    </xf>
    <xf numFmtId="0" fontId="15" fillId="0" borderId="0" xfId="1" applyFont="1" applyBorder="1" applyAlignment="1">
      <alignment horizontal="left" vertical="center"/>
    </xf>
    <xf numFmtId="0" fontId="27" fillId="0" borderId="0" xfId="1" applyFont="1" applyBorder="1" applyAlignment="1">
      <alignment vertical="center"/>
    </xf>
    <xf numFmtId="0" fontId="27" fillId="0" borderId="0" xfId="1" applyFont="1" applyBorder="1" applyAlignment="1">
      <alignment vertical="center" wrapText="1"/>
    </xf>
    <xf numFmtId="0" fontId="27" fillId="0" borderId="0" xfId="1" applyFont="1" applyBorder="1" applyAlignment="1">
      <alignment horizontal="center" vertical="center" wrapText="1"/>
    </xf>
    <xf numFmtId="40" fontId="27" fillId="0" borderId="0" xfId="1" applyNumberFormat="1" applyFont="1" applyBorder="1" applyAlignment="1">
      <alignment horizontal="center" vertical="center"/>
    </xf>
    <xf numFmtId="38" fontId="27" fillId="0" borderId="0" xfId="1" applyNumberFormat="1" applyFont="1" applyBorder="1" applyAlignment="1">
      <alignment horizontal="center" vertical="center"/>
    </xf>
    <xf numFmtId="40" fontId="29" fillId="0" borderId="0" xfId="1" applyNumberFormat="1" applyFont="1" applyBorder="1" applyAlignment="1">
      <alignment horizontal="right" vertical="center"/>
    </xf>
    <xf numFmtId="186" fontId="29" fillId="0" borderId="0" xfId="1" applyNumberFormat="1" applyFont="1" applyBorder="1" applyAlignment="1">
      <alignment horizontal="right" vertical="center"/>
    </xf>
    <xf numFmtId="179" fontId="27" fillId="0" borderId="0" xfId="1" applyNumberFormat="1" applyFont="1" applyBorder="1" applyAlignment="1">
      <alignment vertical="center" wrapText="1"/>
    </xf>
    <xf numFmtId="0" fontId="28" fillId="0" borderId="0" xfId="1" applyFont="1" applyBorder="1" applyAlignment="1">
      <alignment vertical="center" wrapText="1"/>
    </xf>
    <xf numFmtId="0" fontId="32" fillId="0" borderId="0" xfId="1" applyFont="1" applyBorder="1" applyAlignment="1">
      <alignment vertical="center" wrapText="1"/>
    </xf>
    <xf numFmtId="189" fontId="27" fillId="0" borderId="0" xfId="1" applyNumberFormat="1" applyFont="1" applyBorder="1" applyAlignment="1">
      <alignment vertical="center" wrapText="1"/>
    </xf>
    <xf numFmtId="189" fontId="27" fillId="0" borderId="0" xfId="1" applyNumberFormat="1" applyFont="1" applyFill="1" applyBorder="1" applyAlignment="1">
      <alignment vertical="center" wrapText="1"/>
    </xf>
    <xf numFmtId="179" fontId="15" fillId="0" borderId="0" xfId="1" applyNumberFormat="1" applyFont="1" applyBorder="1" applyAlignment="1">
      <alignment horizontal="center" vertical="center"/>
    </xf>
    <xf numFmtId="0" fontId="15" fillId="0" borderId="0" xfId="1" applyFont="1" applyFill="1" applyBorder="1" applyAlignment="1">
      <alignment horizontal="center" vertical="center"/>
    </xf>
    <xf numFmtId="0" fontId="15" fillId="0" borderId="0" xfId="1" applyFont="1" applyFill="1" applyBorder="1" applyAlignment="1">
      <alignment vertical="center"/>
    </xf>
    <xf numFmtId="0" fontId="27" fillId="0" borderId="0" xfId="1" applyFont="1" applyFill="1" applyBorder="1" applyAlignment="1">
      <alignment vertical="center"/>
    </xf>
    <xf numFmtId="0" fontId="27" fillId="0" borderId="0" xfId="1" applyFont="1" applyFill="1" applyBorder="1" applyAlignment="1">
      <alignment horizontal="center" vertical="center"/>
    </xf>
    <xf numFmtId="0" fontId="27" fillId="0" borderId="0" xfId="1" applyFont="1" applyFill="1" applyBorder="1" applyAlignment="1">
      <alignment vertical="center" wrapText="1"/>
    </xf>
    <xf numFmtId="179" fontId="27" fillId="0" borderId="0" xfId="1" applyNumberFormat="1" applyFont="1" applyFill="1" applyBorder="1" applyAlignment="1">
      <alignment vertical="center" wrapText="1"/>
    </xf>
    <xf numFmtId="0" fontId="28" fillId="0" borderId="0" xfId="1" applyFont="1" applyFill="1" applyBorder="1" applyAlignment="1">
      <alignment vertical="center" wrapText="1"/>
    </xf>
    <xf numFmtId="0" fontId="20" fillId="0" borderId="0" xfId="1" applyFont="1" applyBorder="1" applyAlignment="1">
      <alignment vertical="center"/>
    </xf>
    <xf numFmtId="187" fontId="27" fillId="0" borderId="0" xfId="1" applyNumberFormat="1" applyFont="1" applyBorder="1" applyAlignment="1">
      <alignment vertical="center" wrapText="1"/>
    </xf>
    <xf numFmtId="0" fontId="33" fillId="0" borderId="0" xfId="1" applyFont="1" applyBorder="1" applyAlignment="1">
      <alignment horizontal="center" vertical="center"/>
    </xf>
    <xf numFmtId="38" fontId="27" fillId="0" borderId="0" xfId="1" applyNumberFormat="1" applyFont="1" applyBorder="1" applyAlignment="1">
      <alignment vertical="center"/>
    </xf>
    <xf numFmtId="193" fontId="28" fillId="0" borderId="0" xfId="1" applyNumberFormat="1" applyFont="1" applyBorder="1" applyAlignment="1">
      <alignment vertical="center" wrapText="1"/>
    </xf>
    <xf numFmtId="192" fontId="27" fillId="0" borderId="0" xfId="1" applyNumberFormat="1" applyFont="1" applyBorder="1" applyAlignment="1">
      <alignment vertical="center"/>
    </xf>
    <xf numFmtId="186" fontId="27" fillId="0" borderId="0" xfId="1" applyNumberFormat="1" applyFont="1" applyBorder="1" applyAlignment="1">
      <alignment horizontal="right" vertical="center"/>
    </xf>
    <xf numFmtId="0" fontId="20" fillId="0" borderId="0" xfId="1" applyFont="1" applyBorder="1" applyAlignment="1">
      <alignment vertical="center" wrapText="1"/>
    </xf>
    <xf numFmtId="179" fontId="15" fillId="0" borderId="0" xfId="1" applyNumberFormat="1" applyFont="1" applyBorder="1" applyAlignment="1">
      <alignment vertical="center" wrapText="1"/>
    </xf>
    <xf numFmtId="38" fontId="15" fillId="0" borderId="0" xfId="1" applyNumberFormat="1" applyFont="1" applyBorder="1" applyAlignment="1">
      <alignment horizontal="center" vertical="center"/>
    </xf>
    <xf numFmtId="0" fontId="15" fillId="0" borderId="0" xfId="1" applyFont="1" applyBorder="1" applyAlignment="1">
      <alignment horizontal="center" vertical="center" wrapText="1"/>
    </xf>
    <xf numFmtId="0" fontId="15" fillId="0" borderId="0" xfId="1" applyFont="1" applyFill="1" applyBorder="1" applyAlignment="1">
      <alignment horizontal="center" vertical="center" shrinkToFit="1"/>
    </xf>
    <xf numFmtId="178" fontId="15" fillId="0" borderId="0" xfId="1" applyNumberFormat="1" applyFont="1" applyFill="1" applyBorder="1" applyAlignment="1">
      <alignment horizontal="center" vertical="center"/>
    </xf>
    <xf numFmtId="187" fontId="15" fillId="0" borderId="0" xfId="1" applyNumberFormat="1" applyFont="1" applyFill="1" applyBorder="1" applyAlignment="1">
      <alignment vertical="center"/>
    </xf>
    <xf numFmtId="0" fontId="3" fillId="0" borderId="0" xfId="1" applyFont="1" applyBorder="1" applyAlignment="1">
      <alignment vertical="center" shrinkToFit="1"/>
    </xf>
    <xf numFmtId="189" fontId="15" fillId="0" borderId="0" xfId="1" applyNumberFormat="1" applyFont="1" applyFill="1" applyBorder="1" applyAlignment="1">
      <alignment vertical="center"/>
    </xf>
    <xf numFmtId="0" fontId="3" fillId="0" borderId="0" xfId="1" applyFont="1" applyFill="1" applyBorder="1" applyAlignment="1">
      <alignment vertical="center" shrinkToFit="1"/>
    </xf>
    <xf numFmtId="185" fontId="15" fillId="0" borderId="0" xfId="1" applyNumberFormat="1" applyFont="1" applyFill="1" applyBorder="1" applyAlignment="1">
      <alignment vertical="center"/>
    </xf>
    <xf numFmtId="194" fontId="15" fillId="4" borderId="186" xfId="1" applyNumberFormat="1" applyFont="1" applyFill="1" applyBorder="1" applyAlignment="1">
      <alignment horizontal="center" vertical="center"/>
    </xf>
    <xf numFmtId="194" fontId="15" fillId="4" borderId="63" xfId="1" applyNumberFormat="1" applyFont="1" applyFill="1" applyBorder="1" applyAlignment="1">
      <alignment horizontal="center" vertical="center"/>
    </xf>
    <xf numFmtId="0" fontId="15" fillId="0" borderId="129" xfId="1" applyFont="1" applyBorder="1" applyAlignment="1">
      <alignment vertical="center"/>
    </xf>
    <xf numFmtId="0" fontId="15" fillId="0" borderId="30" xfId="1" applyFont="1" applyBorder="1" applyAlignment="1">
      <alignment vertical="center"/>
    </xf>
    <xf numFmtId="0" fontId="15" fillId="0" borderId="150" xfId="1" applyFont="1" applyBorder="1" applyAlignment="1">
      <alignment vertical="center"/>
    </xf>
    <xf numFmtId="0" fontId="15" fillId="0" borderId="26" xfId="1" applyFont="1" applyBorder="1" applyAlignment="1">
      <alignment vertical="center"/>
    </xf>
    <xf numFmtId="0" fontId="20" fillId="0" borderId="34" xfId="1" applyFont="1" applyBorder="1" applyAlignment="1">
      <alignment vertical="center"/>
    </xf>
    <xf numFmtId="0" fontId="20" fillId="0" borderId="32" xfId="1" applyFont="1" applyBorder="1" applyAlignment="1">
      <alignment vertical="center"/>
    </xf>
    <xf numFmtId="0" fontId="20" fillId="0" borderId="43" xfId="1" applyFont="1" applyBorder="1" applyAlignment="1">
      <alignment vertical="center"/>
    </xf>
    <xf numFmtId="0" fontId="20" fillId="0" borderId="44" xfId="1" applyFont="1" applyBorder="1" applyAlignment="1">
      <alignment vertical="center"/>
    </xf>
    <xf numFmtId="0" fontId="20" fillId="0" borderId="123" xfId="1" applyFont="1" applyBorder="1" applyAlignment="1">
      <alignment vertical="center"/>
    </xf>
    <xf numFmtId="0" fontId="20" fillId="0" borderId="23" xfId="1" applyFont="1" applyBorder="1" applyAlignment="1">
      <alignment vertical="center"/>
    </xf>
    <xf numFmtId="0" fontId="15" fillId="4" borderId="13" xfId="1" applyFont="1" applyFill="1" applyBorder="1" applyAlignment="1">
      <alignment horizontal="center" vertical="center"/>
    </xf>
    <xf numFmtId="0" fontId="15" fillId="4" borderId="43" xfId="1" applyFont="1" applyFill="1" applyBorder="1" applyAlignment="1">
      <alignment horizontal="center" vertical="center"/>
    </xf>
    <xf numFmtId="176" fontId="15" fillId="0" borderId="43" xfId="2" applyNumberFormat="1" applyFont="1" applyBorder="1" applyAlignment="1">
      <alignment horizontal="center" vertical="center"/>
    </xf>
    <xf numFmtId="0" fontId="15" fillId="4" borderId="34" xfId="1" applyFont="1" applyFill="1" applyBorder="1" applyAlignment="1">
      <alignment horizontal="center" vertical="center"/>
    </xf>
    <xf numFmtId="176" fontId="15" fillId="4" borderId="259" xfId="1" applyNumberFormat="1" applyFont="1" applyFill="1" applyBorder="1" applyAlignment="1">
      <alignment vertical="center"/>
    </xf>
    <xf numFmtId="176" fontId="15" fillId="4" borderId="260" xfId="1" applyNumberFormat="1" applyFont="1" applyFill="1" applyBorder="1" applyAlignment="1">
      <alignment vertical="center"/>
    </xf>
    <xf numFmtId="176" fontId="15" fillId="4" borderId="115" xfId="2" applyNumberFormat="1" applyFont="1" applyFill="1" applyBorder="1" applyAlignment="1">
      <alignment horizontal="center" vertical="center"/>
    </xf>
    <xf numFmtId="0" fontId="15" fillId="0" borderId="257" xfId="1" applyFont="1" applyBorder="1" applyAlignment="1">
      <alignment vertical="center"/>
    </xf>
    <xf numFmtId="0" fontId="15" fillId="0" borderId="257" xfId="1" applyFont="1" applyBorder="1" applyAlignment="1">
      <alignment horizontal="left" vertical="center"/>
    </xf>
    <xf numFmtId="0" fontId="15" fillId="0" borderId="261" xfId="1" applyFont="1" applyBorder="1" applyAlignment="1">
      <alignment vertical="center"/>
    </xf>
    <xf numFmtId="0" fontId="15" fillId="0" borderId="262" xfId="1" applyFont="1" applyBorder="1" applyAlignment="1">
      <alignment horizontal="center" vertical="center"/>
    </xf>
    <xf numFmtId="0" fontId="15" fillId="0" borderId="257" xfId="1" applyFont="1" applyBorder="1" applyAlignment="1">
      <alignment horizontal="center" vertical="center"/>
    </xf>
    <xf numFmtId="0" fontId="15" fillId="0" borderId="263" xfId="1" applyFont="1" applyBorder="1" applyAlignment="1">
      <alignment horizontal="center" vertical="center"/>
    </xf>
    <xf numFmtId="176" fontId="15" fillId="0" borderId="262" xfId="1" applyNumberFormat="1" applyFont="1" applyBorder="1" applyAlignment="1">
      <alignment horizontal="center" vertical="center"/>
    </xf>
    <xf numFmtId="0" fontId="20" fillId="0" borderId="36" xfId="1" applyFont="1" applyBorder="1" applyAlignment="1">
      <alignment vertical="center"/>
    </xf>
    <xf numFmtId="176" fontId="20" fillId="0" borderId="262" xfId="1" applyNumberFormat="1" applyFont="1" applyBorder="1" applyAlignment="1">
      <alignment horizontal="center" vertical="center"/>
    </xf>
    <xf numFmtId="0" fontId="20" fillId="0" borderId="27" xfId="1" applyFont="1" applyBorder="1" applyAlignment="1">
      <alignment vertical="center"/>
    </xf>
    <xf numFmtId="0" fontId="20" fillId="0" borderId="262" xfId="1" applyFont="1" applyBorder="1" applyAlignment="1">
      <alignment vertical="center"/>
    </xf>
    <xf numFmtId="0" fontId="15" fillId="0" borderId="264" xfId="1" applyFont="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vertical="center" wrapText="1"/>
    </xf>
    <xf numFmtId="195" fontId="20" fillId="0" borderId="121" xfId="1" applyNumberFormat="1" applyFont="1" applyBorder="1" applyAlignment="1">
      <alignment horizontal="center" vertical="center"/>
    </xf>
    <xf numFmtId="195" fontId="20" fillId="0" borderId="127" xfId="1" applyNumberFormat="1" applyFont="1" applyBorder="1" applyAlignment="1">
      <alignment horizontal="center" vertical="center"/>
    </xf>
    <xf numFmtId="184" fontId="15" fillId="4" borderId="65" xfId="1" applyNumberFormat="1" applyFont="1" applyFill="1" applyBorder="1" applyAlignment="1">
      <alignment vertical="center"/>
    </xf>
    <xf numFmtId="0" fontId="15" fillId="0" borderId="0" xfId="1" applyFont="1" applyBorder="1" applyAlignment="1">
      <alignment horizontal="center" vertical="center"/>
    </xf>
    <xf numFmtId="0" fontId="27" fillId="0" borderId="0" xfId="1" applyFont="1" applyAlignment="1">
      <alignment horizontal="center" vertical="center"/>
    </xf>
    <xf numFmtId="0" fontId="15" fillId="0" borderId="139" xfId="1" applyFont="1" applyBorder="1" applyAlignment="1">
      <alignment horizontal="center" vertical="center"/>
    </xf>
    <xf numFmtId="0" fontId="15" fillId="0" borderId="43" xfId="1" applyFont="1" applyBorder="1" applyAlignment="1">
      <alignment horizontal="center" vertical="center"/>
    </xf>
    <xf numFmtId="0" fontId="27" fillId="0" borderId="108" xfId="1" applyFont="1" applyBorder="1" applyAlignment="1">
      <alignment horizontal="center" vertical="center"/>
    </xf>
    <xf numFmtId="0" fontId="15" fillId="0" borderId="0" xfId="1" applyFont="1" applyAlignment="1">
      <alignment horizontal="center" vertical="center"/>
    </xf>
    <xf numFmtId="0" fontId="15" fillId="0" borderId="0" xfId="1" applyFont="1" applyAlignment="1">
      <alignment horizontal="center" vertical="center"/>
    </xf>
    <xf numFmtId="0" fontId="4" fillId="0" borderId="0" xfId="1" applyFont="1" applyBorder="1" applyAlignment="1">
      <alignment vertical="center"/>
    </xf>
    <xf numFmtId="0" fontId="2" fillId="0" borderId="0" xfId="1" applyFont="1" applyBorder="1" applyAlignment="1">
      <alignment vertical="center"/>
    </xf>
    <xf numFmtId="0" fontId="15" fillId="0" borderId="3" xfId="1" applyFont="1" applyBorder="1" applyAlignment="1">
      <alignment vertical="center"/>
    </xf>
    <xf numFmtId="0" fontId="15" fillId="0" borderId="18" xfId="1" applyFont="1" applyBorder="1" applyAlignment="1">
      <alignment vertical="center"/>
    </xf>
    <xf numFmtId="0" fontId="15" fillId="0" borderId="45" xfId="1" applyFont="1" applyBorder="1" applyAlignment="1">
      <alignment vertical="center"/>
    </xf>
    <xf numFmtId="0" fontId="15" fillId="0" borderId="7" xfId="1" applyFont="1" applyBorder="1" applyAlignment="1">
      <alignment vertical="center"/>
    </xf>
    <xf numFmtId="0" fontId="15" fillId="0" borderId="8" xfId="1" applyFont="1" applyBorder="1" applyAlignment="1">
      <alignment vertical="center"/>
    </xf>
    <xf numFmtId="0" fontId="15" fillId="0" borderId="9" xfId="1" applyFont="1" applyBorder="1" applyAlignment="1">
      <alignment vertical="center"/>
    </xf>
    <xf numFmtId="38" fontId="27" fillId="0" borderId="0" xfId="1" applyNumberFormat="1" applyFont="1" applyAlignment="1">
      <alignment horizontal="center" vertical="center"/>
    </xf>
    <xf numFmtId="0" fontId="27" fillId="0" borderId="0" xfId="1" applyFont="1" applyAlignment="1">
      <alignment horizontal="center" vertical="center"/>
    </xf>
    <xf numFmtId="0" fontId="15" fillId="0" borderId="0" xfId="1" applyFont="1" applyBorder="1" applyAlignment="1">
      <alignment horizontal="center" vertical="center"/>
    </xf>
    <xf numFmtId="0" fontId="15" fillId="0" borderId="0" xfId="1" applyFont="1" applyAlignment="1">
      <alignment horizontal="center" vertical="center"/>
    </xf>
    <xf numFmtId="0" fontId="15" fillId="0" borderId="16" xfId="1" applyFont="1" applyFill="1" applyBorder="1" applyAlignment="1">
      <alignment horizontal="center" vertical="center"/>
    </xf>
    <xf numFmtId="38" fontId="15" fillId="0" borderId="22" xfId="2" applyFont="1" applyBorder="1" applyAlignment="1">
      <alignment horizontal="center" vertical="center"/>
    </xf>
    <xf numFmtId="0" fontId="20" fillId="0" borderId="258" xfId="1" applyFont="1" applyBorder="1" applyAlignment="1">
      <alignment vertical="center"/>
    </xf>
    <xf numFmtId="0" fontId="20" fillId="0" borderId="109" xfId="1" applyFont="1" applyBorder="1" applyAlignment="1">
      <alignment vertical="center"/>
    </xf>
    <xf numFmtId="0" fontId="20" fillId="0" borderId="164" xfId="1" applyFont="1" applyBorder="1" applyAlignment="1">
      <alignment vertical="center"/>
    </xf>
    <xf numFmtId="0" fontId="20" fillId="0" borderId="257" xfId="1" applyFont="1" applyBorder="1" applyAlignment="1">
      <alignment vertical="center"/>
    </xf>
    <xf numFmtId="0" fontId="20" fillId="0" borderId="129" xfId="1" applyFont="1" applyBorder="1" applyAlignment="1">
      <alignment vertical="center"/>
    </xf>
    <xf numFmtId="0" fontId="20" fillId="0" borderId="30" xfId="1" applyFont="1" applyBorder="1" applyAlignment="1">
      <alignment vertical="center"/>
    </xf>
    <xf numFmtId="0" fontId="20" fillId="0" borderId="257" xfId="1" applyFont="1" applyBorder="1" applyAlignment="1">
      <alignment horizontal="left" vertical="center"/>
    </xf>
    <xf numFmtId="0" fontId="20" fillId="0" borderId="129" xfId="1" applyFont="1" applyBorder="1" applyAlignment="1">
      <alignment horizontal="center" vertical="center"/>
    </xf>
    <xf numFmtId="0" fontId="20" fillId="0" borderId="30" xfId="1" applyFont="1" applyBorder="1" applyAlignment="1">
      <alignment horizontal="center" vertical="center"/>
    </xf>
    <xf numFmtId="0" fontId="20" fillId="0" borderId="261" xfId="1" applyFont="1" applyBorder="1" applyAlignment="1">
      <alignment vertical="center"/>
    </xf>
    <xf numFmtId="0" fontId="20" fillId="0" borderId="150" xfId="1" applyFont="1" applyBorder="1" applyAlignment="1">
      <alignment vertical="center"/>
    </xf>
    <xf numFmtId="0" fontId="20" fillId="0" borderId="26" xfId="1" applyFont="1" applyBorder="1" applyAlignment="1">
      <alignment vertical="center"/>
    </xf>
    <xf numFmtId="0" fontId="20" fillId="0" borderId="262" xfId="1" applyFont="1" applyBorder="1" applyAlignment="1">
      <alignment horizontal="center" vertical="center"/>
    </xf>
    <xf numFmtId="0" fontId="20" fillId="0" borderId="123" xfId="1" applyFont="1" applyBorder="1" applyAlignment="1">
      <alignment horizontal="center" vertical="center"/>
    </xf>
    <xf numFmtId="0" fontId="20" fillId="0" borderId="23" xfId="1" applyFont="1" applyBorder="1" applyAlignment="1">
      <alignment horizontal="center" vertical="center"/>
    </xf>
    <xf numFmtId="0" fontId="20" fillId="0" borderId="257" xfId="1" applyFont="1" applyBorder="1" applyAlignment="1">
      <alignment horizontal="center" vertical="center"/>
    </xf>
    <xf numFmtId="0" fontId="20" fillId="0" borderId="263" xfId="1" applyFont="1" applyBorder="1" applyAlignment="1">
      <alignment horizontal="center" vertical="center"/>
    </xf>
    <xf numFmtId="0" fontId="20" fillId="0" borderId="115" xfId="1" applyFont="1" applyBorder="1" applyAlignment="1">
      <alignment horizontal="center" vertical="center"/>
    </xf>
    <xf numFmtId="0" fontId="20" fillId="0" borderId="179" xfId="1" applyFont="1" applyBorder="1" applyAlignment="1">
      <alignment horizontal="center" vertical="center"/>
    </xf>
    <xf numFmtId="0" fontId="20" fillId="0" borderId="264" xfId="1" applyFont="1" applyBorder="1" applyAlignment="1">
      <alignment horizontal="center" vertical="center"/>
    </xf>
    <xf numFmtId="0" fontId="20" fillId="0" borderId="192" xfId="1" applyFont="1" applyBorder="1" applyAlignment="1">
      <alignment horizontal="center" vertical="center"/>
    </xf>
    <xf numFmtId="0" fontId="20" fillId="0" borderId="193" xfId="1" applyFont="1" applyBorder="1" applyAlignment="1">
      <alignment horizontal="center" vertical="center"/>
    </xf>
    <xf numFmtId="190" fontId="28" fillId="0" borderId="0" xfId="1" applyNumberFormat="1" applyFont="1" applyBorder="1" applyAlignment="1">
      <alignment horizontal="right" vertical="center"/>
    </xf>
    <xf numFmtId="0" fontId="15" fillId="0" borderId="116" xfId="1" applyFont="1" applyFill="1" applyBorder="1" applyAlignment="1">
      <alignment vertical="center" shrinkToFit="1"/>
    </xf>
    <xf numFmtId="0" fontId="15" fillId="0" borderId="180" xfId="1" applyFont="1" applyFill="1" applyBorder="1" applyAlignment="1">
      <alignment vertical="center" shrinkToFit="1"/>
    </xf>
    <xf numFmtId="0" fontId="15" fillId="0" borderId="199" xfId="1" applyFont="1" applyFill="1" applyBorder="1" applyAlignment="1">
      <alignment vertical="center" shrinkToFit="1"/>
    </xf>
    <xf numFmtId="0" fontId="15" fillId="0" borderId="183" xfId="1" applyFont="1" applyFill="1" applyBorder="1" applyAlignment="1">
      <alignment vertical="center" shrinkToFit="1"/>
    </xf>
    <xf numFmtId="0" fontId="15" fillId="0" borderId="46" xfId="1" applyFont="1" applyFill="1" applyBorder="1" applyAlignment="1">
      <alignment vertical="center" shrinkToFit="1"/>
    </xf>
    <xf numFmtId="0" fontId="15" fillId="0" borderId="11" xfId="1" applyFont="1" applyFill="1" applyBorder="1" applyAlignment="1">
      <alignment vertical="center" shrinkToFit="1"/>
    </xf>
    <xf numFmtId="0" fontId="15" fillId="0" borderId="63" xfId="1" applyFont="1" applyBorder="1" applyAlignment="1">
      <alignment horizontal="center" vertical="center"/>
    </xf>
    <xf numFmtId="0" fontId="15" fillId="6" borderId="71" xfId="1" applyFont="1" applyFill="1" applyBorder="1" applyAlignment="1">
      <alignment horizontal="center" vertical="center"/>
    </xf>
    <xf numFmtId="191" fontId="15" fillId="0" borderId="87" xfId="1" applyNumberFormat="1" applyFont="1" applyFill="1" applyBorder="1" applyAlignment="1">
      <alignment horizontal="center" vertical="center"/>
    </xf>
    <xf numFmtId="38" fontId="27" fillId="0" borderId="0" xfId="1" applyNumberFormat="1" applyFont="1" applyAlignment="1">
      <alignment vertical="center"/>
    </xf>
    <xf numFmtId="178" fontId="27" fillId="0" borderId="111" xfId="1" applyNumberFormat="1" applyFont="1" applyBorder="1" applyAlignment="1">
      <alignment horizontal="right" vertical="center"/>
    </xf>
    <xf numFmtId="178" fontId="27" fillId="0" borderId="114" xfId="1" applyNumberFormat="1" applyFont="1" applyBorder="1" applyAlignment="1">
      <alignment horizontal="right" vertical="center" shrinkToFit="1"/>
    </xf>
    <xf numFmtId="40" fontId="27" fillId="0" borderId="109" xfId="2" applyNumberFormat="1" applyFont="1" applyFill="1" applyBorder="1" applyAlignment="1">
      <alignment horizontal="right" vertical="center" shrinkToFit="1"/>
    </xf>
    <xf numFmtId="40" fontId="27" fillId="0" borderId="115" xfId="2" applyNumberFormat="1" applyFont="1" applyFill="1" applyBorder="1" applyAlignment="1">
      <alignment horizontal="right" vertical="center" shrinkToFit="1"/>
    </xf>
    <xf numFmtId="186" fontId="27" fillId="0" borderId="129" xfId="1" applyNumberFormat="1" applyFont="1" applyBorder="1" applyAlignment="1">
      <alignment horizontal="center" vertical="center"/>
    </xf>
    <xf numFmtId="186" fontId="27" fillId="0" borderId="115" xfId="1" applyNumberFormat="1" applyFont="1" applyBorder="1" applyAlignment="1">
      <alignment horizontal="center" vertical="center"/>
    </xf>
    <xf numFmtId="0" fontId="15" fillId="0" borderId="0" xfId="1" applyFont="1" applyFill="1" applyAlignment="1">
      <alignment horizontal="left" vertical="center"/>
    </xf>
    <xf numFmtId="0" fontId="2" fillId="0" borderId="37" xfId="1" applyFont="1" applyBorder="1" applyAlignment="1">
      <alignment horizontal="center" vertical="center" wrapText="1"/>
    </xf>
    <xf numFmtId="176" fontId="15" fillId="0" borderId="266" xfId="1" applyNumberFormat="1" applyFont="1" applyBorder="1" applyAlignment="1">
      <alignment horizontal="center" vertical="center"/>
    </xf>
    <xf numFmtId="38" fontId="15" fillId="4" borderId="21" xfId="2" applyFont="1" applyFill="1" applyBorder="1" applyAlignment="1">
      <alignment horizontal="center" vertical="center"/>
    </xf>
    <xf numFmtId="191" fontId="15" fillId="4" borderId="21" xfId="1" applyNumberFormat="1" applyFont="1" applyFill="1" applyBorder="1" applyAlignment="1">
      <alignment horizontal="center" vertical="center"/>
    </xf>
    <xf numFmtId="0" fontId="27" fillId="0" borderId="102" xfId="1" applyFont="1" applyBorder="1" applyAlignment="1">
      <alignment horizontal="center" vertical="center"/>
    </xf>
    <xf numFmtId="38" fontId="27" fillId="0" borderId="51" xfId="2" applyFont="1" applyFill="1" applyBorder="1" applyAlignment="1">
      <alignment horizontal="center" vertical="center"/>
    </xf>
    <xf numFmtId="0" fontId="27" fillId="0" borderId="105"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Alignment="1">
      <alignment horizontal="center" vertical="center"/>
    </xf>
    <xf numFmtId="0" fontId="2" fillId="0" borderId="72" xfId="1" applyFont="1" applyFill="1" applyBorder="1" applyAlignment="1">
      <alignment horizontal="center" vertical="center" wrapText="1"/>
    </xf>
    <xf numFmtId="190" fontId="15" fillId="0" borderId="25" xfId="1" applyNumberFormat="1" applyFont="1" applyFill="1" applyBorder="1" applyAlignment="1">
      <alignment horizontal="center" vertical="center"/>
    </xf>
    <xf numFmtId="196" fontId="15" fillId="0" borderId="25" xfId="1" applyNumberFormat="1" applyFont="1" applyFill="1" applyBorder="1" applyAlignment="1">
      <alignment horizontal="center" vertical="center"/>
    </xf>
    <xf numFmtId="189" fontId="15" fillId="0" borderId="25" xfId="1" applyNumberFormat="1" applyFont="1" applyFill="1" applyBorder="1" applyAlignment="1">
      <alignment horizontal="center" vertical="center"/>
    </xf>
    <xf numFmtId="0" fontId="15" fillId="0" borderId="25" xfId="1" applyFont="1" applyFill="1" applyBorder="1" applyAlignment="1">
      <alignment horizontal="center" vertical="center"/>
    </xf>
    <xf numFmtId="40" fontId="27" fillId="0" borderId="122" xfId="1" applyNumberFormat="1" applyFont="1" applyFill="1" applyBorder="1" applyAlignment="1">
      <alignment horizontal="right" vertical="center"/>
    </xf>
    <xf numFmtId="186" fontId="27" fillId="0" borderId="123" xfId="1" applyNumberFormat="1" applyFont="1" applyFill="1" applyBorder="1" applyAlignment="1">
      <alignment horizontal="right" vertical="center"/>
    </xf>
    <xf numFmtId="0" fontId="27" fillId="13" borderId="8" xfId="1" applyFont="1" applyFill="1" applyBorder="1" applyAlignment="1">
      <alignment horizontal="centerContinuous" vertical="center"/>
    </xf>
    <xf numFmtId="40" fontId="27" fillId="0" borderId="128" xfId="1" applyNumberFormat="1" applyFont="1" applyFill="1" applyBorder="1" applyAlignment="1">
      <alignment horizontal="right" vertical="center"/>
    </xf>
    <xf numFmtId="186" fontId="27" fillId="0" borderId="129" xfId="1" applyNumberFormat="1" applyFont="1" applyFill="1" applyBorder="1" applyAlignment="1">
      <alignment horizontal="right" vertical="center"/>
    </xf>
    <xf numFmtId="186" fontId="27" fillId="0" borderId="115" xfId="1" applyNumberFormat="1" applyFont="1" applyFill="1" applyBorder="1" applyAlignment="1">
      <alignment horizontal="right" vertical="center"/>
    </xf>
    <xf numFmtId="0" fontId="34" fillId="0" borderId="0" xfId="1" applyFont="1" applyFill="1" applyBorder="1" applyAlignment="1">
      <alignment vertical="center"/>
    </xf>
    <xf numFmtId="38" fontId="27" fillId="0" borderId="94" xfId="1" applyNumberFormat="1" applyFont="1" applyBorder="1" applyAlignment="1">
      <alignment horizontal="center" vertical="center"/>
    </xf>
    <xf numFmtId="0" fontId="27" fillId="0" borderId="268" xfId="1" applyFont="1" applyBorder="1" applyAlignment="1">
      <alignment horizontal="center" vertical="center"/>
    </xf>
    <xf numFmtId="38" fontId="27" fillId="0" borderId="268" xfId="1" applyNumberFormat="1" applyFont="1" applyBorder="1" applyAlignment="1">
      <alignment horizontal="center" vertical="center"/>
    </xf>
    <xf numFmtId="38" fontId="27" fillId="0" borderId="268" xfId="1" applyNumberFormat="1" applyFont="1" applyBorder="1" applyAlignment="1">
      <alignment vertical="center"/>
    </xf>
    <xf numFmtId="195" fontId="15" fillId="0" borderId="115" xfId="2" applyNumberFormat="1" applyFont="1" applyBorder="1" applyAlignment="1">
      <alignment horizontal="center" vertical="center"/>
    </xf>
    <xf numFmtId="191" fontId="15" fillId="6" borderId="71" xfId="1" applyNumberFormat="1" applyFont="1" applyFill="1" applyBorder="1" applyAlignment="1">
      <alignment horizontal="center" vertical="center"/>
    </xf>
    <xf numFmtId="197" fontId="15" fillId="0" borderId="184" xfId="2" applyNumberFormat="1" applyFont="1" applyBorder="1" applyAlignment="1">
      <alignment horizontal="center" vertical="center" shrinkToFit="1"/>
    </xf>
    <xf numFmtId="197" fontId="15" fillId="0" borderId="91" xfId="2" applyNumberFormat="1" applyFont="1" applyBorder="1" applyAlignment="1">
      <alignment horizontal="center" vertical="center" shrinkToFit="1"/>
    </xf>
    <xf numFmtId="197" fontId="15" fillId="0" borderId="113" xfId="2" applyNumberFormat="1" applyFont="1" applyBorder="1" applyAlignment="1">
      <alignment horizontal="center" vertical="center" shrinkToFit="1"/>
    </xf>
    <xf numFmtId="0" fontId="15" fillId="0" borderId="0" xfId="1" applyFont="1" applyBorder="1" applyAlignment="1">
      <alignment horizontal="center" vertical="center"/>
    </xf>
    <xf numFmtId="0" fontId="4" fillId="12" borderId="1" xfId="1" applyFont="1" applyFill="1" applyBorder="1" applyAlignment="1"/>
    <xf numFmtId="0" fontId="15" fillId="12" borderId="2" xfId="1" applyFont="1" applyFill="1" applyBorder="1" applyAlignment="1">
      <alignment horizontal="center" vertical="center"/>
    </xf>
    <xf numFmtId="0" fontId="15" fillId="12" borderId="2" xfId="1" applyFont="1" applyFill="1" applyBorder="1" applyAlignment="1">
      <alignment vertical="center"/>
    </xf>
    <xf numFmtId="0" fontId="15" fillId="12" borderId="3" xfId="1" applyFont="1" applyFill="1" applyBorder="1" applyAlignment="1">
      <alignment horizontal="center" vertical="center"/>
    </xf>
    <xf numFmtId="0" fontId="4" fillId="12" borderId="39" xfId="1" applyFont="1" applyFill="1" applyBorder="1" applyAlignment="1"/>
    <xf numFmtId="0" fontId="34" fillId="12" borderId="52" xfId="1" applyFont="1" applyFill="1" applyBorder="1" applyAlignment="1">
      <alignment vertical="center"/>
    </xf>
    <xf numFmtId="0" fontId="34" fillId="12" borderId="53" xfId="1" applyFont="1" applyFill="1" applyBorder="1" applyAlignment="1">
      <alignment vertical="center"/>
    </xf>
    <xf numFmtId="0" fontId="27" fillId="0" borderId="108" xfId="1" applyFont="1" applyBorder="1" applyAlignment="1">
      <alignment horizontal="center" vertical="center"/>
    </xf>
    <xf numFmtId="0" fontId="27" fillId="0" borderId="112" xfId="1" applyFont="1" applyBorder="1" applyAlignment="1">
      <alignment horizontal="center" vertical="center"/>
    </xf>
    <xf numFmtId="0" fontId="15" fillId="0" borderId="139" xfId="1" applyFont="1" applyBorder="1" applyAlignment="1">
      <alignment horizontal="center" vertical="center"/>
    </xf>
    <xf numFmtId="0" fontId="15" fillId="0" borderId="0" xfId="1" applyFont="1" applyBorder="1" applyAlignment="1">
      <alignment horizontal="center" vertical="center"/>
    </xf>
    <xf numFmtId="0" fontId="27" fillId="0" borderId="102" xfId="1" applyFont="1" applyBorder="1" applyAlignment="1">
      <alignment horizontal="center" vertical="center"/>
    </xf>
    <xf numFmtId="0" fontId="27" fillId="0" borderId="105" xfId="1" applyFont="1" applyBorder="1" applyAlignment="1">
      <alignment horizontal="center" vertical="center"/>
    </xf>
    <xf numFmtId="0" fontId="15" fillId="0" borderId="16" xfId="1" applyFont="1" applyFill="1" applyBorder="1" applyAlignment="1">
      <alignment horizontal="center" vertical="center"/>
    </xf>
    <xf numFmtId="0" fontId="15" fillId="0" borderId="0" xfId="1" applyFont="1" applyAlignment="1">
      <alignment horizontal="center" vertical="center"/>
    </xf>
    <xf numFmtId="0" fontId="15" fillId="0" borderId="43" xfId="1" applyFont="1" applyBorder="1" applyAlignment="1">
      <alignment horizontal="center" vertical="center"/>
    </xf>
    <xf numFmtId="38" fontId="27" fillId="0" borderId="51" xfId="2" applyFont="1" applyFill="1" applyBorder="1" applyAlignment="1">
      <alignment horizontal="center" vertical="center"/>
    </xf>
    <xf numFmtId="0" fontId="27" fillId="13" borderId="199" xfId="1" applyFont="1" applyFill="1" applyBorder="1" applyAlignment="1">
      <alignment horizontal="center" vertical="center"/>
    </xf>
    <xf numFmtId="0" fontId="27" fillId="13" borderId="196" xfId="1" applyFont="1" applyFill="1" applyBorder="1" applyAlignment="1">
      <alignment horizontal="center" vertical="center"/>
    </xf>
    <xf numFmtId="38" fontId="25" fillId="0" borderId="38" xfId="2" applyFont="1" applyBorder="1" applyAlignment="1">
      <alignment horizontal="center" vertical="center"/>
    </xf>
    <xf numFmtId="0" fontId="28" fillId="13" borderId="181" xfId="1" applyFont="1" applyFill="1" applyBorder="1" applyAlignment="1">
      <alignment horizontal="center" vertical="center"/>
    </xf>
    <xf numFmtId="38" fontId="25" fillId="0" borderId="38" xfId="2" applyFont="1" applyBorder="1" applyAlignment="1">
      <alignment horizontal="center" vertical="center"/>
    </xf>
    <xf numFmtId="0" fontId="4" fillId="0" borderId="10" xfId="1" applyFont="1" applyFill="1" applyBorder="1" applyAlignment="1">
      <alignment horizontal="center"/>
    </xf>
    <xf numFmtId="182" fontId="4" fillId="0" borderId="4" xfId="1" applyNumberFormat="1" applyFont="1" applyFill="1" applyBorder="1" applyAlignment="1">
      <alignment horizontal="center" wrapText="1"/>
    </xf>
    <xf numFmtId="182" fontId="4" fillId="0" borderId="153" xfId="1" applyNumberFormat="1" applyFont="1" applyFill="1" applyBorder="1" applyAlignment="1">
      <alignment horizontal="center" wrapText="1"/>
    </xf>
    <xf numFmtId="182" fontId="4" fillId="0" borderId="6" xfId="1" applyNumberFormat="1" applyFont="1" applyFill="1" applyBorder="1" applyAlignment="1">
      <alignment horizontal="center" wrapText="1"/>
    </xf>
    <xf numFmtId="0" fontId="4" fillId="0" borderId="153" xfId="1" applyFont="1" applyFill="1" applyBorder="1" applyAlignment="1">
      <alignment horizontal="center" wrapText="1"/>
    </xf>
    <xf numFmtId="0" fontId="4" fillId="0" borderId="6" xfId="1" applyFont="1" applyFill="1" applyBorder="1" applyAlignment="1">
      <alignment horizontal="center" wrapText="1"/>
    </xf>
    <xf numFmtId="0" fontId="15" fillId="0" borderId="0" xfId="1" applyFont="1" applyAlignment="1">
      <alignment horizontal="center" vertical="center"/>
    </xf>
    <xf numFmtId="0" fontId="4" fillId="0" borderId="34" xfId="1" applyFont="1" applyBorder="1" applyAlignment="1">
      <alignment horizontal="center" vertical="center"/>
    </xf>
    <xf numFmtId="0" fontId="4" fillId="0" borderId="71" xfId="1" applyFont="1" applyBorder="1" applyAlignment="1">
      <alignment horizontal="center" vertical="center" shrinkToFit="1"/>
    </xf>
    <xf numFmtId="189" fontId="15" fillId="0" borderId="0" xfId="1" applyNumberFormat="1" applyFont="1" applyAlignment="1">
      <alignment horizontal="center" vertical="center"/>
    </xf>
    <xf numFmtId="0" fontId="4" fillId="0" borderId="38" xfId="1" applyFont="1" applyBorder="1" applyAlignment="1">
      <alignment horizontal="left" vertical="center"/>
    </xf>
    <xf numFmtId="0" fontId="2" fillId="0" borderId="37" xfId="1" applyFont="1" applyBorder="1" applyAlignment="1">
      <alignment horizontal="center" vertical="center" wrapText="1"/>
    </xf>
    <xf numFmtId="0" fontId="2" fillId="0" borderId="37"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Alignment="1">
      <alignment horizontal="center" vertical="center"/>
    </xf>
    <xf numFmtId="0" fontId="4" fillId="0" borderId="66" xfId="1" applyFont="1" applyBorder="1" applyAlignment="1">
      <alignment horizontal="center" vertical="center"/>
    </xf>
    <xf numFmtId="0" fontId="4" fillId="0" borderId="76" xfId="1" applyFont="1" applyBorder="1" applyAlignment="1">
      <alignment horizontal="center" vertical="center"/>
    </xf>
    <xf numFmtId="0" fontId="4" fillId="0" borderId="68" xfId="1" applyFont="1" applyBorder="1" applyAlignment="1">
      <alignment horizontal="center" vertical="center"/>
    </xf>
    <xf numFmtId="0" fontId="4" fillId="0" borderId="31" xfId="1" applyFont="1" applyBorder="1" applyAlignment="1">
      <alignment horizontal="center" vertical="center"/>
    </xf>
    <xf numFmtId="0" fontId="4" fillId="0" borderId="86" xfId="1" applyFont="1" applyBorder="1" applyAlignment="1">
      <alignment horizontal="center" vertical="center"/>
    </xf>
    <xf numFmtId="0" fontId="4" fillId="0" borderId="33" xfId="1" applyFont="1" applyBorder="1" applyAlignment="1">
      <alignment horizontal="center" vertical="center"/>
    </xf>
    <xf numFmtId="0" fontId="4" fillId="0" borderId="38" xfId="1" applyFont="1" applyBorder="1" applyAlignment="1">
      <alignment horizontal="center" vertical="center"/>
    </xf>
    <xf numFmtId="0" fontId="4" fillId="0" borderId="278" xfId="1" applyFont="1" applyFill="1" applyBorder="1"/>
    <xf numFmtId="0" fontId="4" fillId="0" borderId="279" xfId="1" applyFont="1" applyFill="1" applyBorder="1"/>
    <xf numFmtId="0" fontId="4" fillId="0" borderId="280" xfId="1" applyFont="1" applyFill="1" applyBorder="1"/>
    <xf numFmtId="0" fontId="2" fillId="0" borderId="0" xfId="1" applyFont="1" applyBorder="1" applyAlignment="1">
      <alignment horizontal="center" vertical="center"/>
    </xf>
    <xf numFmtId="38" fontId="2" fillId="0" borderId="37" xfId="2" applyFont="1" applyBorder="1" applyAlignment="1">
      <alignment horizontal="center" vertical="center"/>
    </xf>
    <xf numFmtId="177" fontId="2" fillId="10" borderId="37" xfId="1" applyNumberFormat="1" applyFont="1" applyFill="1" applyBorder="1" applyAlignment="1">
      <alignment vertical="center"/>
    </xf>
    <xf numFmtId="177" fontId="2" fillId="0" borderId="37" xfId="1" applyNumberFormat="1" applyFont="1" applyBorder="1" applyAlignment="1">
      <alignment horizontal="center" vertical="center"/>
    </xf>
    <xf numFmtId="38" fontId="2" fillId="8" borderId="37" xfId="8" applyFont="1" applyFill="1" applyBorder="1" applyAlignment="1">
      <alignment vertical="center"/>
    </xf>
    <xf numFmtId="38" fontId="2" fillId="0" borderId="37" xfId="8" applyFont="1" applyFill="1" applyBorder="1" applyAlignment="1">
      <alignment vertical="center"/>
    </xf>
    <xf numFmtId="0" fontId="2" fillId="0" borderId="37" xfId="1" applyFont="1" applyFill="1" applyBorder="1" applyAlignment="1">
      <alignment horizontal="center" vertical="center"/>
    </xf>
    <xf numFmtId="38" fontId="2" fillId="0" borderId="37" xfId="8" applyFont="1" applyBorder="1" applyAlignment="1">
      <alignment vertical="center"/>
    </xf>
    <xf numFmtId="0" fontId="2" fillId="12" borderId="1" xfId="1" applyFont="1" applyFill="1" applyBorder="1" applyAlignment="1">
      <alignment vertical="center"/>
    </xf>
    <xf numFmtId="0" fontId="2" fillId="12" borderId="2" xfId="1" applyFont="1" applyFill="1" applyBorder="1" applyAlignment="1">
      <alignment vertical="center"/>
    </xf>
    <xf numFmtId="0" fontId="2" fillId="12" borderId="2" xfId="1" applyFont="1" applyFill="1" applyBorder="1" applyAlignment="1">
      <alignment horizontal="center" vertical="center"/>
    </xf>
    <xf numFmtId="0" fontId="2" fillId="12" borderId="3" xfId="1" applyFont="1" applyFill="1" applyBorder="1" applyAlignment="1">
      <alignment vertical="center"/>
    </xf>
    <xf numFmtId="0" fontId="4" fillId="0" borderId="37" xfId="1" applyFont="1" applyBorder="1" applyAlignment="1">
      <alignment horizontal="center" vertical="center" shrinkToFit="1"/>
    </xf>
    <xf numFmtId="38" fontId="2" fillId="0" borderId="66" xfId="8" applyFont="1" applyBorder="1" applyAlignment="1">
      <alignment vertical="center"/>
    </xf>
    <xf numFmtId="38" fontId="2" fillId="8" borderId="66" xfId="8" applyFont="1" applyFill="1" applyBorder="1" applyAlignment="1">
      <alignment vertical="center"/>
    </xf>
    <xf numFmtId="0" fontId="15" fillId="4" borderId="99" xfId="1" applyFont="1" applyFill="1" applyBorder="1" applyAlignment="1">
      <alignment horizontal="center" vertical="center"/>
    </xf>
    <xf numFmtId="0" fontId="15" fillId="4" borderId="16" xfId="1" applyFont="1" applyFill="1" applyBorder="1" applyAlignment="1">
      <alignment horizontal="center" vertical="center"/>
    </xf>
    <xf numFmtId="0" fontId="15" fillId="4" borderId="15" xfId="1" applyFont="1" applyFill="1" applyBorder="1" applyAlignment="1">
      <alignment horizontal="center" vertical="center"/>
    </xf>
    <xf numFmtId="178" fontId="15" fillId="4" borderId="37" xfId="1" applyNumberFormat="1" applyFont="1" applyFill="1" applyBorder="1" applyAlignment="1">
      <alignment vertical="center"/>
    </xf>
    <xf numFmtId="178" fontId="15" fillId="4" borderId="71" xfId="1" applyNumberFormat="1" applyFont="1" applyFill="1" applyBorder="1" applyAlignment="1">
      <alignment vertical="center"/>
    </xf>
    <xf numFmtId="176" fontId="15" fillId="4" borderId="65" xfId="1" applyNumberFormat="1" applyFont="1" applyFill="1" applyBorder="1" applyAlignment="1">
      <alignment vertical="center"/>
    </xf>
    <xf numFmtId="176" fontId="15" fillId="4" borderId="87" xfId="1" applyNumberFormat="1" applyFont="1" applyFill="1" applyBorder="1" applyAlignment="1">
      <alignment vertical="center"/>
    </xf>
    <xf numFmtId="176" fontId="15" fillId="4" borderId="64" xfId="1" applyNumberFormat="1" applyFont="1" applyFill="1" applyBorder="1" applyAlignment="1">
      <alignment vertical="center"/>
    </xf>
    <xf numFmtId="0" fontId="15" fillId="4" borderId="224" xfId="1" applyFont="1" applyFill="1" applyBorder="1" applyAlignment="1">
      <alignment horizontal="center" vertical="center"/>
    </xf>
    <xf numFmtId="0" fontId="15" fillId="4" borderId="151" xfId="1" applyFont="1" applyFill="1" applyBorder="1" applyAlignment="1">
      <alignment horizontal="center" vertical="center"/>
    </xf>
    <xf numFmtId="0" fontId="15" fillId="4" borderId="223" xfId="1" applyFont="1" applyFill="1" applyBorder="1" applyAlignment="1">
      <alignment horizontal="center" vertical="center"/>
    </xf>
    <xf numFmtId="0" fontId="15" fillId="4" borderId="152" xfId="1" applyFont="1" applyFill="1" applyBorder="1" applyAlignment="1">
      <alignment horizontal="center" vertical="center"/>
    </xf>
    <xf numFmtId="178" fontId="15" fillId="4" borderId="65" xfId="1" applyNumberFormat="1" applyFont="1" applyFill="1" applyBorder="1" applyAlignment="1">
      <alignment vertical="center"/>
    </xf>
    <xf numFmtId="178" fontId="15" fillId="4" borderId="87" xfId="1" applyNumberFormat="1" applyFont="1" applyFill="1" applyBorder="1" applyAlignment="1">
      <alignment vertical="center"/>
    </xf>
    <xf numFmtId="176" fontId="15" fillId="4" borderId="88" xfId="1" applyNumberFormat="1" applyFont="1" applyFill="1" applyBorder="1" applyAlignment="1">
      <alignment vertical="center"/>
    </xf>
    <xf numFmtId="178" fontId="15" fillId="4" borderId="107" xfId="1" applyNumberFormat="1" applyFont="1" applyFill="1" applyBorder="1" applyAlignment="1">
      <alignment vertical="center"/>
    </xf>
    <xf numFmtId="0" fontId="15" fillId="4" borderId="18" xfId="1" applyFont="1" applyFill="1" applyBorder="1" applyAlignment="1">
      <alignment horizontal="center" vertical="center"/>
    </xf>
    <xf numFmtId="0" fontId="15" fillId="4" borderId="0" xfId="1" applyFont="1" applyFill="1" applyAlignment="1">
      <alignment horizontal="center" vertical="center"/>
    </xf>
    <xf numFmtId="194" fontId="15" fillId="4" borderId="36" xfId="1" applyNumberFormat="1" applyFont="1" applyFill="1" applyBorder="1" applyAlignment="1">
      <alignment horizontal="center" vertical="center"/>
    </xf>
    <xf numFmtId="194" fontId="15" fillId="4" borderId="37" xfId="1" applyNumberFormat="1" applyFont="1" applyFill="1" applyBorder="1" applyAlignment="1">
      <alignment horizontal="center" vertical="center"/>
    </xf>
    <xf numFmtId="178" fontId="15" fillId="4" borderId="88" xfId="1" applyNumberFormat="1" applyFont="1" applyFill="1" applyBorder="1" applyAlignment="1">
      <alignment vertical="center"/>
    </xf>
    <xf numFmtId="178" fontId="15" fillId="4" borderId="72" xfId="1" applyNumberFormat="1" applyFont="1" applyFill="1" applyBorder="1" applyAlignment="1">
      <alignment vertical="center"/>
    </xf>
    <xf numFmtId="178" fontId="15" fillId="4" borderId="33" xfId="1" applyNumberFormat="1" applyFont="1" applyFill="1" applyBorder="1" applyAlignment="1">
      <alignment vertical="center"/>
    </xf>
    <xf numFmtId="179" fontId="15" fillId="4" borderId="37" xfId="1" applyNumberFormat="1" applyFont="1" applyFill="1" applyBorder="1" applyAlignment="1">
      <alignment vertical="center"/>
    </xf>
    <xf numFmtId="0" fontId="4" fillId="0" borderId="86" xfId="1" applyFont="1" applyBorder="1" applyAlignment="1">
      <alignment vertical="center"/>
    </xf>
    <xf numFmtId="0" fontId="4" fillId="0" borderId="34" xfId="1" applyFont="1" applyBorder="1" applyAlignment="1">
      <alignment vertical="center"/>
    </xf>
    <xf numFmtId="0" fontId="4" fillId="0" borderId="33" xfId="1" applyFont="1" applyBorder="1" applyAlignment="1">
      <alignment vertical="center"/>
    </xf>
    <xf numFmtId="0" fontId="4" fillId="0" borderId="76" xfId="1" applyFont="1" applyBorder="1" applyAlignment="1">
      <alignment vertical="center"/>
    </xf>
    <xf numFmtId="0" fontId="4" fillId="0" borderId="68" xfId="1" applyFont="1" applyBorder="1" applyAlignment="1">
      <alignment vertical="center"/>
    </xf>
    <xf numFmtId="0" fontId="4" fillId="0" borderId="15" xfId="1" applyFont="1" applyBorder="1" applyAlignment="1">
      <alignment horizontal="left" vertical="center"/>
    </xf>
    <xf numFmtId="0" fontId="4" fillId="0" borderId="0" xfId="1" applyFont="1" applyBorder="1" applyAlignment="1">
      <alignment horizontal="left" vertical="center"/>
    </xf>
    <xf numFmtId="0" fontId="4" fillId="0" borderId="56" xfId="1" applyFont="1" applyBorder="1" applyAlignment="1">
      <alignment horizontal="center" vertical="center"/>
    </xf>
    <xf numFmtId="0" fontId="4" fillId="0" borderId="67" xfId="1" applyFont="1" applyBorder="1" applyAlignment="1">
      <alignment horizontal="center" vertical="center"/>
    </xf>
    <xf numFmtId="0" fontId="4" fillId="4" borderId="37" xfId="1" applyFont="1" applyFill="1" applyBorder="1" applyAlignment="1">
      <alignment horizontal="center" vertical="center"/>
    </xf>
    <xf numFmtId="0" fontId="15" fillId="0" borderId="0" xfId="1" applyFont="1" applyFill="1" applyBorder="1" applyAlignment="1">
      <alignment vertical="center" wrapText="1"/>
    </xf>
    <xf numFmtId="38" fontId="15" fillId="0" borderId="0" xfId="1" applyNumberFormat="1" applyFont="1" applyFill="1" applyBorder="1" applyAlignment="1">
      <alignment vertical="center"/>
    </xf>
    <xf numFmtId="0" fontId="35" fillId="0" borderId="0" xfId="1" applyFont="1" applyBorder="1" applyAlignment="1">
      <alignment horizontal="left" vertical="center"/>
    </xf>
    <xf numFmtId="0" fontId="35" fillId="0" borderId="0" xfId="1" applyFont="1" applyBorder="1" applyAlignment="1">
      <alignment horizontal="center" vertical="center"/>
    </xf>
    <xf numFmtId="40" fontId="35" fillId="0" borderId="0" xfId="1" applyNumberFormat="1" applyFont="1" applyBorder="1" applyAlignment="1">
      <alignment horizontal="center" vertical="center"/>
    </xf>
    <xf numFmtId="198" fontId="35" fillId="0" borderId="0" xfId="1" applyNumberFormat="1" applyFont="1" applyBorder="1" applyAlignment="1">
      <alignment horizontal="center" vertical="center"/>
    </xf>
    <xf numFmtId="194" fontId="35" fillId="0" borderId="0" xfId="1" applyNumberFormat="1" applyFont="1" applyBorder="1" applyAlignment="1">
      <alignment horizontal="center" vertical="center"/>
    </xf>
    <xf numFmtId="0" fontId="35" fillId="0" borderId="0" xfId="1" applyFont="1" applyAlignment="1">
      <alignment horizontal="center" vertical="center"/>
    </xf>
    <xf numFmtId="198" fontId="36" fillId="0" borderId="0" xfId="1" applyNumberFormat="1" applyFont="1" applyBorder="1" applyAlignment="1">
      <alignment horizontal="center" vertical="center"/>
    </xf>
    <xf numFmtId="38" fontId="25" fillId="10" borderId="37" xfId="2" applyFont="1" applyFill="1" applyBorder="1" applyAlignment="1">
      <alignment horizontal="center" vertical="center"/>
    </xf>
    <xf numFmtId="38" fontId="25" fillId="0" borderId="142" xfId="2" applyFont="1" applyFill="1" applyBorder="1" applyAlignment="1">
      <alignment horizontal="center" vertical="center"/>
    </xf>
    <xf numFmtId="38" fontId="25" fillId="10" borderId="38" xfId="2" applyFont="1" applyFill="1" applyBorder="1" applyAlignment="1">
      <alignment horizontal="center" vertical="center"/>
    </xf>
    <xf numFmtId="38" fontId="25" fillId="10" borderId="285" xfId="2" applyFont="1" applyFill="1" applyBorder="1" applyAlignment="1">
      <alignment horizontal="center" vertical="center"/>
    </xf>
    <xf numFmtId="0" fontId="4" fillId="0" borderId="283" xfId="1" applyFont="1" applyFill="1" applyBorder="1"/>
    <xf numFmtId="0" fontId="4" fillId="0" borderId="284" xfId="1" applyFont="1" applyFill="1" applyBorder="1"/>
    <xf numFmtId="0" fontId="38" fillId="0" borderId="0" xfId="1" applyFont="1" applyFill="1" applyAlignment="1">
      <alignment horizontal="left" vertical="center"/>
    </xf>
    <xf numFmtId="0" fontId="37" fillId="0" borderId="67" xfId="1" applyFont="1" applyFill="1" applyBorder="1" applyAlignment="1">
      <alignment horizontal="center"/>
    </xf>
    <xf numFmtId="0" fontId="40" fillId="0" borderId="0" xfId="1" applyFont="1" applyAlignment="1">
      <alignment vertical="center"/>
    </xf>
    <xf numFmtId="0" fontId="9" fillId="0" borderId="37" xfId="1" applyFont="1" applyFill="1" applyBorder="1" applyAlignment="1">
      <alignment horizontal="center" vertical="center" wrapText="1"/>
    </xf>
    <xf numFmtId="0" fontId="9" fillId="0" borderId="37" xfId="1" applyFont="1" applyBorder="1" applyAlignment="1">
      <alignment horizontal="center" vertical="center"/>
    </xf>
    <xf numFmtId="0" fontId="9" fillId="0" borderId="37" xfId="1" applyFont="1" applyFill="1" applyBorder="1" applyAlignment="1">
      <alignment horizontal="center" vertical="center"/>
    </xf>
    <xf numFmtId="0" fontId="17" fillId="0" borderId="0" xfId="1" applyFont="1" applyFill="1" applyAlignment="1">
      <alignment horizontal="center" vertical="top"/>
    </xf>
    <xf numFmtId="0" fontId="9" fillId="0" borderId="43" xfId="1" applyFont="1" applyFill="1" applyBorder="1" applyAlignment="1">
      <alignment horizontal="left" vertical="center" wrapText="1"/>
    </xf>
    <xf numFmtId="0" fontId="9" fillId="0" borderId="37"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9" fillId="0" borderId="50" xfId="0" applyFont="1" applyBorder="1" applyAlignment="1" applyProtection="1">
      <alignment vertical="center" wrapText="1"/>
      <protection locked="0"/>
    </xf>
    <xf numFmtId="0" fontId="9" fillId="0" borderId="219" xfId="0" applyFont="1" applyBorder="1" applyAlignment="1" applyProtection="1">
      <alignment vertical="center" shrinkToFit="1"/>
      <protection locked="0"/>
    </xf>
    <xf numFmtId="0" fontId="9" fillId="0" borderId="56"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0" xfId="0" applyFont="1" applyAlignment="1">
      <alignment vertical="center"/>
    </xf>
    <xf numFmtId="0" fontId="17" fillId="0" borderId="0" xfId="0" applyFont="1" applyAlignment="1">
      <alignment horizontal="center" vertical="top"/>
    </xf>
    <xf numFmtId="0" fontId="9" fillId="0" borderId="0" xfId="0" applyFont="1" applyAlignment="1">
      <alignment horizontal="left" vertical="center"/>
    </xf>
    <xf numFmtId="0" fontId="9" fillId="0" borderId="0" xfId="0" applyFont="1" applyAlignment="1">
      <alignment vertical="top" wrapText="1"/>
    </xf>
    <xf numFmtId="0" fontId="9" fillId="0" borderId="37" xfId="0" applyFont="1" applyBorder="1" applyAlignment="1">
      <alignment horizontal="center" vertical="center"/>
    </xf>
    <xf numFmtId="0" fontId="9" fillId="0" borderId="37" xfId="0" applyFont="1" applyBorder="1" applyAlignment="1" applyProtection="1">
      <alignment vertical="center" wrapText="1"/>
      <protection locked="0"/>
    </xf>
    <xf numFmtId="0" fontId="9" fillId="0" borderId="37" xfId="0" applyFont="1" applyFill="1" applyBorder="1" applyAlignment="1">
      <alignment horizontal="center" vertical="center"/>
    </xf>
    <xf numFmtId="0" fontId="9" fillId="0" borderId="0" xfId="0" applyFont="1" applyFill="1" applyAlignment="1" applyProtection="1">
      <alignment horizontal="right" vertical="top"/>
      <protection locked="0"/>
    </xf>
    <xf numFmtId="0" fontId="23" fillId="0" borderId="0" xfId="9" quotePrefix="1" applyFont="1" applyAlignment="1">
      <alignment horizontal="center"/>
    </xf>
    <xf numFmtId="0" fontId="9" fillId="0" borderId="0" xfId="9" applyFont="1" applyBorder="1" applyAlignment="1">
      <alignment horizontal="center"/>
    </xf>
    <xf numFmtId="0" fontId="9" fillId="0" borderId="0" xfId="9" applyFont="1" applyBorder="1" applyAlignment="1">
      <alignment horizontal="right"/>
    </xf>
    <xf numFmtId="0" fontId="9" fillId="0" borderId="0" xfId="9" applyFont="1" applyAlignment="1" applyProtection="1">
      <alignment horizontal="right"/>
      <protection locked="0"/>
    </xf>
    <xf numFmtId="0" fontId="24" fillId="0" borderId="0" xfId="9" applyFont="1" applyAlignment="1">
      <alignment horizontal="center" vertical="center" wrapText="1"/>
    </xf>
    <xf numFmtId="0" fontId="9" fillId="0" borderId="0" xfId="9" applyFont="1" applyBorder="1" applyAlignment="1">
      <alignment vertical="top" wrapText="1"/>
    </xf>
    <xf numFmtId="0" fontId="9" fillId="0" borderId="0" xfId="9" applyFont="1" applyAlignment="1">
      <alignment horizontal="center" vertical="center" wrapText="1"/>
    </xf>
    <xf numFmtId="0" fontId="9" fillId="0" borderId="0" xfId="9" applyFont="1" applyBorder="1" applyAlignment="1">
      <alignment horizontal="left" vertical="top" wrapText="1"/>
    </xf>
    <xf numFmtId="0" fontId="9" fillId="0" borderId="43" xfId="9" applyFont="1" applyBorder="1" applyAlignment="1">
      <alignment horizontal="left" vertical="top" wrapText="1"/>
    </xf>
    <xf numFmtId="0" fontId="9" fillId="0" borderId="38" xfId="9" applyFont="1" applyBorder="1" applyAlignment="1">
      <alignment horizontal="left" vertical="center"/>
    </xf>
    <xf numFmtId="0" fontId="9" fillId="0" borderId="34" xfId="9" applyFont="1" applyBorder="1" applyAlignment="1">
      <alignment horizontal="left" vertical="center"/>
    </xf>
    <xf numFmtId="0" fontId="9" fillId="0" borderId="33" xfId="9" applyFont="1" applyBorder="1" applyAlignment="1">
      <alignment horizontal="left" vertical="center"/>
    </xf>
    <xf numFmtId="0" fontId="9" fillId="0" borderId="38" xfId="9" applyFont="1" applyBorder="1" applyAlignment="1" applyProtection="1">
      <alignment horizontal="left" vertical="top" wrapText="1"/>
      <protection locked="0"/>
    </xf>
    <xf numFmtId="0" fontId="9" fillId="0" borderId="34" xfId="9" applyFont="1" applyBorder="1" applyAlignment="1" applyProtection="1">
      <alignment horizontal="left" vertical="top" wrapText="1"/>
      <protection locked="0"/>
    </xf>
    <xf numFmtId="0" fontId="9" fillId="0" borderId="33" xfId="9" applyFont="1" applyBorder="1" applyAlignment="1" applyProtection="1">
      <alignment horizontal="left" vertical="top" wrapText="1"/>
      <protection locked="0"/>
    </xf>
    <xf numFmtId="0" fontId="10" fillId="0" borderId="0" xfId="9" applyFont="1" applyBorder="1" applyAlignment="1">
      <alignment horizontal="left" vertical="top" wrapText="1"/>
    </xf>
    <xf numFmtId="0" fontId="25" fillId="0" borderId="56" xfId="9" applyFont="1" applyBorder="1" applyAlignment="1">
      <alignment horizontal="center" vertical="center" textRotation="255"/>
    </xf>
    <xf numFmtId="0" fontId="25" fillId="0" borderId="57" xfId="9" applyFont="1" applyBorder="1" applyAlignment="1">
      <alignment horizontal="center" vertical="center" textRotation="255"/>
    </xf>
    <xf numFmtId="0" fontId="25" fillId="0" borderId="58" xfId="9" applyFont="1" applyBorder="1" applyAlignment="1">
      <alignment horizontal="center" vertical="center" textRotation="255"/>
    </xf>
    <xf numFmtId="0" fontId="25" fillId="0" borderId="19" xfId="9" applyFont="1" applyBorder="1" applyAlignment="1">
      <alignment horizontal="center" vertical="center" textRotation="255"/>
    </xf>
    <xf numFmtId="0" fontId="25" fillId="0" borderId="51" xfId="9" applyFont="1" applyBorder="1" applyAlignment="1">
      <alignment horizontal="center" vertical="center" textRotation="255"/>
    </xf>
    <xf numFmtId="0" fontId="25" fillId="0" borderId="49" xfId="9" applyFont="1" applyBorder="1" applyAlignment="1">
      <alignment horizontal="center" vertical="center" textRotation="255"/>
    </xf>
    <xf numFmtId="0" fontId="25" fillId="0" borderId="38" xfId="9" applyFont="1" applyBorder="1" applyAlignment="1" applyProtection="1">
      <alignment horizontal="center" vertical="top" wrapText="1"/>
      <protection locked="0"/>
    </xf>
    <xf numFmtId="0" fontId="25" fillId="0" borderId="34" xfId="9" applyFont="1" applyBorder="1" applyAlignment="1" applyProtection="1">
      <alignment horizontal="center" vertical="top" wrapText="1"/>
      <protection locked="0"/>
    </xf>
    <xf numFmtId="0" fontId="25" fillId="0" borderId="33" xfId="9" applyFont="1" applyBorder="1" applyAlignment="1" applyProtection="1">
      <alignment horizontal="center" vertical="top" wrapText="1"/>
      <protection locked="0"/>
    </xf>
    <xf numFmtId="0" fontId="25" fillId="0" borderId="203" xfId="9" applyFont="1" applyBorder="1" applyAlignment="1" applyProtection="1">
      <alignment horizontal="center" vertical="top" wrapText="1"/>
      <protection locked="0"/>
    </xf>
    <xf numFmtId="0" fontId="25" fillId="0" borderId="204" xfId="9" applyFont="1" applyBorder="1" applyAlignment="1" applyProtection="1">
      <alignment horizontal="center" vertical="top" wrapText="1"/>
      <protection locked="0"/>
    </xf>
    <xf numFmtId="0" fontId="25" fillId="0" borderId="56" xfId="9" applyFont="1" applyBorder="1" applyAlignment="1" applyProtection="1">
      <alignment horizontal="center" vertical="top" wrapText="1"/>
      <protection locked="0"/>
    </xf>
    <xf numFmtId="0" fontId="25" fillId="0" borderId="31" xfId="9" applyFont="1" applyBorder="1" applyAlignment="1" applyProtection="1">
      <alignment horizontal="center" vertical="top" wrapText="1"/>
      <protection locked="0"/>
    </xf>
    <xf numFmtId="0" fontId="25" fillId="0" borderId="57" xfId="9" applyFont="1" applyBorder="1" applyAlignment="1" applyProtection="1">
      <alignment horizontal="center" vertical="top" wrapText="1"/>
      <protection locked="0"/>
    </xf>
    <xf numFmtId="0" fontId="25" fillId="0" borderId="58" xfId="9" applyFont="1" applyBorder="1" applyAlignment="1" applyProtection="1">
      <alignment horizontal="center" vertical="top" wrapText="1"/>
      <protection locked="0"/>
    </xf>
    <xf numFmtId="0" fontId="25" fillId="0" borderId="0" xfId="9" applyFont="1" applyBorder="1" applyAlignment="1" applyProtection="1">
      <alignment horizontal="center" vertical="top" wrapText="1"/>
      <protection locked="0"/>
    </xf>
    <xf numFmtId="0" fontId="25" fillId="0" borderId="19" xfId="9" applyFont="1" applyBorder="1" applyAlignment="1" applyProtection="1">
      <alignment horizontal="center" vertical="top" wrapText="1"/>
      <protection locked="0"/>
    </xf>
    <xf numFmtId="0" fontId="25" fillId="0" borderId="51" xfId="9" applyFont="1" applyBorder="1" applyAlignment="1" applyProtection="1">
      <alignment horizontal="center" vertical="top" wrapText="1"/>
      <protection locked="0"/>
    </xf>
    <xf numFmtId="0" fontId="25" fillId="0" borderId="43" xfId="9" applyFont="1" applyBorder="1" applyAlignment="1" applyProtection="1">
      <alignment horizontal="center" vertical="top" wrapText="1"/>
      <protection locked="0"/>
    </xf>
    <xf numFmtId="0" fontId="25" fillId="0" borderId="49" xfId="9" applyFont="1" applyBorder="1" applyAlignment="1" applyProtection="1">
      <alignment horizontal="center" vertical="top" wrapText="1"/>
      <protection locked="0"/>
    </xf>
    <xf numFmtId="0" fontId="25" fillId="0" borderId="205" xfId="9" applyFont="1" applyBorder="1" applyAlignment="1" applyProtection="1">
      <alignment horizontal="center" vertical="top" wrapText="1"/>
      <protection locked="0"/>
    </xf>
    <xf numFmtId="0" fontId="25" fillId="0" borderId="146" xfId="9" applyFont="1" applyBorder="1" applyAlignment="1" applyProtection="1">
      <alignment horizontal="center" vertical="top" wrapText="1"/>
      <protection locked="0"/>
    </xf>
    <xf numFmtId="0" fontId="25" fillId="0" borderId="207" xfId="9" applyFont="1" applyBorder="1" applyAlignment="1" applyProtection="1">
      <alignment horizontal="center" vertical="top" wrapText="1"/>
      <protection locked="0"/>
    </xf>
    <xf numFmtId="0" fontId="25" fillId="0" borderId="206" xfId="9" applyFont="1" applyBorder="1" applyAlignment="1" applyProtection="1">
      <alignment horizontal="center" vertical="top" wrapText="1"/>
      <protection locked="0"/>
    </xf>
    <xf numFmtId="0" fontId="25" fillId="0" borderId="59" xfId="9" applyFont="1" applyBorder="1" applyAlignment="1" applyProtection="1">
      <alignment horizontal="center" vertical="top" wrapText="1"/>
      <protection locked="0"/>
    </xf>
    <xf numFmtId="0" fontId="25" fillId="0" borderId="208" xfId="9" applyFont="1" applyBorder="1" applyAlignment="1" applyProtection="1">
      <alignment horizontal="center" vertical="top" wrapText="1"/>
      <protection locked="0"/>
    </xf>
    <xf numFmtId="0" fontId="17" fillId="0" borderId="0" xfId="5" applyFont="1" applyAlignment="1">
      <alignment horizontal="center" vertical="top"/>
    </xf>
    <xf numFmtId="0" fontId="9" fillId="0" borderId="0" xfId="5" applyFont="1" applyAlignment="1">
      <alignment vertical="top" wrapText="1"/>
    </xf>
    <xf numFmtId="0" fontId="9" fillId="0" borderId="37" xfId="5" applyFont="1" applyBorder="1" applyAlignment="1">
      <alignment horizontal="center" vertical="center"/>
    </xf>
    <xf numFmtId="0" fontId="9" fillId="0" borderId="37" xfId="5" applyFont="1" applyBorder="1" applyAlignment="1" applyProtection="1">
      <alignment vertical="center" wrapText="1"/>
      <protection locked="0"/>
    </xf>
    <xf numFmtId="0" fontId="9" fillId="0" borderId="37" xfId="5" applyFont="1" applyFill="1" applyBorder="1" applyAlignment="1">
      <alignment horizontal="center" vertical="center"/>
    </xf>
    <xf numFmtId="0" fontId="9" fillId="0" borderId="0" xfId="5" applyFont="1" applyFill="1" applyAlignment="1" applyProtection="1">
      <alignment horizontal="right" vertical="top"/>
      <protection locked="0"/>
    </xf>
    <xf numFmtId="38" fontId="25" fillId="0" borderId="71" xfId="2" applyFont="1" applyBorder="1" applyAlignment="1">
      <alignment horizontal="center" vertical="center"/>
    </xf>
    <xf numFmtId="38" fontId="25" fillId="0" borderId="75" xfId="2" applyFont="1" applyBorder="1" applyAlignment="1">
      <alignment horizontal="center" vertical="center"/>
    </xf>
    <xf numFmtId="38" fontId="25" fillId="0" borderId="78" xfId="2" applyFont="1" applyBorder="1" applyAlignment="1">
      <alignment horizontal="center" vertical="center"/>
    </xf>
    <xf numFmtId="38" fontId="25" fillId="10" borderId="66" xfId="2" applyFont="1" applyFill="1" applyBorder="1" applyAlignment="1">
      <alignment horizontal="center" vertical="center"/>
    </xf>
    <xf numFmtId="38" fontId="25" fillId="10" borderId="50" xfId="2" applyFont="1" applyFill="1" applyBorder="1" applyAlignment="1">
      <alignment horizontal="center" vertical="center"/>
    </xf>
    <xf numFmtId="38" fontId="25" fillId="10" borderId="33" xfId="2" applyFont="1" applyFill="1" applyBorder="1" applyAlignment="1">
      <alignment horizontal="center" vertical="center"/>
    </xf>
    <xf numFmtId="38" fontId="25" fillId="0" borderId="66" xfId="2" applyFont="1" applyFill="1" applyBorder="1" applyAlignment="1">
      <alignment horizontal="center" vertical="center"/>
    </xf>
    <xf numFmtId="38" fontId="25" fillId="0" borderId="50" xfId="2" applyFont="1" applyFill="1" applyBorder="1" applyAlignment="1">
      <alignment horizontal="center" vertical="center"/>
    </xf>
    <xf numFmtId="177" fontId="2" fillId="0" borderId="75" xfId="1" applyNumberFormat="1" applyFont="1" applyFill="1" applyBorder="1" applyAlignment="1">
      <alignment horizontal="center" vertical="center"/>
    </xf>
    <xf numFmtId="177" fontId="2" fillId="0" borderId="73" xfId="1" applyNumberFormat="1" applyFont="1" applyFill="1" applyBorder="1" applyAlignment="1">
      <alignment horizontal="center" vertical="center"/>
    </xf>
    <xf numFmtId="38" fontId="25" fillId="10" borderId="37" xfId="2" applyFont="1" applyFill="1" applyBorder="1" applyAlignment="1">
      <alignment horizontal="center" vertical="center"/>
    </xf>
    <xf numFmtId="38" fontId="25" fillId="3" borderId="72" xfId="2" applyFont="1" applyFill="1" applyBorder="1" applyAlignment="1">
      <alignment horizontal="center" vertical="center"/>
    </xf>
    <xf numFmtId="38" fontId="25" fillId="0" borderId="33" xfId="2" applyFont="1" applyBorder="1" applyAlignment="1">
      <alignment horizontal="center" vertical="center"/>
    </xf>
    <xf numFmtId="38" fontId="25" fillId="0" borderId="37" xfId="2" applyFont="1" applyFill="1" applyBorder="1" applyAlignment="1">
      <alignment horizontal="center" vertical="center"/>
    </xf>
    <xf numFmtId="177" fontId="2" fillId="0" borderId="78" xfId="1" applyNumberFormat="1" applyFont="1" applyFill="1" applyBorder="1" applyAlignment="1">
      <alignment horizontal="center" vertical="center"/>
    </xf>
    <xf numFmtId="0" fontId="31" fillId="10" borderId="66" xfId="2" applyNumberFormat="1" applyFont="1" applyFill="1" applyBorder="1" applyAlignment="1">
      <alignment horizontal="center" vertical="center" wrapText="1" shrinkToFit="1"/>
    </xf>
    <xf numFmtId="0" fontId="31" fillId="10" borderId="50" xfId="2" applyNumberFormat="1" applyFont="1" applyFill="1" applyBorder="1" applyAlignment="1">
      <alignment horizontal="center" vertical="center" wrapText="1" shrinkToFit="1"/>
    </xf>
    <xf numFmtId="38" fontId="25" fillId="0" borderId="49" xfId="2" applyFont="1" applyBorder="1" applyAlignment="1">
      <alignment horizontal="center" vertical="center"/>
    </xf>
    <xf numFmtId="38" fontId="25" fillId="10" borderId="49" xfId="2" applyFont="1" applyFill="1" applyBorder="1" applyAlignment="1">
      <alignment horizontal="center" vertical="center"/>
    </xf>
    <xf numFmtId="38" fontId="25" fillId="0" borderId="73" xfId="2" applyFont="1" applyBorder="1" applyAlignment="1">
      <alignment horizontal="center" vertical="center"/>
    </xf>
    <xf numFmtId="0" fontId="2" fillId="0" borderId="38"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3" xfId="1" applyFont="1" applyBorder="1" applyAlignment="1">
      <alignment horizontal="center" vertical="center" wrapText="1"/>
    </xf>
    <xf numFmtId="38" fontId="25" fillId="0" borderId="38" xfId="2" applyFont="1" applyBorder="1" applyAlignment="1">
      <alignment horizontal="center" vertical="center"/>
    </xf>
    <xf numFmtId="38" fontId="25" fillId="0" borderId="84" xfId="2" applyFont="1" applyBorder="1" applyAlignment="1">
      <alignment horizontal="center" vertical="center"/>
    </xf>
    <xf numFmtId="38" fontId="25" fillId="3" borderId="70" xfId="2" applyFont="1" applyFill="1" applyBorder="1" applyAlignment="1">
      <alignment horizontal="center" vertical="center"/>
    </xf>
    <xf numFmtId="0" fontId="2" fillId="0" borderId="37" xfId="1" applyFont="1" applyBorder="1" applyAlignment="1">
      <alignment horizontal="center" vertical="center" wrapText="1"/>
    </xf>
    <xf numFmtId="0" fontId="2" fillId="0" borderId="37" xfId="1" applyFont="1" applyBorder="1" applyAlignment="1">
      <alignment horizontal="center" vertical="center"/>
    </xf>
    <xf numFmtId="0" fontId="2" fillId="0" borderId="66" xfId="1" applyFont="1" applyBorder="1" applyAlignment="1">
      <alignment horizontal="center" vertical="center"/>
    </xf>
    <xf numFmtId="0" fontId="2" fillId="0" borderId="75" xfId="1" applyFont="1" applyBorder="1" applyAlignment="1">
      <alignment horizontal="center" vertical="center"/>
    </xf>
    <xf numFmtId="0" fontId="2" fillId="0" borderId="78" xfId="1" applyFont="1" applyBorder="1" applyAlignment="1">
      <alignment horizontal="center" vertical="center"/>
    </xf>
    <xf numFmtId="0" fontId="2" fillId="0" borderId="86"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85" xfId="1" applyFont="1" applyBorder="1" applyAlignment="1">
      <alignment horizontal="center" vertical="center"/>
    </xf>
    <xf numFmtId="0" fontId="2" fillId="0" borderId="31" xfId="1" applyFont="1" applyBorder="1" applyAlignment="1">
      <alignment horizontal="center" vertical="center"/>
    </xf>
    <xf numFmtId="0" fontId="2" fillId="0" borderId="57" xfId="1" applyFont="1" applyBorder="1" applyAlignment="1">
      <alignment horizontal="center" vertical="center"/>
    </xf>
    <xf numFmtId="0" fontId="2" fillId="0" borderId="74" xfId="1" applyFont="1" applyFill="1" applyBorder="1" applyAlignment="1">
      <alignment horizontal="center" vertical="center" wrapText="1"/>
    </xf>
    <xf numFmtId="0" fontId="2" fillId="0" borderId="77" xfId="1" applyFont="1" applyFill="1" applyBorder="1" applyAlignment="1">
      <alignment horizontal="center" vertical="center" wrapText="1"/>
    </xf>
    <xf numFmtId="0" fontId="2" fillId="0" borderId="66" xfId="1" applyFont="1" applyFill="1" applyBorder="1" applyAlignment="1">
      <alignment horizontal="center" vertical="center" wrapText="1"/>
    </xf>
    <xf numFmtId="0" fontId="2" fillId="0" borderId="76" xfId="1" applyFont="1" applyFill="1" applyBorder="1" applyAlignment="1">
      <alignment horizontal="center" vertical="center" wrapText="1"/>
    </xf>
    <xf numFmtId="0" fontId="2" fillId="0" borderId="72" xfId="1" applyFont="1" applyBorder="1" applyAlignment="1">
      <alignment horizontal="center" vertical="center" wrapText="1"/>
    </xf>
    <xf numFmtId="0" fontId="2" fillId="0" borderId="74" xfId="1" applyFont="1" applyBorder="1" applyAlignment="1">
      <alignment horizontal="center" vertical="center" wrapText="1"/>
    </xf>
    <xf numFmtId="0" fontId="2" fillId="0" borderId="5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56" xfId="1" applyFont="1" applyBorder="1" applyAlignment="1">
      <alignment horizontal="center" vertical="center" wrapText="1"/>
    </xf>
    <xf numFmtId="0" fontId="2" fillId="0" borderId="51" xfId="1" applyFont="1" applyBorder="1" applyAlignment="1">
      <alignment horizontal="center" vertical="center" wrapText="1"/>
    </xf>
    <xf numFmtId="0" fontId="2" fillId="0" borderId="49" xfId="1" applyFont="1" applyBorder="1" applyAlignment="1">
      <alignment horizontal="center" vertical="center" wrapText="1"/>
    </xf>
    <xf numFmtId="38" fontId="25" fillId="8" borderId="50" xfId="2" applyFont="1" applyFill="1" applyBorder="1" applyAlignment="1">
      <alignment horizontal="center" vertical="center"/>
    </xf>
    <xf numFmtId="38" fontId="25" fillId="8" borderId="37" xfId="2" applyFont="1" applyFill="1" applyBorder="1" applyAlignment="1">
      <alignment horizontal="center" vertical="center"/>
    </xf>
    <xf numFmtId="0" fontId="2" fillId="0" borderId="75" xfId="1" applyFont="1" applyBorder="1" applyAlignment="1">
      <alignment horizontal="center" vertical="center" wrapText="1"/>
    </xf>
    <xf numFmtId="0" fontId="2" fillId="0" borderId="78" xfId="1" applyFont="1" applyBorder="1" applyAlignment="1">
      <alignment horizontal="center" vertical="center" wrapText="1"/>
    </xf>
    <xf numFmtId="38" fontId="25" fillId="10" borderId="61" xfId="2" applyFont="1" applyFill="1" applyBorder="1" applyAlignment="1">
      <alignment horizontal="center" vertical="center"/>
    </xf>
    <xf numFmtId="38" fontId="25" fillId="10" borderId="57" xfId="2" applyFont="1" applyFill="1" applyBorder="1" applyAlignment="1">
      <alignment horizontal="center" vertical="center"/>
    </xf>
    <xf numFmtId="38" fontId="25" fillId="3" borderId="74" xfId="2" applyFont="1" applyFill="1" applyBorder="1" applyAlignment="1">
      <alignment horizontal="center" vertical="center"/>
    </xf>
    <xf numFmtId="38" fontId="25" fillId="0" borderId="57" xfId="2" applyFont="1" applyBorder="1" applyAlignment="1">
      <alignment horizontal="center" vertical="center"/>
    </xf>
    <xf numFmtId="38" fontId="25" fillId="0" borderId="142" xfId="2" applyFont="1" applyFill="1" applyBorder="1" applyAlignment="1">
      <alignment horizontal="center" vertical="center"/>
    </xf>
    <xf numFmtId="38" fontId="25" fillId="0" borderId="160" xfId="2" applyFont="1" applyFill="1" applyBorder="1" applyAlignment="1">
      <alignment horizontal="center" vertical="center"/>
    </xf>
    <xf numFmtId="38" fontId="25" fillId="10" borderId="76" xfId="2" applyFont="1" applyFill="1" applyBorder="1" applyAlignment="1">
      <alignment horizontal="center" vertical="center"/>
    </xf>
    <xf numFmtId="38" fontId="25" fillId="8" borderId="66" xfId="2" applyFont="1" applyFill="1" applyBorder="1" applyAlignment="1">
      <alignment horizontal="center" vertical="center"/>
    </xf>
    <xf numFmtId="0" fontId="31" fillId="8" borderId="66" xfId="2" applyNumberFormat="1" applyFont="1" applyFill="1" applyBorder="1" applyAlignment="1">
      <alignment horizontal="center" vertical="center" wrapText="1" shrinkToFit="1"/>
    </xf>
    <xf numFmtId="0" fontId="31" fillId="8" borderId="50" xfId="2" applyNumberFormat="1" applyFont="1" applyFill="1" applyBorder="1" applyAlignment="1">
      <alignment horizontal="center" vertical="center" wrapText="1" shrinkToFit="1"/>
    </xf>
    <xf numFmtId="38" fontId="25" fillId="8" borderId="61" xfId="2" applyFont="1" applyFill="1" applyBorder="1" applyAlignment="1">
      <alignment horizontal="center" vertical="center"/>
    </xf>
    <xf numFmtId="0" fontId="2" fillId="8" borderId="0" xfId="1" applyFont="1" applyFill="1" applyAlignment="1">
      <alignment horizontal="center" vertical="center"/>
    </xf>
    <xf numFmtId="0" fontId="4" fillId="0" borderId="37" xfId="1" applyFont="1" applyBorder="1" applyAlignment="1">
      <alignment horizontal="center" vertical="center" wrapText="1" shrinkToFit="1"/>
    </xf>
    <xf numFmtId="0" fontId="4" fillId="0" borderId="37" xfId="1" applyFont="1" applyBorder="1" applyAlignment="1">
      <alignment horizontal="center" vertical="center" shrinkToFit="1"/>
    </xf>
    <xf numFmtId="0" fontId="2" fillId="0" borderId="0" xfId="1" applyFont="1" applyBorder="1" applyAlignment="1">
      <alignment horizontal="center" vertical="center" wrapText="1"/>
    </xf>
    <xf numFmtId="0" fontId="15" fillId="0" borderId="177" xfId="1" applyFont="1" applyBorder="1" applyAlignment="1">
      <alignment horizontal="center" vertical="center"/>
    </xf>
    <xf numFmtId="0" fontId="15" fillId="0" borderId="178" xfId="1" applyFont="1" applyBorder="1" applyAlignment="1">
      <alignment horizontal="center" vertical="center"/>
    </xf>
    <xf numFmtId="189" fontId="15" fillId="6" borderId="99" xfId="1" applyNumberFormat="1" applyFont="1" applyFill="1" applyBorder="1" applyAlignment="1">
      <alignment horizontal="center" vertical="center"/>
    </xf>
    <xf numFmtId="189" fontId="15" fillId="6" borderId="16" xfId="1" applyNumberFormat="1" applyFont="1" applyFill="1" applyBorder="1" applyAlignment="1">
      <alignment horizontal="center" vertical="center"/>
    </xf>
    <xf numFmtId="189" fontId="15" fillId="6" borderId="100" xfId="1" applyNumberFormat="1" applyFont="1" applyFill="1" applyBorder="1" applyAlignment="1">
      <alignment horizontal="center" vertical="center"/>
    </xf>
    <xf numFmtId="189" fontId="15" fillId="6" borderId="34" xfId="1" applyNumberFormat="1" applyFont="1" applyFill="1" applyBorder="1" applyAlignment="1">
      <alignment horizontal="center" vertical="center"/>
    </xf>
    <xf numFmtId="189" fontId="15" fillId="6" borderId="84" xfId="1" applyNumberFormat="1" applyFont="1" applyFill="1" applyBorder="1" applyAlignment="1">
      <alignment horizontal="center" vertical="center"/>
    </xf>
    <xf numFmtId="0" fontId="15" fillId="0" borderId="99" xfId="1" applyFont="1" applyFill="1" applyBorder="1" applyAlignment="1">
      <alignment horizontal="center" vertical="center"/>
    </xf>
    <xf numFmtId="0" fontId="15" fillId="0" borderId="16" xfId="1" applyFont="1" applyFill="1" applyBorder="1" applyAlignment="1">
      <alignment horizontal="center" vertical="center"/>
    </xf>
    <xf numFmtId="0" fontId="15" fillId="0" borderId="100" xfId="1" applyFont="1" applyFill="1" applyBorder="1" applyAlignment="1">
      <alignment horizontal="center" vertical="center"/>
    </xf>
    <xf numFmtId="0" fontId="27" fillId="0" borderId="275" xfId="1" applyFont="1" applyBorder="1" applyAlignment="1">
      <alignment horizontal="center" vertical="center"/>
    </xf>
    <xf numFmtId="0" fontId="27" fillId="0" borderId="281" xfId="1" applyFont="1" applyBorder="1" applyAlignment="1">
      <alignment horizontal="center" vertical="center"/>
    </xf>
    <xf numFmtId="0" fontId="27" fillId="0" borderId="282" xfId="1" applyFont="1" applyBorder="1" applyAlignment="1">
      <alignment horizontal="center" vertical="center"/>
    </xf>
    <xf numFmtId="0" fontId="27" fillId="0" borderId="276" xfId="1" applyFont="1" applyBorder="1" applyAlignment="1">
      <alignment horizontal="center" vertical="center"/>
    </xf>
    <xf numFmtId="0" fontId="27" fillId="0" borderId="277" xfId="1" applyFont="1" applyBorder="1" applyAlignment="1">
      <alignment horizontal="center" vertical="center"/>
    </xf>
    <xf numFmtId="0" fontId="15" fillId="0" borderId="103" xfId="1" applyFont="1" applyFill="1" applyBorder="1" applyAlignment="1">
      <alignment horizontal="center" vertical="center"/>
    </xf>
    <xf numFmtId="0" fontId="15" fillId="0" borderId="13" xfId="1" applyFont="1" applyFill="1" applyBorder="1" applyAlignment="1">
      <alignment horizontal="center" vertical="center"/>
    </xf>
    <xf numFmtId="0" fontId="15" fillId="0" borderId="98"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1" xfId="1" applyFont="1" applyBorder="1" applyAlignment="1">
      <alignment horizontal="center" vertical="center"/>
    </xf>
    <xf numFmtId="0" fontId="15" fillId="0" borderId="2" xfId="1" applyFont="1" applyBorder="1" applyAlignment="1">
      <alignment horizontal="center" vertical="center"/>
    </xf>
    <xf numFmtId="0" fontId="15" fillId="0" borderId="158" xfId="1" applyFont="1" applyBorder="1" applyAlignment="1">
      <alignment horizontal="center" vertical="center"/>
    </xf>
    <xf numFmtId="0" fontId="15" fillId="0" borderId="18" xfId="1" applyFont="1" applyBorder="1" applyAlignment="1">
      <alignment horizontal="center" vertical="center"/>
    </xf>
    <xf numFmtId="0" fontId="15" fillId="0" borderId="0" xfId="1" applyFont="1" applyAlignment="1">
      <alignment horizontal="center" vertical="center"/>
    </xf>
    <xf numFmtId="0" fontId="15" fillId="0" borderId="94" xfId="1" applyFont="1" applyBorder="1" applyAlignment="1">
      <alignment horizontal="center"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15" fillId="0" borderId="97" xfId="1" applyFont="1" applyBorder="1" applyAlignment="1">
      <alignment horizontal="center" vertical="center"/>
    </xf>
    <xf numFmtId="0" fontId="15" fillId="0" borderId="174" xfId="1" applyFont="1" applyFill="1" applyBorder="1" applyAlignment="1">
      <alignment horizontal="center" vertical="center"/>
    </xf>
    <xf numFmtId="0" fontId="15" fillId="0" borderId="175" xfId="1" applyFont="1" applyFill="1" applyBorder="1" applyAlignment="1">
      <alignment horizontal="center" vertical="center"/>
    </xf>
    <xf numFmtId="0" fontId="15" fillId="0" borderId="185" xfId="1" applyFont="1" applyBorder="1" applyAlignment="1">
      <alignment horizontal="center" vertical="center"/>
    </xf>
    <xf numFmtId="0" fontId="15" fillId="0" borderId="57" xfId="1" applyFont="1" applyBorder="1" applyAlignment="1">
      <alignment horizontal="center" vertical="center"/>
    </xf>
    <xf numFmtId="0" fontId="15" fillId="0" borderId="39" xfId="1" applyFont="1" applyBorder="1" applyAlignment="1">
      <alignment horizontal="center" vertical="center"/>
    </xf>
    <xf numFmtId="0" fontId="15" fillId="0" borderId="54" xfId="1" applyFont="1" applyBorder="1" applyAlignment="1">
      <alignment horizontal="center" vertical="center"/>
    </xf>
    <xf numFmtId="38" fontId="15" fillId="0" borderId="122" xfId="2" applyFont="1" applyBorder="1" applyAlignment="1">
      <alignment horizontal="center" vertical="center"/>
    </xf>
    <xf numFmtId="38" fontId="15" fillId="0" borderId="123" xfId="2" applyFont="1" applyBorder="1" applyAlignment="1">
      <alignment horizontal="center" vertical="center"/>
    </xf>
    <xf numFmtId="0" fontId="15" fillId="0" borderId="180" xfId="1" applyFont="1" applyBorder="1" applyAlignment="1">
      <alignment horizontal="center" vertical="center" wrapText="1"/>
    </xf>
    <xf numFmtId="0" fontId="15" fillId="0" borderId="178" xfId="1" applyFont="1" applyBorder="1" applyAlignment="1">
      <alignment horizontal="center" vertical="center" wrapText="1"/>
    </xf>
    <xf numFmtId="0" fontId="15" fillId="0" borderId="117" xfId="1" applyFont="1" applyBorder="1" applyAlignment="1">
      <alignment horizontal="center" vertical="center"/>
    </xf>
    <xf numFmtId="0" fontId="15" fillId="0" borderId="124" xfId="1" applyFont="1" applyBorder="1" applyAlignment="1">
      <alignment horizontal="center" vertical="center"/>
    </xf>
    <xf numFmtId="176" fontId="15" fillId="0" borderId="211" xfId="1" applyNumberFormat="1" applyFont="1" applyBorder="1" applyAlignment="1">
      <alignment horizontal="center" vertical="center"/>
    </xf>
    <xf numFmtId="176" fontId="15" fillId="0" borderId="213" xfId="1" applyNumberFormat="1" applyFont="1" applyBorder="1" applyAlignment="1">
      <alignment horizontal="center" vertical="center"/>
    </xf>
    <xf numFmtId="0" fontId="15" fillId="0" borderId="36" xfId="1" applyFont="1" applyBorder="1" applyAlignment="1">
      <alignment horizontal="center" vertical="center"/>
    </xf>
    <xf numFmtId="0" fontId="15" fillId="0" borderId="34" xfId="1" applyFont="1" applyBorder="1" applyAlignment="1">
      <alignment horizontal="center" vertical="center"/>
    </xf>
    <xf numFmtId="0" fontId="15" fillId="0" borderId="84" xfId="1" applyFont="1" applyBorder="1" applyAlignment="1">
      <alignment horizontal="center" vertical="center"/>
    </xf>
    <xf numFmtId="0" fontId="15" fillId="0" borderId="116" xfId="1" applyFont="1" applyBorder="1" applyAlignment="1">
      <alignment horizontal="center" vertical="center" wrapText="1"/>
    </xf>
    <xf numFmtId="0" fontId="15" fillId="0" borderId="180" xfId="1" applyFont="1" applyBorder="1" applyAlignment="1">
      <alignment horizontal="center" vertical="center"/>
    </xf>
    <xf numFmtId="0" fontId="15" fillId="6" borderId="38" xfId="1" applyFont="1" applyFill="1" applyBorder="1" applyAlignment="1">
      <alignment horizontal="center" vertical="center"/>
    </xf>
    <xf numFmtId="0" fontId="15" fillId="6" borderId="33" xfId="1" applyFont="1" applyFill="1" applyBorder="1" applyAlignment="1">
      <alignment horizontal="center" vertical="center"/>
    </xf>
    <xf numFmtId="0" fontId="26" fillId="0" borderId="38" xfId="1" applyFont="1" applyBorder="1" applyAlignment="1">
      <alignment horizontal="left" vertical="center"/>
    </xf>
    <xf numFmtId="0" fontId="26" fillId="0" borderId="33" xfId="1" applyFont="1" applyBorder="1" applyAlignment="1">
      <alignment horizontal="left" vertical="center"/>
    </xf>
    <xf numFmtId="0" fontId="15" fillId="0" borderId="72" xfId="1" applyFont="1" applyBorder="1" applyAlignment="1">
      <alignment horizontal="center" vertical="center"/>
    </xf>
    <xf numFmtId="0" fontId="15" fillId="0" borderId="37" xfId="1" applyFont="1" applyBorder="1" applyAlignment="1">
      <alignment horizontal="center" vertical="center"/>
    </xf>
    <xf numFmtId="0" fontId="15" fillId="0" borderId="85" xfId="1" applyFont="1" applyBorder="1" applyAlignment="1">
      <alignment horizontal="center" vertical="center" wrapText="1"/>
    </xf>
    <xf numFmtId="0" fontId="15" fillId="0" borderId="57" xfId="1" applyFont="1" applyBorder="1" applyAlignment="1">
      <alignment horizontal="center" vertical="center" wrapText="1"/>
    </xf>
    <xf numFmtId="0" fontId="15" fillId="0" borderId="101" xfId="1" applyFont="1" applyBorder="1" applyAlignment="1">
      <alignment horizontal="center" vertical="center" wrapText="1"/>
    </xf>
    <xf numFmtId="0" fontId="15" fillId="0" borderId="49" xfId="1" applyFont="1" applyBorder="1" applyAlignment="1">
      <alignment horizontal="center" vertical="center" wrapText="1"/>
    </xf>
    <xf numFmtId="0" fontId="15" fillId="0" borderId="56" xfId="1" applyFont="1" applyBorder="1" applyAlignment="1">
      <alignment horizontal="center" vertical="center" wrapText="1" shrinkToFit="1"/>
    </xf>
    <xf numFmtId="0" fontId="15" fillId="0" borderId="95" xfId="1" applyFont="1" applyBorder="1" applyAlignment="1">
      <alignment horizontal="center" vertical="center" wrapText="1" shrinkToFit="1"/>
    </xf>
    <xf numFmtId="0" fontId="15" fillId="0" borderId="51" xfId="1" applyFont="1" applyBorder="1" applyAlignment="1">
      <alignment horizontal="center" vertical="center" wrapText="1" shrinkToFit="1"/>
    </xf>
    <xf numFmtId="0" fontId="15" fillId="0" borderId="102" xfId="1" applyFont="1" applyBorder="1" applyAlignment="1">
      <alignment horizontal="center" vertical="center" wrapText="1" shrinkToFit="1"/>
    </xf>
    <xf numFmtId="0" fontId="15" fillId="0" borderId="56" xfId="1" applyFont="1" applyFill="1" applyBorder="1" applyAlignment="1">
      <alignment horizontal="center" vertical="center" shrinkToFit="1"/>
    </xf>
    <xf numFmtId="0" fontId="15" fillId="0" borderId="95" xfId="1" applyFont="1" applyFill="1" applyBorder="1" applyAlignment="1">
      <alignment horizontal="center" vertical="center" shrinkToFit="1"/>
    </xf>
    <xf numFmtId="0" fontId="15" fillId="0" borderId="51" xfId="1" applyFont="1" applyFill="1" applyBorder="1" applyAlignment="1">
      <alignment horizontal="center" vertical="center" shrinkToFit="1"/>
    </xf>
    <xf numFmtId="0" fontId="15" fillId="0" borderId="102" xfId="1" applyFont="1" applyFill="1" applyBorder="1" applyAlignment="1">
      <alignment horizontal="center" vertical="center" shrinkToFit="1"/>
    </xf>
    <xf numFmtId="0" fontId="15" fillId="0" borderId="159" xfId="1" applyFont="1" applyBorder="1" applyAlignment="1">
      <alignment horizontal="center" vertical="center"/>
    </xf>
    <xf numFmtId="0" fontId="15" fillId="0" borderId="93" xfId="1" applyFont="1" applyBorder="1" applyAlignment="1">
      <alignment horizontal="center" vertical="center"/>
    </xf>
    <xf numFmtId="0" fontId="15" fillId="0" borderId="160" xfId="1" applyFont="1" applyBorder="1" applyAlignment="1">
      <alignment horizontal="center" vertical="center"/>
    </xf>
    <xf numFmtId="0" fontId="15" fillId="0" borderId="86" xfId="1" applyFont="1" applyBorder="1" applyAlignment="1">
      <alignment horizontal="center" vertical="center" wrapText="1"/>
    </xf>
    <xf numFmtId="0" fontId="15" fillId="0" borderId="84"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32" xfId="1" applyFont="1" applyBorder="1" applyAlignment="1">
      <alignment horizontal="center" vertical="center" wrapText="1"/>
    </xf>
    <xf numFmtId="0" fontId="15" fillId="0" borderId="85" xfId="1" applyFont="1" applyFill="1" applyBorder="1" applyAlignment="1">
      <alignment horizontal="center" vertical="center" shrinkToFit="1"/>
    </xf>
    <xf numFmtId="0" fontId="15" fillId="0" borderId="101" xfId="1" applyFont="1" applyFill="1" applyBorder="1" applyAlignment="1">
      <alignment horizontal="center" vertical="center" shrinkToFit="1"/>
    </xf>
    <xf numFmtId="38" fontId="27" fillId="0" borderId="249" xfId="1" applyNumberFormat="1" applyFont="1" applyFill="1" applyBorder="1" applyAlignment="1">
      <alignment vertical="center"/>
    </xf>
    <xf numFmtId="0" fontId="27" fillId="0" borderId="148" xfId="1" applyFont="1" applyFill="1" applyBorder="1" applyAlignment="1">
      <alignment vertical="center"/>
    </xf>
    <xf numFmtId="0" fontId="27" fillId="0" borderId="177" xfId="1" applyFont="1" applyBorder="1" applyAlignment="1">
      <alignment horizontal="center" vertical="center"/>
    </xf>
    <xf numFmtId="0" fontId="27" fillId="0" borderId="180" xfId="1" applyFont="1" applyBorder="1" applyAlignment="1">
      <alignment horizontal="center" vertical="center"/>
    </xf>
    <xf numFmtId="0" fontId="27" fillId="0" borderId="178" xfId="1" applyFont="1" applyBorder="1" applyAlignment="1">
      <alignment horizontal="center" vertical="center"/>
    </xf>
    <xf numFmtId="38" fontId="27" fillId="0" borderId="103" xfId="2" applyFont="1" applyFill="1" applyBorder="1" applyAlignment="1">
      <alignment horizontal="right" vertical="center"/>
    </xf>
    <xf numFmtId="38" fontId="27" fillId="0" borderId="198" xfId="2" applyFont="1" applyFill="1" applyBorder="1" applyAlignment="1">
      <alignment horizontal="right" vertical="center"/>
    </xf>
    <xf numFmtId="38" fontId="27" fillId="0" borderId="101" xfId="2" applyFont="1" applyFill="1" applyBorder="1" applyAlignment="1">
      <alignment horizontal="right" vertical="center"/>
    </xf>
    <xf numFmtId="38" fontId="27" fillId="0" borderId="44" xfId="2" applyFont="1" applyFill="1" applyBorder="1" applyAlignment="1">
      <alignment horizontal="right" vertical="center"/>
    </xf>
    <xf numFmtId="0" fontId="27" fillId="0" borderId="66" xfId="1" applyFont="1" applyBorder="1" applyAlignment="1">
      <alignment horizontal="center" vertical="center"/>
    </xf>
    <xf numFmtId="0" fontId="27" fillId="0" borderId="76" xfId="1" applyFont="1" applyBorder="1" applyAlignment="1">
      <alignment horizontal="center" vertical="center"/>
    </xf>
    <xf numFmtId="0" fontId="27" fillId="0" borderId="50" xfId="1" applyFont="1" applyBorder="1" applyAlignment="1">
      <alignment horizontal="center" vertical="center"/>
    </xf>
    <xf numFmtId="0" fontId="27" fillId="0" borderId="210" xfId="1" applyFont="1" applyBorder="1" applyAlignment="1">
      <alignment horizontal="center" vertical="center"/>
    </xf>
    <xf numFmtId="0" fontId="27" fillId="0" borderId="212" xfId="1" applyFont="1" applyBorder="1" applyAlignment="1">
      <alignment horizontal="center" vertical="center"/>
    </xf>
    <xf numFmtId="0" fontId="27" fillId="0" borderId="216" xfId="1" applyFont="1" applyBorder="1" applyAlignment="1">
      <alignment horizontal="center" vertical="center"/>
    </xf>
    <xf numFmtId="0" fontId="27" fillId="0" borderId="211" xfId="1" applyFont="1" applyBorder="1" applyAlignment="1">
      <alignment horizontal="center" vertical="center"/>
    </xf>
    <xf numFmtId="0" fontId="27" fillId="0" borderId="95" xfId="1" applyFont="1" applyBorder="1" applyAlignment="1">
      <alignment horizontal="center" vertical="center"/>
    </xf>
    <xf numFmtId="0" fontId="27" fillId="0" borderId="213" xfId="1" applyFont="1" applyBorder="1" applyAlignment="1">
      <alignment horizontal="center" vertical="center"/>
    </xf>
    <xf numFmtId="0" fontId="27" fillId="0" borderId="125" xfId="1" applyFont="1" applyBorder="1" applyAlignment="1">
      <alignment horizontal="center" vertical="center"/>
    </xf>
    <xf numFmtId="38" fontId="27" fillId="0" borderId="56" xfId="2" applyFont="1" applyFill="1" applyBorder="1" applyAlignment="1">
      <alignment vertical="center"/>
    </xf>
    <xf numFmtId="38" fontId="27" fillId="0" borderId="95" xfId="2" applyFont="1" applyFill="1" applyBorder="1" applyAlignment="1">
      <alignment vertical="center"/>
    </xf>
    <xf numFmtId="38" fontId="27" fillId="0" borderId="154" xfId="2" applyFont="1" applyFill="1" applyBorder="1" applyAlignment="1">
      <alignment vertical="center"/>
    </xf>
    <xf numFmtId="38" fontId="27" fillId="0" borderId="125" xfId="2" applyFont="1" applyFill="1" applyBorder="1" applyAlignment="1">
      <alignment vertical="center"/>
    </xf>
    <xf numFmtId="38" fontId="27" fillId="0" borderId="85" xfId="1" applyNumberFormat="1" applyFont="1" applyBorder="1" applyAlignment="1">
      <alignment vertical="center"/>
    </xf>
    <xf numFmtId="38" fontId="27" fillId="0" borderId="246" xfId="1" applyNumberFormat="1" applyFont="1" applyBorder="1" applyAlignment="1">
      <alignment vertical="center"/>
    </xf>
    <xf numFmtId="38" fontId="27" fillId="0" borderId="96" xfId="1" applyNumberFormat="1" applyFont="1" applyBorder="1" applyAlignment="1">
      <alignment vertical="center"/>
    </xf>
    <xf numFmtId="38" fontId="27" fillId="0" borderId="45" xfId="1" applyNumberFormat="1" applyFont="1" applyBorder="1" applyAlignment="1">
      <alignment vertical="center"/>
    </xf>
    <xf numFmtId="38" fontId="27" fillId="0" borderId="101" xfId="1" applyNumberFormat="1" applyFont="1" applyBorder="1" applyAlignment="1">
      <alignment vertical="center"/>
    </xf>
    <xf numFmtId="38" fontId="27" fillId="0" borderId="44" xfId="1" applyNumberFormat="1" applyFont="1" applyBorder="1" applyAlignment="1">
      <alignment vertical="center"/>
    </xf>
    <xf numFmtId="0" fontId="27" fillId="0" borderId="214" xfId="1" applyFont="1" applyBorder="1" applyAlignment="1">
      <alignment horizontal="center" vertical="center"/>
    </xf>
    <xf numFmtId="0" fontId="27" fillId="0" borderId="215" xfId="1" applyFont="1" applyBorder="1" applyAlignment="1">
      <alignment horizontal="center" vertical="center"/>
    </xf>
    <xf numFmtId="0" fontId="27" fillId="0" borderId="217" xfId="1" applyFont="1" applyBorder="1" applyAlignment="1">
      <alignment horizontal="center" vertical="center"/>
    </xf>
    <xf numFmtId="0" fontId="27" fillId="0" borderId="102" xfId="1" applyFont="1" applyBorder="1" applyAlignment="1">
      <alignment horizontal="center" vertical="center"/>
    </xf>
    <xf numFmtId="38" fontId="27" fillId="0" borderId="144" xfId="2" applyFont="1" applyFill="1" applyBorder="1" applyAlignment="1">
      <alignment vertical="center"/>
    </xf>
    <xf numFmtId="38" fontId="27" fillId="0" borderId="215" xfId="2" applyFont="1" applyFill="1" applyBorder="1" applyAlignment="1">
      <alignment vertical="center"/>
    </xf>
    <xf numFmtId="38" fontId="27" fillId="0" borderId="51" xfId="2" applyFont="1" applyFill="1" applyBorder="1" applyAlignment="1">
      <alignment vertical="center"/>
    </xf>
    <xf numFmtId="38" fontId="27" fillId="0" borderId="102" xfId="2" applyFont="1" applyFill="1" applyBorder="1" applyAlignment="1">
      <alignment vertical="center"/>
    </xf>
    <xf numFmtId="0" fontId="27" fillId="0" borderId="139" xfId="1" applyFont="1" applyBorder="1" applyAlignment="1">
      <alignment horizontal="center" vertical="center"/>
    </xf>
    <xf numFmtId="0" fontId="27" fillId="0" borderId="108" xfId="1" applyFont="1" applyBorder="1" applyAlignment="1">
      <alignment horizontal="center" vertical="center"/>
    </xf>
    <xf numFmtId="0" fontId="27" fillId="0" borderId="200" xfId="1" applyFont="1" applyBorder="1" applyAlignment="1">
      <alignment horizontal="center" vertical="center"/>
    </xf>
    <xf numFmtId="0" fontId="27" fillId="13" borderId="271" xfId="1" applyFont="1" applyFill="1" applyBorder="1" applyAlignment="1">
      <alignment horizontal="center" vertical="center"/>
    </xf>
    <xf numFmtId="0" fontId="27" fillId="13" borderId="272" xfId="1" applyFont="1" applyFill="1" applyBorder="1" applyAlignment="1">
      <alignment horizontal="center" vertical="center"/>
    </xf>
    <xf numFmtId="0" fontId="27" fillId="13" borderId="273" xfId="1" applyFont="1" applyFill="1" applyBorder="1" applyAlignment="1">
      <alignment horizontal="center" vertical="center"/>
    </xf>
    <xf numFmtId="0" fontId="27" fillId="0" borderId="18" xfId="1" applyFont="1" applyBorder="1" applyAlignment="1">
      <alignment horizontal="center" vertical="center" wrapText="1"/>
    </xf>
    <xf numFmtId="0" fontId="27" fillId="0" borderId="39" xfId="1" applyFont="1" applyBorder="1" applyAlignment="1">
      <alignment horizontal="center" vertical="center" wrapText="1"/>
    </xf>
    <xf numFmtId="0" fontId="27" fillId="0" borderId="209" xfId="1" applyFont="1" applyBorder="1" applyAlignment="1">
      <alignment horizontal="center" vertical="center"/>
    </xf>
    <xf numFmtId="0" fontId="27" fillId="0" borderId="248" xfId="1" applyFont="1" applyBorder="1" applyAlignment="1">
      <alignment horizontal="center" vertical="center"/>
    </xf>
    <xf numFmtId="0" fontId="27" fillId="0" borderId="58" xfId="1" applyFont="1" applyBorder="1" applyAlignment="1">
      <alignment horizontal="center" vertical="center"/>
    </xf>
    <xf numFmtId="0" fontId="27" fillId="0" borderId="60" xfId="1" applyFont="1" applyBorder="1" applyAlignment="1">
      <alignment horizontal="center" vertical="center"/>
    </xf>
    <xf numFmtId="0" fontId="27" fillId="0" borderId="255" xfId="1" applyFont="1" applyBorder="1" applyAlignment="1">
      <alignment horizontal="center" vertical="center"/>
    </xf>
    <xf numFmtId="38" fontId="27" fillId="0" borderId="129" xfId="2" applyFont="1" applyFill="1" applyBorder="1" applyAlignment="1">
      <alignment vertical="center"/>
    </xf>
    <xf numFmtId="38" fontId="27" fillId="0" borderId="143" xfId="2" applyFont="1" applyFill="1" applyBorder="1" applyAlignment="1">
      <alignment vertical="center"/>
    </xf>
    <xf numFmtId="38" fontId="27" fillId="0" borderId="192" xfId="2" applyFont="1" applyFill="1" applyBorder="1" applyAlignment="1">
      <alignment vertical="center"/>
    </xf>
    <xf numFmtId="38" fontId="27" fillId="0" borderId="191" xfId="2" applyFont="1" applyFill="1" applyBorder="1" applyAlignment="1">
      <alignment vertical="center"/>
    </xf>
    <xf numFmtId="38" fontId="27" fillId="0" borderId="96" xfId="2" applyFont="1" applyFill="1" applyBorder="1" applyAlignment="1">
      <alignment horizontal="right" vertical="center"/>
    </xf>
    <xf numFmtId="38" fontId="27" fillId="0" borderId="45" xfId="2" applyFont="1" applyFill="1" applyBorder="1" applyAlignment="1">
      <alignment horizontal="right" vertical="center"/>
    </xf>
    <xf numFmtId="38" fontId="27" fillId="0" borderId="250" xfId="2" applyFont="1" applyFill="1" applyBorder="1" applyAlignment="1">
      <alignment horizontal="right" vertical="center"/>
    </xf>
    <xf numFmtId="38" fontId="27" fillId="0" borderId="53" xfId="2" applyFont="1" applyFill="1" applyBorder="1" applyAlignment="1">
      <alignment horizontal="right" vertical="center"/>
    </xf>
    <xf numFmtId="0" fontId="27" fillId="0" borderId="63" xfId="1" applyFont="1" applyBorder="1" applyAlignment="1">
      <alignment horizontal="center" vertical="center"/>
    </xf>
    <xf numFmtId="0" fontId="27" fillId="0" borderId="105" xfId="1" applyFont="1" applyBorder="1" applyAlignment="1">
      <alignment horizontal="center" vertical="center"/>
    </xf>
    <xf numFmtId="0" fontId="27" fillId="0" borderId="104" xfId="1" applyFont="1" applyBorder="1" applyAlignment="1">
      <alignment horizontal="center" vertical="center"/>
    </xf>
    <xf numFmtId="38" fontId="27" fillId="0" borderId="145" xfId="1" applyNumberFormat="1" applyFont="1" applyBorder="1" applyAlignment="1">
      <alignment vertical="center"/>
    </xf>
    <xf numFmtId="0" fontId="27" fillId="0" borderId="254" xfId="1" applyFont="1" applyBorder="1" applyAlignment="1">
      <alignment vertical="center"/>
    </xf>
    <xf numFmtId="0" fontId="27" fillId="13" borderId="8" xfId="1" applyFont="1" applyFill="1" applyBorder="1" applyAlignment="1">
      <alignment horizontal="center" vertical="center"/>
    </xf>
    <xf numFmtId="0" fontId="27" fillId="13" borderId="97" xfId="1" applyFont="1" applyFill="1" applyBorder="1" applyAlignment="1">
      <alignment horizontal="center" vertical="center"/>
    </xf>
    <xf numFmtId="0" fontId="27" fillId="13" borderId="98" xfId="1" applyFont="1" applyFill="1" applyBorder="1" applyAlignment="1">
      <alignment horizontal="center" vertical="center" shrinkToFit="1"/>
    </xf>
    <xf numFmtId="0" fontId="27" fillId="13" borderId="9" xfId="1" applyFont="1" applyFill="1" applyBorder="1" applyAlignment="1">
      <alignment horizontal="center" vertical="center" shrinkToFit="1"/>
    </xf>
    <xf numFmtId="38" fontId="27" fillId="0" borderId="103" xfId="1" applyNumberFormat="1" applyFont="1" applyBorder="1" applyAlignment="1">
      <alignment vertical="center"/>
    </xf>
    <xf numFmtId="38" fontId="27" fillId="0" borderId="198" xfId="1" applyNumberFormat="1" applyFont="1" applyBorder="1" applyAlignment="1">
      <alignment vertical="center"/>
    </xf>
    <xf numFmtId="0" fontId="27" fillId="0" borderId="12" xfId="1" applyFont="1" applyBorder="1" applyAlignment="1">
      <alignment horizontal="center" vertical="center"/>
    </xf>
    <xf numFmtId="0" fontId="27" fillId="0" borderId="13" xfId="1" applyFont="1" applyBorder="1" applyAlignment="1">
      <alignment horizontal="center" vertical="center"/>
    </xf>
    <xf numFmtId="0" fontId="27" fillId="0" borderId="112" xfId="1" applyFont="1" applyBorder="1" applyAlignment="1">
      <alignment horizontal="center" vertical="center"/>
    </xf>
    <xf numFmtId="0" fontId="15" fillId="0" borderId="27" xfId="1" applyFont="1" applyBorder="1" applyAlignment="1">
      <alignment horizontal="center" vertical="center"/>
    </xf>
    <xf numFmtId="0" fontId="15" fillId="0" borderId="43" xfId="1" applyFont="1" applyBorder="1" applyAlignment="1">
      <alignment horizontal="center" vertical="center"/>
    </xf>
    <xf numFmtId="181" fontId="15" fillId="0" borderId="86" xfId="1" applyNumberFormat="1" applyFont="1" applyBorder="1" applyAlignment="1">
      <alignment horizontal="center" vertical="center"/>
    </xf>
    <xf numFmtId="181" fontId="15" fillId="0" borderId="34" xfId="1" applyNumberFormat="1" applyFont="1" applyBorder="1" applyAlignment="1">
      <alignment horizontal="center" vertical="center"/>
    </xf>
    <xf numFmtId="181" fontId="15" fillId="0" borderId="84" xfId="1" applyNumberFormat="1" applyFont="1" applyBorder="1" applyAlignment="1">
      <alignment horizontal="center" vertical="center"/>
    </xf>
    <xf numFmtId="0" fontId="20" fillId="0" borderId="262" xfId="1" applyFont="1" applyBorder="1" applyAlignment="1">
      <alignment vertical="center" shrinkToFit="1"/>
    </xf>
    <xf numFmtId="0" fontId="20" fillId="0" borderId="123" xfId="1" applyFont="1" applyBorder="1" applyAlignment="1">
      <alignment vertical="center" shrinkToFit="1"/>
    </xf>
    <xf numFmtId="0" fontId="20" fillId="0" borderId="23" xfId="1" applyFont="1" applyBorder="1" applyAlignment="1">
      <alignment vertical="center" shrinkToFit="1"/>
    </xf>
    <xf numFmtId="0" fontId="27" fillId="13" borderId="175" xfId="1" applyFont="1" applyFill="1" applyBorder="1" applyAlignment="1">
      <alignment horizontal="center" vertical="center"/>
    </xf>
    <xf numFmtId="0" fontId="27" fillId="13" borderId="176" xfId="1" applyFont="1" applyFill="1" applyBorder="1" applyAlignment="1">
      <alignment horizontal="center" vertical="center"/>
    </xf>
    <xf numFmtId="0" fontId="27" fillId="13" borderId="174" xfId="1" applyFont="1" applyFill="1" applyBorder="1" applyAlignment="1">
      <alignment horizontal="center" vertical="center"/>
    </xf>
    <xf numFmtId="0" fontId="27" fillId="13" borderId="197" xfId="1" applyFont="1" applyFill="1" applyBorder="1" applyAlignment="1">
      <alignment horizontal="center" vertical="center"/>
    </xf>
    <xf numFmtId="0" fontId="27" fillId="13" borderId="274" xfId="1" applyFont="1" applyFill="1" applyBorder="1" applyAlignment="1">
      <alignment horizontal="center" vertical="center"/>
    </xf>
    <xf numFmtId="0" fontId="15" fillId="0" borderId="181" xfId="1" applyFont="1" applyBorder="1" applyAlignment="1">
      <alignment horizontal="center" vertical="center" wrapText="1"/>
    </xf>
    <xf numFmtId="0" fontId="15" fillId="0" borderId="181" xfId="1" applyFont="1" applyBorder="1" applyAlignment="1">
      <alignment horizontal="center" vertical="center"/>
    </xf>
    <xf numFmtId="195" fontId="20" fillId="0" borderId="211" xfId="1" applyNumberFormat="1" applyFont="1" applyBorder="1" applyAlignment="1">
      <alignment horizontal="center" vertical="center"/>
    </xf>
    <xf numFmtId="195" fontId="20" fillId="0" borderId="213" xfId="1" applyNumberFormat="1" applyFont="1" applyBorder="1" applyAlignment="1">
      <alignment horizontal="center" vertical="center"/>
    </xf>
    <xf numFmtId="0" fontId="15" fillId="0" borderId="136" xfId="1" applyFont="1" applyBorder="1" applyAlignment="1">
      <alignment horizontal="center" vertical="center"/>
    </xf>
    <xf numFmtId="0" fontId="15" fillId="0" borderId="138" xfId="1" applyFont="1" applyBorder="1" applyAlignment="1">
      <alignment horizontal="center" vertical="center"/>
    </xf>
    <xf numFmtId="38" fontId="15" fillId="0" borderId="190" xfId="2" applyFont="1" applyBorder="1" applyAlignment="1">
      <alignment horizontal="center" vertical="center"/>
    </xf>
    <xf numFmtId="38" fontId="15" fillId="0" borderId="192" xfId="2" applyFont="1" applyBorder="1" applyAlignment="1">
      <alignment horizontal="center" vertical="center"/>
    </xf>
    <xf numFmtId="0" fontId="15" fillId="0" borderId="3" xfId="1" applyFont="1" applyBorder="1" applyAlignment="1">
      <alignment horizontal="center" vertical="center"/>
    </xf>
    <xf numFmtId="0" fontId="15" fillId="0" borderId="0" xfId="1" applyFont="1" applyBorder="1" applyAlignment="1">
      <alignment horizontal="center" vertical="center"/>
    </xf>
    <xf numFmtId="0" fontId="15" fillId="0" borderId="45" xfId="1" applyFont="1" applyBorder="1" applyAlignment="1">
      <alignment horizontal="center" vertical="center"/>
    </xf>
    <xf numFmtId="0" fontId="15" fillId="0" borderId="9" xfId="1" applyFont="1" applyBorder="1" applyAlignment="1">
      <alignment horizontal="center" vertical="center"/>
    </xf>
    <xf numFmtId="189" fontId="15" fillId="0" borderId="99" xfId="1" applyNumberFormat="1" applyFont="1" applyFill="1" applyBorder="1" applyAlignment="1">
      <alignment horizontal="center" vertical="center"/>
    </xf>
    <xf numFmtId="189" fontId="15" fillId="0" borderId="16" xfId="1" applyNumberFormat="1" applyFont="1" applyFill="1" applyBorder="1" applyAlignment="1">
      <alignment horizontal="center" vertical="center"/>
    </xf>
    <xf numFmtId="189" fontId="15" fillId="0" borderId="100" xfId="1" applyNumberFormat="1" applyFont="1" applyFill="1" applyBorder="1" applyAlignment="1">
      <alignment horizontal="center" vertical="center"/>
    </xf>
    <xf numFmtId="189" fontId="15" fillId="0" borderId="34" xfId="1" applyNumberFormat="1" applyFont="1" applyFill="1" applyBorder="1" applyAlignment="1">
      <alignment horizontal="center" vertical="center"/>
    </xf>
    <xf numFmtId="189" fontId="15" fillId="0" borderId="84" xfId="1" applyNumberFormat="1" applyFont="1" applyFill="1" applyBorder="1" applyAlignment="1">
      <alignment horizontal="center" vertical="center"/>
    </xf>
    <xf numFmtId="195" fontId="20" fillId="0" borderId="269" xfId="1" applyNumberFormat="1" applyFont="1" applyBorder="1" applyAlignment="1">
      <alignment horizontal="center" vertical="center"/>
    </xf>
    <xf numFmtId="195" fontId="20" fillId="0" borderId="270" xfId="1" applyNumberFormat="1" applyFont="1" applyBorder="1" applyAlignment="1">
      <alignment horizontal="center" vertical="center"/>
    </xf>
    <xf numFmtId="0" fontId="15" fillId="0" borderId="36" xfId="1" applyFont="1" applyFill="1" applyBorder="1" applyAlignment="1">
      <alignment horizontal="center" vertical="center"/>
    </xf>
    <xf numFmtId="0" fontId="15" fillId="0" borderId="32"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0" xfId="1" applyFont="1" applyFill="1" applyBorder="1" applyAlignment="1">
      <alignment horizontal="center" vertical="center" shrinkToFit="1"/>
    </xf>
    <xf numFmtId="0" fontId="15" fillId="0" borderId="131" xfId="1" applyFont="1" applyBorder="1" applyAlignment="1">
      <alignment horizontal="center" vertical="center"/>
    </xf>
    <xf numFmtId="0" fontId="15" fillId="0" borderId="140" xfId="1" applyFont="1" applyBorder="1" applyAlignment="1">
      <alignment horizontal="center" vertical="center"/>
    </xf>
    <xf numFmtId="190" fontId="15" fillId="0" borderId="0" xfId="1" applyNumberFormat="1" applyFont="1" applyFill="1" applyBorder="1" applyAlignment="1">
      <alignment horizontal="center" vertical="center"/>
    </xf>
    <xf numFmtId="0" fontId="15" fillId="0" borderId="246" xfId="1" applyFont="1" applyFill="1" applyBorder="1" applyAlignment="1">
      <alignment horizontal="center" vertical="center" shrinkToFit="1"/>
    </xf>
    <xf numFmtId="0" fontId="15" fillId="0" borderId="44" xfId="1" applyFont="1" applyFill="1" applyBorder="1" applyAlignment="1">
      <alignment horizontal="center" vertical="center" shrinkToFit="1"/>
    </xf>
    <xf numFmtId="0" fontId="15" fillId="0" borderId="132" xfId="1" applyFont="1" applyBorder="1" applyAlignment="1">
      <alignment horizontal="center" vertical="center"/>
    </xf>
    <xf numFmtId="0" fontId="28" fillId="13" borderId="131" xfId="1" applyFont="1" applyFill="1" applyBorder="1" applyAlignment="1">
      <alignment horizontal="center" vertical="center"/>
    </xf>
    <xf numFmtId="0" fontId="28" fillId="13" borderId="140" xfId="1" applyFont="1" applyFill="1" applyBorder="1" applyAlignment="1">
      <alignment horizontal="center" vertical="center"/>
    </xf>
    <xf numFmtId="0" fontId="15" fillId="0" borderId="142" xfId="1" applyFont="1" applyBorder="1" applyAlignment="1">
      <alignment horizontal="center" vertical="center"/>
    </xf>
    <xf numFmtId="0" fontId="15" fillId="0" borderId="33" xfId="1" applyFont="1" applyBorder="1" applyAlignment="1">
      <alignment horizontal="center" vertical="center"/>
    </xf>
    <xf numFmtId="0" fontId="15" fillId="0" borderId="265" xfId="1" applyFont="1" applyBorder="1" applyAlignment="1">
      <alignment horizontal="center" vertical="center"/>
    </xf>
    <xf numFmtId="0" fontId="15" fillId="0" borderId="64" xfId="1" applyFont="1" applyBorder="1" applyAlignment="1">
      <alignment horizontal="center" vertical="center"/>
    </xf>
    <xf numFmtId="0" fontId="15" fillId="0" borderId="139" xfId="1" applyFont="1" applyBorder="1" applyAlignment="1">
      <alignment horizontal="center" vertical="center"/>
    </xf>
    <xf numFmtId="0" fontId="15" fillId="0" borderId="267" xfId="1" applyFont="1" applyBorder="1" applyAlignment="1">
      <alignment horizontal="center" vertical="center"/>
    </xf>
    <xf numFmtId="38" fontId="15" fillId="0" borderId="38" xfId="1" applyNumberFormat="1" applyFont="1" applyBorder="1" applyAlignment="1">
      <alignment horizontal="center" vertical="center"/>
    </xf>
    <xf numFmtId="38" fontId="15" fillId="0" borderId="33" xfId="1" applyNumberFormat="1" applyFont="1" applyBorder="1" applyAlignment="1">
      <alignment horizontal="center" vertical="center"/>
    </xf>
    <xf numFmtId="38" fontId="15" fillId="0" borderId="63" xfId="1" applyNumberFormat="1" applyFont="1" applyBorder="1" applyAlignment="1">
      <alignment horizontal="center" vertical="center"/>
    </xf>
    <xf numFmtId="38" fontId="15" fillId="0" borderId="64" xfId="1" applyNumberFormat="1" applyFont="1" applyBorder="1" applyAlignment="1">
      <alignment horizontal="center" vertical="center"/>
    </xf>
    <xf numFmtId="189" fontId="15" fillId="0" borderId="173" xfId="1" applyNumberFormat="1" applyFont="1" applyBorder="1" applyAlignment="1">
      <alignment horizontal="center" vertical="center"/>
    </xf>
    <xf numFmtId="189" fontId="15" fillId="0" borderId="267" xfId="1" applyNumberFormat="1" applyFont="1" applyBorder="1" applyAlignment="1">
      <alignment horizontal="center" vertical="center"/>
    </xf>
    <xf numFmtId="189" fontId="15" fillId="0" borderId="38" xfId="1" applyNumberFormat="1" applyFont="1" applyBorder="1" applyAlignment="1">
      <alignment horizontal="center" vertical="center"/>
    </xf>
    <xf numFmtId="189" fontId="15" fillId="0" borderId="32" xfId="1" applyNumberFormat="1" applyFont="1" applyBorder="1" applyAlignment="1">
      <alignment horizontal="center" vertical="center"/>
    </xf>
    <xf numFmtId="189" fontId="15" fillId="0" borderId="63" xfId="1" applyNumberFormat="1" applyFont="1" applyBorder="1" applyAlignment="1">
      <alignment horizontal="center" vertical="center"/>
    </xf>
    <xf numFmtId="189" fontId="15" fillId="0" borderId="254" xfId="1" applyNumberFormat="1" applyFont="1" applyBorder="1" applyAlignment="1">
      <alignment horizontal="center" vertical="center"/>
    </xf>
    <xf numFmtId="189" fontId="15" fillId="0" borderId="148" xfId="1" applyNumberFormat="1" applyFont="1" applyBorder="1" applyAlignment="1">
      <alignment horizontal="center" vertical="center"/>
    </xf>
    <xf numFmtId="0" fontId="15" fillId="0" borderId="142" xfId="1" applyFont="1" applyBorder="1" applyAlignment="1">
      <alignment horizontal="center" vertical="center" shrinkToFit="1"/>
    </xf>
    <xf numFmtId="0" fontId="15" fillId="0" borderId="140" xfId="1" applyFont="1" applyBorder="1" applyAlignment="1">
      <alignment horizontal="center" vertical="center" shrinkToFit="1"/>
    </xf>
    <xf numFmtId="0" fontId="15" fillId="7" borderId="0" xfId="1" applyFont="1" applyFill="1" applyBorder="1" applyAlignment="1">
      <alignment horizontal="center" vertical="center" shrinkToFit="1"/>
    </xf>
    <xf numFmtId="190" fontId="15" fillId="7" borderId="0" xfId="1" applyNumberFormat="1" applyFont="1" applyFill="1" applyBorder="1" applyAlignment="1">
      <alignment horizontal="center" vertical="center"/>
    </xf>
    <xf numFmtId="0" fontId="28" fillId="13" borderId="93" xfId="1" applyFont="1" applyFill="1" applyBorder="1" applyAlignment="1">
      <alignment horizontal="center" vertical="center"/>
    </xf>
    <xf numFmtId="0" fontId="28" fillId="13" borderId="142" xfId="1" applyFont="1" applyFill="1" applyBorder="1" applyAlignment="1">
      <alignment horizontal="center" vertical="center"/>
    </xf>
    <xf numFmtId="0" fontId="28" fillId="13" borderId="132" xfId="1" applyFont="1" applyFill="1" applyBorder="1" applyAlignment="1">
      <alignment horizontal="center" vertical="center"/>
    </xf>
    <xf numFmtId="0" fontId="2" fillId="0" borderId="38" xfId="1" applyFont="1" applyBorder="1" applyAlignment="1">
      <alignment horizontal="center" vertical="center"/>
    </xf>
    <xf numFmtId="0" fontId="2" fillId="0" borderId="33" xfId="1" applyFont="1" applyBorder="1" applyAlignment="1">
      <alignment horizontal="center" vertical="center"/>
    </xf>
    <xf numFmtId="0" fontId="4" fillId="0" borderId="78" xfId="1" applyFont="1" applyBorder="1" applyAlignment="1">
      <alignment horizontal="center" vertical="center" wrapText="1"/>
    </xf>
    <xf numFmtId="0" fontId="4" fillId="0" borderId="83" xfId="1" applyFont="1" applyBorder="1" applyAlignment="1">
      <alignment horizontal="center" vertical="center" wrapText="1"/>
    </xf>
    <xf numFmtId="0" fontId="4" fillId="0" borderId="75" xfId="1" applyFont="1" applyBorder="1" applyAlignment="1">
      <alignment horizontal="center" vertical="center" wrapText="1"/>
    </xf>
    <xf numFmtId="0" fontId="4" fillId="0" borderId="78" xfId="1" applyFont="1" applyBorder="1" applyAlignment="1">
      <alignment horizontal="center" vertical="center"/>
    </xf>
    <xf numFmtId="0" fontId="4" fillId="0" borderId="83" xfId="1" applyFont="1" applyBorder="1" applyAlignment="1">
      <alignment horizontal="center" vertical="center"/>
    </xf>
    <xf numFmtId="0" fontId="4" fillId="0" borderId="85" xfId="1" applyFont="1" applyBorder="1" applyAlignment="1">
      <alignment horizontal="center" vertical="center"/>
    </xf>
    <xf numFmtId="0" fontId="4" fillId="0" borderId="31" xfId="1" applyFont="1" applyBorder="1" applyAlignment="1">
      <alignment horizontal="center" vertical="center"/>
    </xf>
    <xf numFmtId="0" fontId="4" fillId="0" borderId="95" xfId="1" applyFont="1" applyBorder="1" applyAlignment="1">
      <alignment horizontal="center" vertical="center"/>
    </xf>
    <xf numFmtId="0" fontId="4" fillId="0" borderId="101" xfId="1" applyFont="1" applyBorder="1" applyAlignment="1">
      <alignment horizontal="center" vertical="center"/>
    </xf>
    <xf numFmtId="0" fontId="4" fillId="0" borderId="43" xfId="1" applyFont="1" applyBorder="1" applyAlignment="1">
      <alignment horizontal="center" vertical="center"/>
    </xf>
    <xf numFmtId="0" fontId="4" fillId="0" borderId="102" xfId="1" applyFont="1" applyBorder="1" applyAlignment="1">
      <alignment horizontal="center" vertical="center"/>
    </xf>
    <xf numFmtId="0" fontId="0" fillId="0" borderId="33" xfId="0" applyBorder="1" applyAlignment="1">
      <alignment horizontal="center" vertical="center"/>
    </xf>
    <xf numFmtId="0" fontId="2" fillId="0" borderId="38" xfId="1" applyFont="1" applyBorder="1" applyAlignment="1">
      <alignment horizontal="center" vertical="center" shrinkToFit="1"/>
    </xf>
    <xf numFmtId="0" fontId="2" fillId="0" borderId="33" xfId="1" applyFont="1" applyBorder="1" applyAlignment="1">
      <alignment horizontal="center" vertical="center" shrinkToFit="1"/>
    </xf>
    <xf numFmtId="0" fontId="4" fillId="0" borderId="37" xfId="1" applyFont="1" applyBorder="1" applyAlignment="1">
      <alignment horizontal="center" vertical="center"/>
    </xf>
    <xf numFmtId="0" fontId="4" fillId="0" borderId="38" xfId="1" applyFont="1" applyBorder="1" applyAlignment="1">
      <alignment horizontal="center" vertical="center"/>
    </xf>
    <xf numFmtId="0" fontId="4" fillId="0" borderId="34" xfId="1" applyFont="1" applyBorder="1" applyAlignment="1">
      <alignment horizontal="center" vertical="center"/>
    </xf>
    <xf numFmtId="0" fontId="4" fillId="0" borderId="33" xfId="1" applyFont="1" applyBorder="1" applyAlignment="1">
      <alignment horizontal="center" vertical="center"/>
    </xf>
    <xf numFmtId="0" fontId="4" fillId="0" borderId="37" xfId="1" applyFont="1" applyBorder="1" applyAlignment="1">
      <alignment horizontal="center" vertical="center" wrapText="1"/>
    </xf>
    <xf numFmtId="0" fontId="4" fillId="0" borderId="66" xfId="1" applyFont="1" applyBorder="1" applyAlignment="1">
      <alignment horizontal="center" vertical="center" wrapText="1"/>
    </xf>
    <xf numFmtId="0" fontId="4" fillId="0" borderId="86" xfId="1" applyFont="1" applyBorder="1" applyAlignment="1">
      <alignment horizontal="center" vertical="center"/>
    </xf>
    <xf numFmtId="0" fontId="4" fillId="0" borderId="152" xfId="1" applyFont="1" applyBorder="1" applyAlignment="1">
      <alignment horizontal="center" vertical="center"/>
    </xf>
    <xf numFmtId="0" fontId="11" fillId="0" borderId="0" xfId="5" applyFont="1" applyFill="1" applyAlignment="1" applyProtection="1">
      <alignment horizontal="right" vertical="top"/>
      <protection locked="0"/>
    </xf>
    <xf numFmtId="0" fontId="9" fillId="0" borderId="38" xfId="1" applyFont="1" applyFill="1" applyBorder="1" applyAlignment="1">
      <alignment horizontal="center" vertical="center" wrapText="1"/>
    </xf>
    <xf numFmtId="0" fontId="9" fillId="0" borderId="34" xfId="1" applyFont="1" applyFill="1" applyBorder="1" applyAlignment="1">
      <alignment horizontal="center" vertical="center" wrapText="1"/>
    </xf>
    <xf numFmtId="0" fontId="9" fillId="0" borderId="38" xfId="1" applyFont="1" applyFill="1" applyBorder="1" applyAlignment="1">
      <alignment horizontal="left" vertical="center" wrapText="1"/>
    </xf>
    <xf numFmtId="0" fontId="9" fillId="0" borderId="34" xfId="1" applyFont="1" applyFill="1" applyBorder="1" applyAlignment="1">
      <alignment horizontal="left" vertical="center" wrapText="1"/>
    </xf>
    <xf numFmtId="0" fontId="9" fillId="0" borderId="33" xfId="1" applyFont="1" applyFill="1" applyBorder="1" applyAlignment="1">
      <alignment horizontal="left" vertical="center" wrapText="1"/>
    </xf>
    <xf numFmtId="0" fontId="9" fillId="0" borderId="66" xfId="1" applyFont="1" applyBorder="1" applyAlignment="1">
      <alignment horizontal="center" vertical="center" wrapText="1"/>
    </xf>
    <xf numFmtId="0" fontId="9" fillId="0" borderId="286" xfId="1" applyFont="1" applyBorder="1" applyAlignment="1">
      <alignment horizontal="center"/>
    </xf>
    <xf numFmtId="0" fontId="9" fillId="0" borderId="287" xfId="1" applyFont="1" applyBorder="1" applyAlignment="1"/>
    <xf numFmtId="0" fontId="9" fillId="0" borderId="33" xfId="1" applyFont="1" applyFill="1" applyBorder="1" applyAlignment="1">
      <alignment horizontal="center" vertical="center" wrapText="1"/>
    </xf>
    <xf numFmtId="0" fontId="9" fillId="0" borderId="76" xfId="1" applyFont="1" applyBorder="1" applyAlignment="1">
      <alignment horizontal="center" vertical="center"/>
    </xf>
    <xf numFmtId="0" fontId="9" fillId="0" borderId="288" xfId="1" applyFont="1" applyBorder="1" applyAlignment="1">
      <alignment horizontal="left" vertical="top"/>
    </xf>
    <xf numFmtId="0" fontId="9" fillId="0" borderId="289" xfId="1" applyFont="1" applyBorder="1" applyAlignment="1">
      <alignment horizontal="left" vertical="top"/>
    </xf>
    <xf numFmtId="0" fontId="9" fillId="0" borderId="38" xfId="1" applyFont="1" applyBorder="1" applyAlignment="1">
      <alignment horizontal="center" vertical="center"/>
    </xf>
    <xf numFmtId="0" fontId="9" fillId="0" borderId="34" xfId="1" applyFont="1" applyBorder="1" applyAlignment="1">
      <alignment horizontal="center" vertical="center"/>
    </xf>
    <xf numFmtId="0" fontId="9" fillId="0" borderId="33" xfId="1" applyFont="1" applyBorder="1" applyAlignment="1">
      <alignment horizontal="center" vertical="center"/>
    </xf>
    <xf numFmtId="0" fontId="9" fillId="0" borderId="58" xfId="1" applyFont="1" applyBorder="1" applyAlignment="1">
      <alignment horizontal="left" vertical="top"/>
    </xf>
    <xf numFmtId="0" fontId="9" fillId="0" borderId="19" xfId="1" applyFont="1" applyBorder="1" applyAlignment="1">
      <alignment horizontal="left" vertical="top"/>
    </xf>
    <xf numFmtId="0" fontId="9" fillId="0" borderId="50" xfId="1" applyFont="1" applyBorder="1" applyAlignment="1">
      <alignment horizontal="center" vertical="center"/>
    </xf>
    <xf numFmtId="0" fontId="9" fillId="0" borderId="51" xfId="1" applyFont="1" applyBorder="1" applyAlignment="1">
      <alignment horizontal="left" vertical="top"/>
    </xf>
    <xf numFmtId="0" fontId="9" fillId="0" borderId="49" xfId="1" applyFont="1" applyBorder="1" applyAlignment="1">
      <alignment horizontal="left" vertical="top"/>
    </xf>
    <xf numFmtId="0" fontId="9" fillId="0" borderId="31" xfId="1" applyFont="1" applyBorder="1" applyAlignment="1">
      <alignment horizontal="center" vertical="center"/>
    </xf>
    <xf numFmtId="0" fontId="9" fillId="0" borderId="31" xfId="1" applyFont="1" applyFill="1" applyBorder="1" applyAlignment="1">
      <alignment horizontal="center" vertical="center"/>
    </xf>
    <xf numFmtId="0" fontId="9" fillId="0" borderId="0" xfId="1" applyFont="1" applyFill="1" applyBorder="1" applyAlignment="1">
      <alignment horizontal="center" vertical="center"/>
    </xf>
    <xf numFmtId="0" fontId="9" fillId="9" borderId="63" xfId="1" applyFont="1" applyFill="1" applyBorder="1" applyAlignment="1">
      <alignment horizontal="center" vertical="center" wrapText="1"/>
    </xf>
    <xf numFmtId="0" fontId="9" fillId="9" borderId="254" xfId="1" applyFont="1" applyFill="1" applyBorder="1" applyAlignment="1">
      <alignment horizontal="center" vertical="center" wrapText="1"/>
    </xf>
    <xf numFmtId="0" fontId="9" fillId="9" borderId="290" xfId="1" applyFont="1" applyFill="1" applyBorder="1" applyAlignment="1">
      <alignment horizontal="center" vertical="center" wrapText="1"/>
    </xf>
    <xf numFmtId="0" fontId="9" fillId="9" borderId="291" xfId="1" applyFont="1" applyFill="1" applyBorder="1" applyAlignment="1">
      <alignment horizontal="center" vertical="center" wrapText="1"/>
    </xf>
    <xf numFmtId="0" fontId="9" fillId="0" borderId="0" xfId="1" applyFont="1" applyAlignment="1">
      <alignment horizontal="center" vertical="center"/>
    </xf>
    <xf numFmtId="0" fontId="9" fillId="0" borderId="152" xfId="1" applyNumberFormat="1" applyFont="1" applyFill="1" applyBorder="1" applyAlignment="1">
      <alignment horizontal="center" vertical="center" wrapText="1"/>
    </xf>
    <xf numFmtId="0" fontId="9" fillId="0" borderId="152" xfId="1" applyFont="1" applyFill="1" applyBorder="1" applyAlignment="1">
      <alignment horizontal="center" vertical="center" wrapText="1"/>
    </xf>
    <xf numFmtId="0" fontId="9" fillId="0" borderId="152" xfId="1" quotePrefix="1" applyNumberFormat="1" applyFont="1" applyFill="1" applyBorder="1" applyAlignment="1">
      <alignment horizontal="center" vertical="center" wrapText="1"/>
    </xf>
    <xf numFmtId="0" fontId="9" fillId="0" borderId="151" xfId="1" applyNumberFormat="1" applyFont="1" applyFill="1" applyBorder="1" applyAlignment="1">
      <alignment horizontal="left" vertical="center" wrapText="1"/>
    </xf>
    <xf numFmtId="0" fontId="9" fillId="0" borderId="14" xfId="1" applyNumberFormat="1" applyFont="1" applyFill="1" applyBorder="1" applyAlignment="1">
      <alignment horizontal="left" vertical="center" wrapText="1"/>
    </xf>
    <xf numFmtId="0" fontId="11" fillId="0" borderId="12" xfId="1" applyNumberFormat="1" applyFont="1" applyFill="1" applyBorder="1" applyAlignment="1">
      <alignment horizontal="center" vertical="center" wrapText="1"/>
    </xf>
    <xf numFmtId="0" fontId="9" fillId="0" borderId="292" xfId="1" applyFont="1" applyBorder="1" applyAlignment="1">
      <alignment vertical="center" wrapText="1"/>
    </xf>
    <xf numFmtId="0" fontId="9" fillId="0" borderId="37" xfId="1" quotePrefix="1" applyNumberFormat="1" applyFont="1" applyFill="1" applyBorder="1" applyAlignment="1">
      <alignment horizontal="center" vertical="center" wrapText="1"/>
    </xf>
    <xf numFmtId="0" fontId="9" fillId="0" borderId="38" xfId="1" applyNumberFormat="1" applyFont="1" applyFill="1" applyBorder="1" applyAlignment="1">
      <alignment horizontal="left" vertical="center" wrapText="1"/>
    </xf>
    <xf numFmtId="0" fontId="9" fillId="0" borderId="32" xfId="1" applyNumberFormat="1" applyFont="1" applyFill="1" applyBorder="1" applyAlignment="1">
      <alignment horizontal="left" vertical="center" wrapText="1"/>
    </xf>
    <xf numFmtId="0" fontId="11" fillId="0" borderId="36" xfId="1" applyNumberFormat="1" applyFont="1" applyFill="1" applyBorder="1" applyAlignment="1">
      <alignment horizontal="center" vertical="center" wrapText="1"/>
    </xf>
    <xf numFmtId="0" fontId="9" fillId="0" borderId="293" xfId="1" applyFont="1" applyBorder="1" applyAlignment="1">
      <alignment vertical="center" wrapText="1"/>
    </xf>
    <xf numFmtId="0" fontId="9" fillId="0" borderId="294" xfId="1" applyFont="1" applyBorder="1" applyAlignment="1">
      <alignment vertical="center" wrapText="1"/>
    </xf>
    <xf numFmtId="0" fontId="11" fillId="0" borderId="194" xfId="1" applyNumberFormat="1" applyFont="1" applyFill="1" applyBorder="1" applyAlignment="1">
      <alignment horizontal="center" vertical="center" wrapText="1"/>
    </xf>
    <xf numFmtId="0" fontId="9" fillId="0" borderId="295" xfId="1" applyFont="1" applyBorder="1" applyAlignment="1">
      <alignment vertical="center" wrapText="1"/>
    </xf>
    <xf numFmtId="0" fontId="43" fillId="0" borderId="0" xfId="1" applyNumberFormat="1" applyFont="1" applyFill="1" applyBorder="1" applyAlignment="1">
      <alignment horizontal="center" vertical="center" wrapText="1"/>
    </xf>
    <xf numFmtId="0" fontId="9" fillId="0" borderId="0" xfId="1" applyFont="1" applyBorder="1" applyAlignment="1">
      <alignment horizontal="left" vertical="top" wrapText="1"/>
    </xf>
    <xf numFmtId="0" fontId="9" fillId="0" borderId="0" xfId="1" applyNumberFormat="1" applyFont="1" applyFill="1" applyBorder="1" applyAlignment="1">
      <alignment horizontal="left" vertical="center"/>
    </xf>
  </cellXfs>
  <cellStyles count="10">
    <cellStyle name="Normal" xfId="9"/>
    <cellStyle name="パーセント 2" xfId="4"/>
    <cellStyle name="桁区切り" xfId="8" builtinId="6"/>
    <cellStyle name="桁区切り 2" xfId="2"/>
    <cellStyle name="桁区切り 3" xfId="7"/>
    <cellStyle name="標準" xfId="0" builtinId="0"/>
    <cellStyle name="標準 2" xfId="1"/>
    <cellStyle name="標準 3" xfId="5"/>
    <cellStyle name="標準 4" xfId="6"/>
    <cellStyle name="未定義" xfId="3"/>
  </cellStyles>
  <dxfs count="2">
    <dxf>
      <font>
        <condense val="0"/>
        <extend val="0"/>
        <color indexed="22"/>
      </font>
    </dxf>
    <dxf>
      <font>
        <condense val="0"/>
        <extend val="0"/>
        <color indexed="22"/>
      </font>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164352</xdr:colOff>
      <xdr:row>0</xdr:row>
      <xdr:rowOff>97118</xdr:rowOff>
    </xdr:from>
    <xdr:to>
      <xdr:col>20</xdr:col>
      <xdr:colOff>134470</xdr:colOff>
      <xdr:row>2</xdr:row>
      <xdr:rowOff>7471</xdr:rowOff>
    </xdr:to>
    <xdr:sp macro="" textlink="">
      <xdr:nvSpPr>
        <xdr:cNvPr id="2" name="角丸四角形 1"/>
        <xdr:cNvSpPr/>
      </xdr:nvSpPr>
      <xdr:spPr>
        <a:xfrm>
          <a:off x="164352" y="97118"/>
          <a:ext cx="4676589" cy="358588"/>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72000" rIns="0" bIns="72000" rtlCol="0" anchor="t"/>
        <a:lstStyle/>
        <a:p>
          <a:pPr algn="ctr"/>
          <a:r>
            <a:rPr kumimoji="1" lang="en-US" altLang="ja-JP" sz="1200" b="1">
              <a:solidFill>
                <a:srgbClr val="FF0000"/>
              </a:solidFill>
            </a:rPr>
            <a:t>※</a:t>
          </a:r>
          <a:r>
            <a:rPr kumimoji="1" lang="ja-JP" altLang="en-US" sz="1200" b="1">
              <a:solidFill>
                <a:srgbClr val="FF0000"/>
              </a:solidFill>
            </a:rPr>
            <a:t>第</a:t>
          </a:r>
          <a:r>
            <a:rPr kumimoji="1" lang="en-US" altLang="ja-JP" sz="1200" b="1">
              <a:solidFill>
                <a:srgbClr val="FF0000"/>
              </a:solidFill>
            </a:rPr>
            <a:t>1</a:t>
          </a:r>
          <a:r>
            <a:rPr kumimoji="1" lang="ja-JP" altLang="en-US" sz="1200" b="1">
              <a:solidFill>
                <a:srgbClr val="FF0000"/>
              </a:solidFill>
            </a:rPr>
            <a:t>回現地見学会時に貸与を受けられた場合は不要です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22</xdr:row>
      <xdr:rowOff>28575</xdr:rowOff>
    </xdr:from>
    <xdr:to>
      <xdr:col>3</xdr:col>
      <xdr:colOff>0</xdr:colOff>
      <xdr:row>24</xdr:row>
      <xdr:rowOff>0</xdr:rowOff>
    </xdr:to>
    <xdr:sp macro="" textlink="">
      <xdr:nvSpPr>
        <xdr:cNvPr id="3" name="Line 1">
          <a:extLst>
            <a:ext uri="{FF2B5EF4-FFF2-40B4-BE49-F238E27FC236}">
              <a16:creationId xmlns:a16="http://schemas.microsoft.com/office/drawing/2014/main" id="{00000000-0008-0000-0400-000003000000}"/>
            </a:ext>
          </a:extLst>
        </xdr:cNvPr>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10</xdr:row>
      <xdr:rowOff>0</xdr:rowOff>
    </xdr:from>
    <xdr:to>
      <xdr:col>3</xdr:col>
      <xdr:colOff>0</xdr:colOff>
      <xdr:row>10</xdr:row>
      <xdr:rowOff>0</xdr:rowOff>
    </xdr:to>
    <xdr:sp macro="" textlink="">
      <xdr:nvSpPr>
        <xdr:cNvPr id="3" name="Line 7">
          <a:extLst>
            <a:ext uri="{FF2B5EF4-FFF2-40B4-BE49-F238E27FC236}">
              <a16:creationId xmlns:a16="http://schemas.microsoft.com/office/drawing/2014/main" id="{00000000-0008-0000-0500-000003000000}"/>
            </a:ext>
          </a:extLst>
        </xdr:cNvPr>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17</xdr:row>
      <xdr:rowOff>0</xdr:rowOff>
    </xdr:from>
    <xdr:to>
      <xdr:col>3</xdr:col>
      <xdr:colOff>0</xdr:colOff>
      <xdr:row>19</xdr:row>
      <xdr:rowOff>0</xdr:rowOff>
    </xdr:to>
    <xdr:sp macro="" textlink="">
      <xdr:nvSpPr>
        <xdr:cNvPr id="4" name="Line 1">
          <a:extLst>
            <a:ext uri="{FF2B5EF4-FFF2-40B4-BE49-F238E27FC236}">
              <a16:creationId xmlns:a16="http://schemas.microsoft.com/office/drawing/2014/main" id="{00000000-0008-0000-0500-000004000000}"/>
            </a:ext>
          </a:extLst>
        </xdr:cNvPr>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twoCellAnchor>
    <xdr:from>
      <xdr:col>1</xdr:col>
      <xdr:colOff>0</xdr:colOff>
      <xdr:row>22</xdr:row>
      <xdr:rowOff>0</xdr:rowOff>
    </xdr:from>
    <xdr:to>
      <xdr:col>3</xdr:col>
      <xdr:colOff>0</xdr:colOff>
      <xdr:row>24</xdr:row>
      <xdr:rowOff>0</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bwMode="auto">
        <a:xfrm>
          <a:off x="142875" y="2695575"/>
          <a:ext cx="2133600"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14</xdr:row>
      <xdr:rowOff>0</xdr:rowOff>
    </xdr:to>
    <xdr:sp macro="" textlink="">
      <xdr:nvSpPr>
        <xdr:cNvPr id="6" name="Line 1">
          <a:extLst>
            <a:ext uri="{FF2B5EF4-FFF2-40B4-BE49-F238E27FC236}">
              <a16:creationId xmlns:a16="http://schemas.microsoft.com/office/drawing/2014/main" id="{00000000-0008-0000-0500-000006000000}"/>
            </a:ext>
          </a:extLst>
        </xdr:cNvPr>
        <xdr:cNvSpPr>
          <a:spLocks noChangeShapeType="1"/>
        </xdr:cNvSpPr>
      </xdr:nvSpPr>
      <xdr:spPr bwMode="auto">
        <a:xfrm>
          <a:off x="142875" y="3648075"/>
          <a:ext cx="2133600" cy="38100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48;&#27665;&#23550;&#35441;&#36074;&#21839;&#26360;&#12304;&#9675;&#9675;&#26666;&#24335;&#20250;&#3103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質問書"/>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Normal="100" zoomScaleSheetLayoutView="100" workbookViewId="0">
      <selection activeCell="E9" sqref="E9:H9"/>
    </sheetView>
  </sheetViews>
  <sheetFormatPr defaultColWidth="9" defaultRowHeight="13.2" x14ac:dyDescent="0.2"/>
  <cols>
    <col min="1" max="1" width="3.6640625" style="30" customWidth="1"/>
    <col min="2" max="2" width="11" style="30" bestFit="1" customWidth="1"/>
    <col min="3" max="3" width="4.6640625" style="30" customWidth="1"/>
    <col min="4" max="4" width="8.6640625" style="30" customWidth="1"/>
    <col min="5" max="6" width="6.109375" style="30" customWidth="1"/>
    <col min="7" max="7" width="15.6640625" style="30" customWidth="1"/>
    <col min="8" max="8" width="45.6640625" style="30" customWidth="1"/>
    <col min="9" max="16384" width="9" style="30"/>
  </cols>
  <sheetData>
    <row r="1" spans="1:12" ht="13.5" customHeight="1" x14ac:dyDescent="0.2">
      <c r="A1" s="62"/>
      <c r="B1" s="62"/>
      <c r="C1" s="36"/>
      <c r="D1" s="36"/>
      <c r="E1" s="36"/>
      <c r="F1" s="36"/>
      <c r="G1" s="36"/>
      <c r="H1" s="178" t="s">
        <v>276</v>
      </c>
    </row>
    <row r="2" spans="1:12" ht="13.5" customHeight="1" x14ac:dyDescent="0.2">
      <c r="A2" s="62"/>
      <c r="B2" s="62"/>
      <c r="C2" s="36"/>
      <c r="D2" s="36"/>
      <c r="E2" s="36"/>
      <c r="F2" s="36"/>
      <c r="G2" s="36"/>
      <c r="H2" s="63"/>
    </row>
    <row r="3" spans="1:12" ht="13.5" customHeight="1" x14ac:dyDescent="0.2">
      <c r="A3" s="62"/>
      <c r="B3" s="62"/>
      <c r="C3" s="36"/>
      <c r="D3" s="36"/>
      <c r="E3" s="36"/>
      <c r="F3" s="36"/>
      <c r="G3" s="36"/>
      <c r="H3" s="214" t="s">
        <v>533</v>
      </c>
      <c r="I3" s="64"/>
      <c r="J3" s="64"/>
      <c r="K3" s="64"/>
      <c r="L3" s="64"/>
    </row>
    <row r="4" spans="1:12" ht="19.2" x14ac:dyDescent="0.2">
      <c r="A4" s="923" t="s">
        <v>243</v>
      </c>
      <c r="B4" s="923"/>
      <c r="C4" s="923"/>
      <c r="D4" s="923"/>
      <c r="E4" s="923"/>
      <c r="F4" s="923"/>
      <c r="G4" s="923"/>
      <c r="H4" s="923"/>
    </row>
    <row r="5" spans="1:12" s="31" customFormat="1" ht="13.5" customHeight="1" x14ac:dyDescent="0.2">
      <c r="A5" s="31" t="s">
        <v>457</v>
      </c>
    </row>
    <row r="6" spans="1:12" ht="36.75" customHeight="1" x14ac:dyDescent="0.2">
      <c r="A6" s="924" t="s">
        <v>458</v>
      </c>
      <c r="B6" s="924"/>
      <c r="C6" s="924"/>
      <c r="D6" s="924"/>
      <c r="E6" s="924"/>
      <c r="F6" s="924"/>
      <c r="G6" s="924"/>
      <c r="H6" s="924"/>
    </row>
    <row r="7" spans="1:12" ht="20.100000000000001" customHeight="1" x14ac:dyDescent="0.2">
      <c r="A7" s="925" t="s">
        <v>272</v>
      </c>
      <c r="B7" s="925"/>
      <c r="C7" s="925"/>
      <c r="D7" s="925"/>
      <c r="E7" s="922"/>
      <c r="F7" s="922"/>
      <c r="G7" s="922"/>
      <c r="H7" s="922"/>
    </row>
    <row r="8" spans="1:12" ht="20.100000000000001" customHeight="1" x14ac:dyDescent="0.2">
      <c r="A8" s="925" t="s">
        <v>95</v>
      </c>
      <c r="B8" s="925"/>
      <c r="C8" s="925"/>
      <c r="D8" s="925"/>
      <c r="E8" s="922"/>
      <c r="F8" s="922"/>
      <c r="G8" s="922"/>
      <c r="H8" s="922"/>
    </row>
    <row r="9" spans="1:12" ht="20.100000000000001" customHeight="1" x14ac:dyDescent="0.2">
      <c r="A9" s="921" t="s">
        <v>273</v>
      </c>
      <c r="B9" s="921"/>
      <c r="C9" s="921"/>
      <c r="D9" s="921"/>
      <c r="E9" s="922"/>
      <c r="F9" s="922"/>
      <c r="G9" s="922"/>
      <c r="H9" s="922"/>
    </row>
    <row r="10" spans="1:12" ht="20.100000000000001" customHeight="1" x14ac:dyDescent="0.2">
      <c r="A10" s="921" t="s">
        <v>277</v>
      </c>
      <c r="B10" s="921"/>
      <c r="C10" s="921"/>
      <c r="D10" s="921"/>
      <c r="E10" s="922"/>
      <c r="F10" s="922"/>
      <c r="G10" s="922"/>
      <c r="H10" s="922"/>
    </row>
    <row r="11" spans="1:12" ht="20.100000000000001" customHeight="1" x14ac:dyDescent="0.2">
      <c r="A11" s="921" t="s">
        <v>94</v>
      </c>
      <c r="B11" s="921"/>
      <c r="C11" s="921"/>
      <c r="D11" s="921"/>
      <c r="E11" s="922"/>
      <c r="F11" s="922"/>
      <c r="G11" s="922"/>
      <c r="H11" s="922"/>
    </row>
    <row r="12" spans="1:12" ht="20.100000000000001" customHeight="1" x14ac:dyDescent="0.2">
      <c r="A12" s="921" t="s">
        <v>139</v>
      </c>
      <c r="B12" s="921"/>
      <c r="C12" s="921"/>
      <c r="D12" s="921"/>
      <c r="E12" s="922"/>
      <c r="F12" s="922"/>
      <c r="G12" s="922"/>
      <c r="H12" s="922"/>
    </row>
    <row r="13" spans="1:12" ht="20.100000000000001" customHeight="1" x14ac:dyDescent="0.2">
      <c r="A13" s="921" t="s">
        <v>140</v>
      </c>
      <c r="B13" s="921"/>
      <c r="C13" s="921"/>
      <c r="D13" s="921"/>
      <c r="E13" s="922"/>
      <c r="F13" s="922"/>
      <c r="G13" s="922"/>
      <c r="H13" s="922"/>
    </row>
    <row r="14" spans="1:12" ht="13.5" customHeight="1" x14ac:dyDescent="0.2">
      <c r="A14" s="65"/>
      <c r="B14" s="65"/>
      <c r="C14" s="65"/>
      <c r="D14" s="65"/>
      <c r="E14" s="65"/>
      <c r="F14" s="65"/>
      <c r="G14" s="65"/>
      <c r="H14" s="65"/>
    </row>
    <row r="15" spans="1:12" ht="20.100000000000001" customHeight="1" x14ac:dyDescent="0.2">
      <c r="A15" s="926" t="s">
        <v>245</v>
      </c>
      <c r="B15" s="926"/>
      <c r="C15" s="926"/>
      <c r="D15" s="926"/>
      <c r="E15" s="926"/>
      <c r="F15" s="926"/>
      <c r="G15" s="926"/>
      <c r="H15" s="926"/>
    </row>
    <row r="16" spans="1:12" ht="8.1" customHeight="1" x14ac:dyDescent="0.2">
      <c r="A16" s="66"/>
      <c r="B16" s="66"/>
      <c r="C16" s="66"/>
      <c r="D16" s="66"/>
      <c r="E16" s="66"/>
      <c r="F16" s="66"/>
      <c r="G16" s="66"/>
      <c r="H16" s="66"/>
    </row>
    <row r="17" spans="1:12" s="68" customFormat="1" ht="13.8" thickBot="1" x14ac:dyDescent="0.25">
      <c r="A17" s="67" t="s">
        <v>141</v>
      </c>
      <c r="B17" s="67" t="s">
        <v>142</v>
      </c>
      <c r="C17" s="67" t="s">
        <v>143</v>
      </c>
      <c r="D17" s="67" t="s">
        <v>144</v>
      </c>
      <c r="E17" s="67" t="s">
        <v>145</v>
      </c>
      <c r="F17" s="67" t="s">
        <v>146</v>
      </c>
      <c r="G17" s="67" t="s">
        <v>147</v>
      </c>
      <c r="H17" s="67" t="s">
        <v>148</v>
      </c>
    </row>
    <row r="18" spans="1:12" ht="50.1" customHeight="1" thickTop="1" x14ac:dyDescent="0.2">
      <c r="A18" s="32" t="s">
        <v>149</v>
      </c>
      <c r="B18" s="32" t="s">
        <v>244</v>
      </c>
      <c r="C18" s="61">
        <v>5</v>
      </c>
      <c r="D18" s="32" t="s">
        <v>288</v>
      </c>
      <c r="E18" s="69" t="s">
        <v>154</v>
      </c>
      <c r="F18" s="32" t="s">
        <v>150</v>
      </c>
      <c r="G18" s="32" t="s">
        <v>151</v>
      </c>
      <c r="H18" s="70" t="s">
        <v>289</v>
      </c>
      <c r="L18" s="33"/>
    </row>
    <row r="19" spans="1:12" ht="50.1" customHeight="1" x14ac:dyDescent="0.2">
      <c r="A19" s="32">
        <v>1</v>
      </c>
      <c r="B19" s="32"/>
      <c r="C19" s="61"/>
      <c r="D19" s="32"/>
      <c r="E19" s="32"/>
      <c r="F19" s="32"/>
      <c r="G19" s="32"/>
      <c r="H19" s="71"/>
    </row>
    <row r="20" spans="1:12" ht="50.1" customHeight="1" x14ac:dyDescent="0.2">
      <c r="A20" s="32">
        <v>2</v>
      </c>
      <c r="B20" s="32"/>
      <c r="C20" s="61"/>
      <c r="D20" s="32"/>
      <c r="E20" s="32"/>
      <c r="F20" s="32"/>
      <c r="G20" s="32"/>
      <c r="H20" s="71"/>
    </row>
    <row r="21" spans="1:12" ht="50.1" customHeight="1" x14ac:dyDescent="0.2">
      <c r="A21" s="32">
        <v>3</v>
      </c>
      <c r="B21" s="32"/>
      <c r="C21" s="61"/>
      <c r="D21" s="32"/>
      <c r="E21" s="32"/>
      <c r="F21" s="32"/>
      <c r="G21" s="32"/>
      <c r="H21" s="71"/>
    </row>
    <row r="22" spans="1:12" ht="50.1" customHeight="1" x14ac:dyDescent="0.2">
      <c r="A22" s="32">
        <v>4</v>
      </c>
      <c r="B22" s="32"/>
      <c r="C22" s="61"/>
      <c r="D22" s="32"/>
      <c r="E22" s="32"/>
      <c r="F22" s="32"/>
      <c r="G22" s="32"/>
      <c r="H22" s="71"/>
    </row>
    <row r="23" spans="1:12" ht="50.1" customHeight="1" x14ac:dyDescent="0.2">
      <c r="A23" s="34">
        <v>5</v>
      </c>
      <c r="B23" s="34"/>
      <c r="C23" s="208"/>
      <c r="D23" s="34"/>
      <c r="E23" s="34"/>
      <c r="F23" s="34"/>
      <c r="G23" s="34"/>
      <c r="H23" s="72"/>
    </row>
    <row r="24" spans="1:12" ht="50.1" customHeight="1" x14ac:dyDescent="0.2">
      <c r="A24" s="32">
        <v>6</v>
      </c>
      <c r="B24" s="32"/>
      <c r="C24" s="61"/>
      <c r="D24" s="32"/>
      <c r="E24" s="32"/>
      <c r="F24" s="32"/>
      <c r="G24" s="32"/>
      <c r="H24" s="71"/>
    </row>
    <row r="25" spans="1:12" ht="50.1" customHeight="1" x14ac:dyDescent="0.2">
      <c r="A25" s="34">
        <v>7</v>
      </c>
      <c r="B25" s="32"/>
      <c r="C25" s="61"/>
      <c r="D25" s="32"/>
      <c r="E25" s="32"/>
      <c r="F25" s="32"/>
      <c r="G25" s="32"/>
      <c r="H25" s="71"/>
    </row>
    <row r="26" spans="1:12" ht="50.1" customHeight="1" x14ac:dyDescent="0.2">
      <c r="A26" s="32">
        <v>8</v>
      </c>
      <c r="B26" s="32"/>
      <c r="C26" s="61"/>
      <c r="D26" s="32"/>
      <c r="E26" s="32"/>
      <c r="F26" s="32"/>
      <c r="G26" s="32"/>
      <c r="H26" s="71"/>
    </row>
    <row r="27" spans="1:12" ht="50.1" customHeight="1" x14ac:dyDescent="0.2">
      <c r="A27" s="34">
        <v>9</v>
      </c>
      <c r="B27" s="32"/>
      <c r="C27" s="61"/>
      <c r="D27" s="32"/>
      <c r="E27" s="32"/>
      <c r="F27" s="32"/>
      <c r="G27" s="32"/>
      <c r="H27" s="71"/>
    </row>
    <row r="28" spans="1:12" ht="50.1" customHeight="1" x14ac:dyDescent="0.2">
      <c r="A28" s="32">
        <v>10</v>
      </c>
      <c r="B28" s="32"/>
      <c r="C28" s="61"/>
      <c r="D28" s="32"/>
      <c r="E28" s="32"/>
      <c r="F28" s="32"/>
      <c r="G28" s="32"/>
      <c r="H28" s="71"/>
    </row>
    <row r="29" spans="1:12" ht="50.1" customHeight="1" x14ac:dyDescent="0.2">
      <c r="A29" s="34">
        <v>11</v>
      </c>
      <c r="B29" s="32"/>
      <c r="C29" s="61"/>
      <c r="D29" s="32"/>
      <c r="E29" s="32"/>
      <c r="F29" s="32"/>
      <c r="G29" s="32"/>
      <c r="H29" s="71"/>
    </row>
    <row r="30" spans="1:12" ht="50.1" customHeight="1" x14ac:dyDescent="0.2">
      <c r="A30" s="32">
        <v>12</v>
      </c>
      <c r="B30" s="32"/>
      <c r="C30" s="61"/>
      <c r="D30" s="32"/>
      <c r="E30" s="32"/>
      <c r="F30" s="32"/>
      <c r="G30" s="32"/>
      <c r="H30" s="71"/>
    </row>
    <row r="31" spans="1:12" ht="13.5" customHeight="1" x14ac:dyDescent="0.2">
      <c r="A31" s="73" t="s">
        <v>152</v>
      </c>
      <c r="B31" s="74"/>
      <c r="C31" s="222"/>
      <c r="D31" s="74"/>
      <c r="E31" s="74"/>
      <c r="F31" s="74"/>
      <c r="G31" s="74"/>
      <c r="H31" s="75"/>
    </row>
    <row r="32" spans="1:12" ht="13.5" customHeight="1" x14ac:dyDescent="0.2">
      <c r="A32" s="73" t="s">
        <v>246</v>
      </c>
      <c r="B32" s="74"/>
      <c r="C32" s="222"/>
      <c r="D32" s="74"/>
      <c r="E32" s="74"/>
      <c r="F32" s="74"/>
      <c r="G32" s="74"/>
      <c r="H32" s="75"/>
    </row>
    <row r="33" spans="1:8" ht="13.5" customHeight="1" x14ac:dyDescent="0.2">
      <c r="A33" s="73" t="s">
        <v>247</v>
      </c>
      <c r="B33" s="74"/>
      <c r="C33" s="222"/>
      <c r="D33" s="74"/>
      <c r="E33" s="74"/>
      <c r="F33" s="74"/>
      <c r="G33" s="74"/>
      <c r="H33" s="75"/>
    </row>
    <row r="34" spans="1:8" ht="13.5" customHeight="1" x14ac:dyDescent="0.2">
      <c r="A34" s="431" t="s">
        <v>153</v>
      </c>
      <c r="B34" s="76"/>
      <c r="C34" s="76"/>
      <c r="D34" s="76"/>
      <c r="E34" s="76"/>
      <c r="F34" s="76"/>
      <c r="G34" s="76"/>
      <c r="H34" s="76"/>
    </row>
    <row r="35" spans="1:8" ht="13.5" customHeight="1" x14ac:dyDescent="0.2">
      <c r="A35" s="462" t="s">
        <v>630</v>
      </c>
    </row>
    <row r="37" spans="1:8" x14ac:dyDescent="0.2">
      <c r="A37" s="62"/>
      <c r="B37" s="35"/>
      <c r="C37" s="36"/>
      <c r="D37" s="36"/>
      <c r="E37" s="36"/>
      <c r="F37" s="36"/>
      <c r="G37" s="36"/>
      <c r="H37" s="37"/>
    </row>
  </sheetData>
  <mergeCells count="17">
    <mergeCell ref="A15:H15"/>
    <mergeCell ref="E10:H10"/>
    <mergeCell ref="A11:D11"/>
    <mergeCell ref="E11:H11"/>
    <mergeCell ref="A12:D12"/>
    <mergeCell ref="E12:H12"/>
    <mergeCell ref="A13:D13"/>
    <mergeCell ref="E13:H13"/>
    <mergeCell ref="A9:D9"/>
    <mergeCell ref="E9:H9"/>
    <mergeCell ref="A10:D10"/>
    <mergeCell ref="A4:H4"/>
    <mergeCell ref="A6:H6"/>
    <mergeCell ref="A7:D7"/>
    <mergeCell ref="E7:H7"/>
    <mergeCell ref="A8:D8"/>
    <mergeCell ref="E8:H8"/>
  </mergeCells>
  <phoneticPr fontId="1"/>
  <printOptions horizontalCentered="1"/>
  <pageMargins left="0.78740157480314965" right="0.78740157480314965" top="0.70866141732283472" bottom="0.70866141732283472" header="0.51181102362204722" footer="0.51181102362204722"/>
  <pageSetup paperSize="9" scale="7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113"/>
  <sheetViews>
    <sheetView showGridLines="0" showZeros="0" view="pageBreakPreview" zoomScale="80" zoomScaleNormal="100" zoomScaleSheetLayoutView="80" workbookViewId="0">
      <selection activeCell="R17" sqref="R17"/>
    </sheetView>
  </sheetViews>
  <sheetFormatPr defaultColWidth="7.77734375" defaultRowHeight="13.5" customHeight="1" x14ac:dyDescent="0.2"/>
  <cols>
    <col min="1" max="1" width="5.6640625" style="720" customWidth="1"/>
    <col min="2" max="2" width="11.21875" style="90" customWidth="1"/>
    <col min="3" max="3" width="9.6640625" style="520" customWidth="1"/>
    <col min="4" max="4" width="8.21875" style="520" bestFit="1" customWidth="1"/>
    <col min="5" max="5" width="9" style="520" customWidth="1"/>
    <col min="6" max="6" width="9.21875" style="520" customWidth="1"/>
    <col min="7" max="7" width="9.21875" style="520" bestFit="1" customWidth="1"/>
    <col min="8" max="8" width="9.21875" style="520" customWidth="1"/>
    <col min="9" max="9" width="9.21875" style="520" bestFit="1" customWidth="1"/>
    <col min="10" max="16" width="6" style="520" customWidth="1"/>
    <col min="17" max="18" width="7.109375" style="520" bestFit="1" customWidth="1"/>
    <col min="19" max="20" width="6" style="520" customWidth="1"/>
    <col min="21" max="23" width="5.6640625" style="520" customWidth="1"/>
    <col min="24" max="24" width="6.21875" style="520" customWidth="1"/>
    <col min="25" max="26" width="0.33203125" style="520" customWidth="1"/>
    <col min="27" max="27" width="0.77734375" style="520" customWidth="1"/>
    <col min="28" max="28" width="11.21875" style="520" customWidth="1"/>
    <col min="29" max="29" width="9.6640625" style="520" customWidth="1"/>
    <col min="30" max="31" width="8.88671875" style="520" customWidth="1"/>
    <col min="32" max="32" width="7.33203125" style="520" bestFit="1" customWidth="1"/>
    <col min="33" max="33" width="11.21875" style="520" customWidth="1"/>
    <col min="34" max="35" width="12.77734375" style="520" customWidth="1"/>
    <col min="36" max="37" width="11" style="520" customWidth="1"/>
    <col min="38" max="39" width="6" style="520" customWidth="1"/>
    <col min="40" max="40" width="6.6640625" style="520" bestFit="1" customWidth="1"/>
    <col min="41" max="41" width="6.33203125" style="520" bestFit="1" customWidth="1"/>
    <col min="42" max="42" width="7.21875" style="520" bestFit="1" customWidth="1"/>
    <col min="43" max="44" width="6.88671875" style="520" bestFit="1" customWidth="1"/>
    <col min="45" max="45" width="6" style="520" customWidth="1"/>
    <col min="46" max="46" width="8.44140625" style="520" bestFit="1" customWidth="1"/>
    <col min="47" max="49" width="5.6640625" style="520" customWidth="1"/>
    <col min="50" max="50" width="5.88671875" style="520" customWidth="1"/>
    <col min="51" max="51" width="0.88671875" style="520" customWidth="1"/>
    <col min="52" max="52" width="5.6640625" style="520" customWidth="1"/>
    <col min="53" max="53" width="13.21875" style="520" customWidth="1"/>
    <col min="54" max="54" width="7" style="520" bestFit="1" customWidth="1"/>
    <col min="55" max="55" width="13.77734375" style="520" bestFit="1" customWidth="1"/>
    <col min="56" max="56" width="10.33203125" style="520" bestFit="1" customWidth="1"/>
    <col min="57" max="57" width="12.109375" style="520" bestFit="1" customWidth="1"/>
    <col min="58" max="58" width="9.6640625" style="520" bestFit="1" customWidth="1"/>
    <col min="59" max="59" width="17.33203125" style="520" bestFit="1" customWidth="1"/>
    <col min="60" max="60" width="9.6640625" style="520" bestFit="1" customWidth="1"/>
    <col min="61" max="61" width="10.109375" style="520" bestFit="1" customWidth="1"/>
    <col min="62" max="62" width="6" style="520" bestFit="1" customWidth="1"/>
    <col min="63" max="63" width="6.6640625" style="520" bestFit="1" customWidth="1"/>
    <col min="64" max="64" width="17.88671875" style="520" bestFit="1" customWidth="1"/>
    <col min="65" max="65" width="8.21875" style="520" bestFit="1" customWidth="1"/>
    <col min="66" max="66" width="10.109375" style="520" bestFit="1" customWidth="1"/>
    <col min="67" max="67" width="18.33203125" style="520" bestFit="1" customWidth="1"/>
    <col min="68" max="68" width="8.6640625" style="520" customWidth="1"/>
    <col min="69" max="69" width="2.6640625" style="520" customWidth="1"/>
    <col min="70" max="70" width="1.6640625" style="520" customWidth="1"/>
    <col min="71" max="16384" width="7.77734375" style="520"/>
  </cols>
  <sheetData>
    <row r="1" spans="2:67" s="783" customFormat="1" ht="13.5" customHeight="1" x14ac:dyDescent="0.2">
      <c r="B1" s="90"/>
      <c r="AU1" s="5" t="s">
        <v>625</v>
      </c>
      <c r="BF1" s="783" t="s">
        <v>613</v>
      </c>
    </row>
    <row r="2" spans="2:67" ht="15" customHeight="1" x14ac:dyDescent="0.2">
      <c r="B2" s="470" t="s">
        <v>354</v>
      </c>
      <c r="C2" s="470"/>
      <c r="E2" s="471"/>
      <c r="H2" s="85" t="s">
        <v>169</v>
      </c>
      <c r="I2" s="86"/>
      <c r="K2" s="87" t="s">
        <v>170</v>
      </c>
      <c r="L2" s="1104"/>
      <c r="M2" s="1105"/>
      <c r="O2" s="318" t="s">
        <v>297</v>
      </c>
      <c r="P2" s="1106" t="s">
        <v>298</v>
      </c>
      <c r="Q2" s="1107"/>
      <c r="R2" s="318" t="s">
        <v>299</v>
      </c>
      <c r="S2" s="319">
        <v>46.05</v>
      </c>
      <c r="T2" s="320" t="s">
        <v>300</v>
      </c>
      <c r="U2" s="321"/>
      <c r="V2" s="88" t="s">
        <v>334</v>
      </c>
      <c r="W2" s="104"/>
      <c r="X2" s="89" t="s">
        <v>441</v>
      </c>
      <c r="AI2" s="88" t="s">
        <v>448</v>
      </c>
      <c r="AJ2" s="629">
        <v>200</v>
      </c>
      <c r="AK2" s="520" t="s">
        <v>384</v>
      </c>
      <c r="AQ2" s="88" t="s">
        <v>449</v>
      </c>
      <c r="AR2" s="629">
        <f>AJ2*1.125</f>
        <v>225</v>
      </c>
      <c r="AS2" s="520" t="s">
        <v>384</v>
      </c>
      <c r="BB2" s="520">
        <v>56</v>
      </c>
      <c r="BC2" s="520" t="s">
        <v>609</v>
      </c>
      <c r="BD2" s="520">
        <v>3</v>
      </c>
      <c r="BE2" s="520" t="s">
        <v>610</v>
      </c>
      <c r="BF2" s="520">
        <v>748.1</v>
      </c>
      <c r="BG2" s="837">
        <f>BB2*BD2/BF2*1000</f>
        <v>224.56890790001336</v>
      </c>
      <c r="BO2" s="25"/>
    </row>
    <row r="3" spans="2:67" ht="12.9" customHeight="1" thickBot="1" x14ac:dyDescent="0.25">
      <c r="B3" s="90" t="s">
        <v>171</v>
      </c>
      <c r="D3" s="919" t="s">
        <v>172</v>
      </c>
      <c r="M3" s="521"/>
      <c r="V3" s="88"/>
      <c r="X3" s="521"/>
      <c r="BB3" s="520">
        <v>63</v>
      </c>
      <c r="BC3" s="520" t="s">
        <v>609</v>
      </c>
      <c r="BD3" s="520">
        <v>3</v>
      </c>
      <c r="BE3" s="520" t="s">
        <v>610</v>
      </c>
      <c r="BF3" s="834">
        <v>748.1</v>
      </c>
      <c r="BG3" s="837">
        <f t="shared" ref="BG3" si="0">BB3*BD3/BF3*1000</f>
        <v>252.64002138751502</v>
      </c>
    </row>
    <row r="4" spans="2:67" ht="12.9" customHeight="1" x14ac:dyDescent="0.2">
      <c r="B4" s="91"/>
      <c r="C4" s="1122" t="s">
        <v>173</v>
      </c>
      <c r="D4" s="1123"/>
      <c r="E4" s="1123"/>
      <c r="F4" s="1123"/>
      <c r="G4" s="1124"/>
      <c r="H4" s="1122" t="s">
        <v>174</v>
      </c>
      <c r="I4" s="1123"/>
      <c r="J4" s="1123"/>
      <c r="K4" s="1123"/>
      <c r="L4" s="1123"/>
      <c r="M4" s="1123"/>
      <c r="N4" s="1123"/>
      <c r="O4" s="1124"/>
      <c r="P4" s="1122" t="s">
        <v>298</v>
      </c>
      <c r="Q4" s="1123"/>
      <c r="R4" s="1123"/>
      <c r="S4" s="1244"/>
      <c r="T4" s="472"/>
      <c r="U4" s="329"/>
      <c r="V4" s="1076" t="s">
        <v>412</v>
      </c>
      <c r="W4" s="1077"/>
      <c r="X4" s="1077"/>
      <c r="Y4" s="1077"/>
      <c r="Z4" s="1077"/>
      <c r="AA4" s="1077"/>
      <c r="AB4" s="1224"/>
      <c r="AE4" s="637"/>
      <c r="AF4" s="637"/>
      <c r="AG4" s="637"/>
      <c r="AH4" s="637"/>
      <c r="AI4" s="637"/>
      <c r="AJ4" s="637"/>
      <c r="AK4" s="637"/>
      <c r="AL4" s="637"/>
      <c r="AM4" s="637"/>
      <c r="AO4" s="783"/>
      <c r="AP4" s="783"/>
      <c r="AQ4" s="783"/>
      <c r="AR4" s="783"/>
      <c r="AS4" s="783"/>
      <c r="AT4" s="637"/>
      <c r="AU4" s="637"/>
      <c r="AV4" s="637"/>
      <c r="AW4" s="637"/>
      <c r="AX4" s="637"/>
      <c r="AY4" s="637"/>
      <c r="BG4" s="837"/>
    </row>
    <row r="5" spans="2:67" ht="12.9" customHeight="1" x14ac:dyDescent="0.2">
      <c r="B5" s="92"/>
      <c r="C5" s="1108" t="s">
        <v>291</v>
      </c>
      <c r="D5" s="1109"/>
      <c r="E5" s="1109" t="s">
        <v>176</v>
      </c>
      <c r="F5" s="1125" t="s">
        <v>416</v>
      </c>
      <c r="G5" s="1126"/>
      <c r="H5" s="1125" t="s">
        <v>177</v>
      </c>
      <c r="I5" s="1127"/>
      <c r="J5" s="1127"/>
      <c r="K5" s="1126"/>
      <c r="L5" s="1125" t="s">
        <v>178</v>
      </c>
      <c r="M5" s="1127"/>
      <c r="N5" s="1127"/>
      <c r="O5" s="1126"/>
      <c r="P5" s="1125" t="s">
        <v>179</v>
      </c>
      <c r="Q5" s="1127"/>
      <c r="R5" s="1127"/>
      <c r="S5" s="1128"/>
      <c r="T5" s="1235" t="s">
        <v>452</v>
      </c>
      <c r="U5" s="1236"/>
      <c r="V5" s="1079"/>
      <c r="W5" s="1225"/>
      <c r="X5" s="1225"/>
      <c r="Y5" s="1225"/>
      <c r="Z5" s="1225"/>
      <c r="AA5" s="1225"/>
      <c r="AB5" s="1226"/>
      <c r="AC5" s="90" t="s">
        <v>191</v>
      </c>
      <c r="AE5" s="637"/>
      <c r="AF5" s="637"/>
      <c r="AG5" s="637"/>
      <c r="AH5" s="637"/>
      <c r="AI5" s="637"/>
      <c r="AJ5" s="637"/>
      <c r="AK5" s="637"/>
      <c r="AL5" s="637"/>
      <c r="AM5" s="637"/>
      <c r="AN5" s="654"/>
      <c r="AO5" s="653"/>
      <c r="AP5" s="653"/>
      <c r="AQ5" s="653"/>
      <c r="AR5" s="783"/>
      <c r="AS5" s="783"/>
      <c r="AT5" s="670"/>
      <c r="AU5" s="670"/>
      <c r="AV5" s="670"/>
      <c r="AW5" s="670"/>
      <c r="AX5" s="637"/>
      <c r="AY5" s="637"/>
    </row>
    <row r="6" spans="2:67" ht="12.9" customHeight="1" x14ac:dyDescent="0.2">
      <c r="B6" s="92"/>
      <c r="C6" s="1108"/>
      <c r="D6" s="1109"/>
      <c r="E6" s="1109"/>
      <c r="F6" s="1129" t="s">
        <v>415</v>
      </c>
      <c r="G6" s="1119"/>
      <c r="H6" s="1110" t="s">
        <v>292</v>
      </c>
      <c r="I6" s="1111"/>
      <c r="J6" s="1114" t="s">
        <v>180</v>
      </c>
      <c r="K6" s="1115"/>
      <c r="L6" s="1110" t="s">
        <v>293</v>
      </c>
      <c r="M6" s="1111"/>
      <c r="N6" s="1118" t="s">
        <v>180</v>
      </c>
      <c r="O6" s="1119"/>
      <c r="P6" s="1110" t="s">
        <v>181</v>
      </c>
      <c r="Q6" s="1111"/>
      <c r="R6" s="1118" t="s">
        <v>180</v>
      </c>
      <c r="S6" s="1242"/>
      <c r="T6" s="758" t="s">
        <v>385</v>
      </c>
      <c r="U6" s="761" t="s">
        <v>386</v>
      </c>
      <c r="V6" s="1079"/>
      <c r="W6" s="1225"/>
      <c r="X6" s="1225"/>
      <c r="Y6" s="1225"/>
      <c r="Z6" s="1225"/>
      <c r="AA6" s="1225"/>
      <c r="AB6" s="1226"/>
      <c r="AC6" s="90" t="s">
        <v>332</v>
      </c>
      <c r="AE6" s="637"/>
      <c r="AF6" s="637"/>
      <c r="AG6" s="637"/>
      <c r="AH6" s="637"/>
      <c r="AI6" s="637"/>
      <c r="AJ6" s="637"/>
      <c r="AK6" s="637"/>
      <c r="AL6" s="637"/>
      <c r="AM6" s="637"/>
      <c r="AN6" s="1237"/>
      <c r="AO6" s="1237"/>
      <c r="AP6" s="1238"/>
      <c r="AQ6" s="1238"/>
      <c r="AR6" s="842"/>
      <c r="AS6" s="842"/>
      <c r="AT6" s="654"/>
      <c r="AU6" s="654"/>
      <c r="AV6" s="654"/>
      <c r="AW6" s="654"/>
      <c r="AX6" s="654"/>
      <c r="AY6" s="654"/>
    </row>
    <row r="7" spans="2:67" ht="13.2" customHeight="1" x14ac:dyDescent="0.2">
      <c r="B7" s="92"/>
      <c r="C7" s="1108"/>
      <c r="D7" s="1109"/>
      <c r="E7" s="1109"/>
      <c r="F7" s="1130"/>
      <c r="G7" s="1121"/>
      <c r="H7" s="1112"/>
      <c r="I7" s="1113"/>
      <c r="J7" s="1116"/>
      <c r="K7" s="1117"/>
      <c r="L7" s="1112"/>
      <c r="M7" s="1113"/>
      <c r="N7" s="1120"/>
      <c r="O7" s="1121"/>
      <c r="P7" s="1112"/>
      <c r="Q7" s="1113"/>
      <c r="R7" s="1120"/>
      <c r="S7" s="1243"/>
      <c r="T7" s="759"/>
      <c r="U7" s="762"/>
      <c r="V7" s="1079"/>
      <c r="W7" s="1225"/>
      <c r="X7" s="1225"/>
      <c r="Y7" s="1225"/>
      <c r="Z7" s="1225"/>
      <c r="AA7" s="1225"/>
      <c r="AB7" s="1226"/>
      <c r="AC7" s="90" t="s">
        <v>331</v>
      </c>
      <c r="AE7" s="637"/>
      <c r="AF7" s="637"/>
      <c r="AG7" s="637"/>
      <c r="AH7" s="637"/>
      <c r="AI7" s="637"/>
      <c r="AJ7" s="637"/>
      <c r="AK7" s="637"/>
      <c r="AL7" s="637"/>
      <c r="AM7" s="637"/>
      <c r="AN7" s="1238"/>
      <c r="AO7" s="671"/>
      <c r="AP7" s="1241"/>
      <c r="AQ7" s="1241"/>
      <c r="AR7" s="842"/>
      <c r="AS7" s="842"/>
      <c r="AT7" s="654"/>
      <c r="AU7" s="654"/>
      <c r="AV7" s="654"/>
      <c r="AW7" s="654"/>
      <c r="AX7" s="654"/>
      <c r="AY7" s="654"/>
    </row>
    <row r="8" spans="2:67" ht="12.9" customHeight="1" thickBot="1" x14ac:dyDescent="0.25">
      <c r="B8" s="93"/>
      <c r="C8" s="94" t="s">
        <v>182</v>
      </c>
      <c r="D8" s="466" t="s">
        <v>183</v>
      </c>
      <c r="E8" s="764" t="s">
        <v>184</v>
      </c>
      <c r="F8" s="628" t="s">
        <v>182</v>
      </c>
      <c r="G8" s="615" t="s">
        <v>183</v>
      </c>
      <c r="H8" s="96" t="s">
        <v>182</v>
      </c>
      <c r="I8" s="97" t="s">
        <v>183</v>
      </c>
      <c r="J8" s="97" t="s">
        <v>182</v>
      </c>
      <c r="K8" s="98" t="s">
        <v>183</v>
      </c>
      <c r="L8" s="96" t="s">
        <v>182</v>
      </c>
      <c r="M8" s="466" t="s">
        <v>183</v>
      </c>
      <c r="N8" s="614" t="s">
        <v>182</v>
      </c>
      <c r="O8" s="615" t="s">
        <v>183</v>
      </c>
      <c r="P8" s="96" t="s">
        <v>182</v>
      </c>
      <c r="Q8" s="466" t="s">
        <v>183</v>
      </c>
      <c r="R8" s="614" t="s">
        <v>182</v>
      </c>
      <c r="S8" s="620" t="s">
        <v>183</v>
      </c>
      <c r="T8" s="760"/>
      <c r="U8" s="763"/>
      <c r="V8" s="1082"/>
      <c r="W8" s="1083"/>
      <c r="X8" s="1083"/>
      <c r="Y8" s="1083"/>
      <c r="Z8" s="1083"/>
      <c r="AA8" s="1083"/>
      <c r="AB8" s="1227"/>
      <c r="AC8" s="90" t="s">
        <v>192</v>
      </c>
      <c r="AE8" s="637"/>
      <c r="AF8" s="596"/>
      <c r="AG8" s="647"/>
      <c r="AH8" s="647"/>
      <c r="AI8" s="719"/>
      <c r="AJ8" s="719"/>
      <c r="AK8" s="337"/>
      <c r="AL8" s="337"/>
      <c r="AM8" s="337"/>
      <c r="AN8" s="1238"/>
      <c r="AO8" s="902"/>
      <c r="AP8" s="1241"/>
      <c r="AQ8" s="1241"/>
      <c r="AR8" s="842"/>
      <c r="AS8" s="842"/>
      <c r="AT8" s="651"/>
      <c r="AU8" s="653"/>
      <c r="AV8" s="653"/>
      <c r="AW8" s="658"/>
      <c r="AX8" s="658"/>
      <c r="AY8" s="671"/>
    </row>
    <row r="9" spans="2:67" ht="12.9" customHeight="1" thickTop="1" x14ac:dyDescent="0.2">
      <c r="B9" s="99" t="s">
        <v>185</v>
      </c>
      <c r="C9" s="100"/>
      <c r="D9" s="332"/>
      <c r="E9" s="635"/>
      <c r="F9" s="733"/>
      <c r="G9" s="733"/>
      <c r="H9" s="868"/>
      <c r="I9" s="869"/>
      <c r="J9" s="869"/>
      <c r="K9" s="869"/>
      <c r="L9" s="868"/>
      <c r="M9" s="870"/>
      <c r="N9" s="869"/>
      <c r="O9" s="869"/>
      <c r="P9" s="633"/>
      <c r="Q9" s="331"/>
      <c r="R9" s="733"/>
      <c r="S9" s="733"/>
      <c r="T9" s="884"/>
      <c r="U9" s="885"/>
      <c r="V9" s="609"/>
      <c r="W9" s="223"/>
      <c r="X9" s="223"/>
      <c r="Y9" s="223"/>
      <c r="Z9" s="223"/>
      <c r="AA9" s="223"/>
      <c r="AB9" s="224"/>
      <c r="AF9" s="484"/>
      <c r="AG9" s="647"/>
      <c r="AH9" s="647"/>
      <c r="AN9" s="671"/>
      <c r="AO9" s="902"/>
      <c r="AP9" s="1241"/>
      <c r="AQ9" s="1241"/>
      <c r="AR9" s="842"/>
      <c r="AS9" s="842"/>
      <c r="AY9" s="653"/>
      <c r="AZ9" s="621"/>
    </row>
    <row r="10" spans="2:67" ht="12.9" customHeight="1" thickBot="1" x14ac:dyDescent="0.25">
      <c r="B10" s="101"/>
      <c r="C10" s="102"/>
      <c r="D10" s="103"/>
      <c r="E10" s="765"/>
      <c r="F10" s="616">
        <f>C10*E10</f>
        <v>0</v>
      </c>
      <c r="G10" s="616">
        <f>D10*E10</f>
        <v>0</v>
      </c>
      <c r="H10" s="112"/>
      <c r="I10" s="113"/>
      <c r="J10" s="871">
        <f t="shared" ref="J10:J19" si="1">+H10*$E10</f>
        <v>0</v>
      </c>
      <c r="K10" s="872">
        <f t="shared" ref="K10:K19" si="2">+I10*$E10</f>
        <v>0</v>
      </c>
      <c r="L10" s="112"/>
      <c r="M10" s="113"/>
      <c r="N10" s="111">
        <f t="shared" ref="N10:N19" si="3">$E10*L10</f>
        <v>0</v>
      </c>
      <c r="O10" s="111">
        <f t="shared" ref="O10:O19" si="4">$E10*M10</f>
        <v>0</v>
      </c>
      <c r="P10" s="102"/>
      <c r="Q10" s="103"/>
      <c r="R10" s="616">
        <f t="shared" ref="R10:R19" si="5">$E10*P10</f>
        <v>0</v>
      </c>
      <c r="S10" s="622">
        <f t="shared" ref="S10:S19" si="6">$E10*Q10</f>
        <v>0</v>
      </c>
      <c r="T10" s="886">
        <f>IF(F10&gt;0,F10/(J10+R10),0)</f>
        <v>0</v>
      </c>
      <c r="U10" s="887">
        <f t="shared" ref="U10:U19" si="7">IF(G10&gt;0,G10/(K10+S10),0)</f>
        <v>0</v>
      </c>
      <c r="V10" s="612"/>
      <c r="W10" s="225"/>
      <c r="X10" s="225"/>
      <c r="Y10" s="225"/>
      <c r="Z10" s="225"/>
      <c r="AA10" s="225"/>
      <c r="AB10" s="226"/>
      <c r="AF10" s="484"/>
      <c r="AN10" s="90" t="s">
        <v>443</v>
      </c>
      <c r="AO10" s="902"/>
      <c r="AP10" s="903"/>
      <c r="AQ10" s="903"/>
      <c r="AR10" s="842"/>
      <c r="AS10" s="842"/>
      <c r="AY10" s="673"/>
      <c r="AZ10" s="621"/>
    </row>
    <row r="11" spans="2:67" ht="12.9" customHeight="1" x14ac:dyDescent="0.2">
      <c r="B11" s="101"/>
      <c r="C11" s="102"/>
      <c r="D11" s="103"/>
      <c r="E11" s="765"/>
      <c r="F11" s="616">
        <f t="shared" ref="F11:F19" si="8">C11*E11</f>
        <v>0</v>
      </c>
      <c r="G11" s="616">
        <f t="shared" ref="G11:G19" si="9">D11*E11</f>
        <v>0</v>
      </c>
      <c r="H11" s="112"/>
      <c r="I11" s="113"/>
      <c r="J11" s="871">
        <f t="shared" si="1"/>
        <v>0</v>
      </c>
      <c r="K11" s="872">
        <f t="shared" si="2"/>
        <v>0</v>
      </c>
      <c r="L11" s="112"/>
      <c r="M11" s="113"/>
      <c r="N11" s="111">
        <f t="shared" si="3"/>
        <v>0</v>
      </c>
      <c r="O11" s="111">
        <f t="shared" si="4"/>
        <v>0</v>
      </c>
      <c r="P11" s="102"/>
      <c r="Q11" s="103"/>
      <c r="R11" s="616">
        <f t="shared" si="5"/>
        <v>0</v>
      </c>
      <c r="S11" s="622">
        <f t="shared" si="6"/>
        <v>0</v>
      </c>
      <c r="T11" s="886">
        <f t="shared" ref="T11:T18" si="10">IF(F11&gt;0,F11/(J11+R11),0)</f>
        <v>0</v>
      </c>
      <c r="U11" s="887">
        <f t="shared" si="7"/>
        <v>0</v>
      </c>
      <c r="V11" s="612"/>
      <c r="W11" s="225"/>
      <c r="X11" s="225"/>
      <c r="Y11" s="225"/>
      <c r="Z11" s="225"/>
      <c r="AA11" s="225"/>
      <c r="AB11" s="226"/>
      <c r="AF11" s="484"/>
      <c r="AG11" s="1245" t="s">
        <v>394</v>
      </c>
      <c r="AH11" s="1246"/>
      <c r="AI11" s="340" t="s">
        <v>322</v>
      </c>
      <c r="AJ11" s="340" t="s">
        <v>324</v>
      </c>
      <c r="AK11" s="341" t="s">
        <v>325</v>
      </c>
      <c r="AN11" s="1238"/>
      <c r="AO11" s="1238"/>
      <c r="AP11" s="1241"/>
      <c r="AQ11" s="1241"/>
      <c r="AR11" s="783"/>
      <c r="AS11" s="783"/>
      <c r="AY11" s="673"/>
      <c r="AZ11" s="621"/>
    </row>
    <row r="12" spans="2:67" ht="12.9" customHeight="1" thickBot="1" x14ac:dyDescent="0.25">
      <c r="B12" s="101"/>
      <c r="C12" s="102"/>
      <c r="D12" s="103"/>
      <c r="E12" s="765"/>
      <c r="F12" s="616">
        <f t="shared" si="8"/>
        <v>0</v>
      </c>
      <c r="G12" s="616">
        <f t="shared" si="9"/>
        <v>0</v>
      </c>
      <c r="H12" s="112"/>
      <c r="I12" s="113"/>
      <c r="J12" s="871">
        <f t="shared" si="1"/>
        <v>0</v>
      </c>
      <c r="K12" s="872">
        <f t="shared" si="2"/>
        <v>0</v>
      </c>
      <c r="L12" s="112"/>
      <c r="M12" s="113"/>
      <c r="N12" s="111">
        <f t="shared" si="3"/>
        <v>0</v>
      </c>
      <c r="O12" s="111">
        <f t="shared" si="4"/>
        <v>0</v>
      </c>
      <c r="P12" s="102"/>
      <c r="Q12" s="103"/>
      <c r="R12" s="616">
        <f t="shared" si="5"/>
        <v>0</v>
      </c>
      <c r="S12" s="622">
        <f t="shared" si="6"/>
        <v>0</v>
      </c>
      <c r="T12" s="886">
        <f t="shared" si="10"/>
        <v>0</v>
      </c>
      <c r="U12" s="887">
        <f t="shared" si="7"/>
        <v>0</v>
      </c>
      <c r="V12" s="612"/>
      <c r="W12" s="225"/>
      <c r="X12" s="225"/>
      <c r="Y12" s="225"/>
      <c r="Z12" s="225"/>
      <c r="AA12" s="225"/>
      <c r="AB12" s="226"/>
      <c r="AF12" s="484"/>
      <c r="AG12" s="826" t="s">
        <v>320</v>
      </c>
      <c r="AH12" s="344" t="s">
        <v>321</v>
      </c>
      <c r="AI12" s="344" t="s">
        <v>323</v>
      </c>
      <c r="AJ12" s="344" t="s">
        <v>323</v>
      </c>
      <c r="AK12" s="345" t="s">
        <v>323</v>
      </c>
      <c r="AN12" s="90" t="s">
        <v>428</v>
      </c>
      <c r="AO12" s="783"/>
      <c r="AP12" s="783"/>
      <c r="AQ12" s="783"/>
      <c r="AR12" s="783"/>
      <c r="AS12" s="783"/>
      <c r="AY12" s="675"/>
      <c r="AZ12" s="621"/>
    </row>
    <row r="13" spans="2:67" ht="12.9" customHeight="1" x14ac:dyDescent="0.2">
      <c r="B13" s="101"/>
      <c r="C13" s="102"/>
      <c r="D13" s="103"/>
      <c r="E13" s="765"/>
      <c r="F13" s="616">
        <f t="shared" si="8"/>
        <v>0</v>
      </c>
      <c r="G13" s="616">
        <f t="shared" si="9"/>
        <v>0</v>
      </c>
      <c r="H13" s="112"/>
      <c r="I13" s="113"/>
      <c r="J13" s="871">
        <f t="shared" si="1"/>
        <v>0</v>
      </c>
      <c r="K13" s="872">
        <f t="shared" si="2"/>
        <v>0</v>
      </c>
      <c r="L13" s="112"/>
      <c r="M13" s="113"/>
      <c r="N13" s="111">
        <f t="shared" si="3"/>
        <v>0</v>
      </c>
      <c r="O13" s="111">
        <f t="shared" si="4"/>
        <v>0</v>
      </c>
      <c r="P13" s="102"/>
      <c r="Q13" s="103"/>
      <c r="R13" s="616">
        <f t="shared" si="5"/>
        <v>0</v>
      </c>
      <c r="S13" s="622">
        <f t="shared" si="6"/>
        <v>0</v>
      </c>
      <c r="T13" s="886">
        <f t="shared" si="10"/>
        <v>0</v>
      </c>
      <c r="U13" s="887">
        <f t="shared" si="7"/>
        <v>0</v>
      </c>
      <c r="V13" s="612"/>
      <c r="W13" s="225"/>
      <c r="X13" s="225"/>
      <c r="Y13" s="225"/>
      <c r="Z13" s="225"/>
      <c r="AA13" s="225"/>
      <c r="AB13" s="226"/>
      <c r="AE13" s="674"/>
      <c r="AF13" s="596"/>
      <c r="AG13" s="350">
        <f>AH23</f>
        <v>105.29</v>
      </c>
      <c r="AH13" s="351">
        <f>AI23</f>
        <v>131.35</v>
      </c>
      <c r="AI13" s="352">
        <v>64090</v>
      </c>
      <c r="AJ13" s="352">
        <v>177860</v>
      </c>
      <c r="AK13" s="353">
        <f>AJ13-AI13</f>
        <v>113770</v>
      </c>
      <c r="AN13" s="1239" t="s">
        <v>429</v>
      </c>
      <c r="AO13" s="1240"/>
      <c r="AP13" s="1264" t="s">
        <v>426</v>
      </c>
      <c r="AQ13" s="1265"/>
      <c r="AR13" s="1247" t="s">
        <v>436</v>
      </c>
      <c r="AS13" s="1244"/>
      <c r="AY13" s="675"/>
      <c r="AZ13" s="621"/>
    </row>
    <row r="14" spans="2:67" ht="12.9" customHeight="1" x14ac:dyDescent="0.2">
      <c r="B14" s="101"/>
      <c r="C14" s="102"/>
      <c r="D14" s="103"/>
      <c r="E14" s="765"/>
      <c r="F14" s="616">
        <f t="shared" si="8"/>
        <v>0</v>
      </c>
      <c r="G14" s="616">
        <f t="shared" si="9"/>
        <v>0</v>
      </c>
      <c r="H14" s="112"/>
      <c r="I14" s="113"/>
      <c r="J14" s="871">
        <f t="shared" si="1"/>
        <v>0</v>
      </c>
      <c r="K14" s="872">
        <f t="shared" si="2"/>
        <v>0</v>
      </c>
      <c r="L14" s="112"/>
      <c r="M14" s="113"/>
      <c r="N14" s="111">
        <f t="shared" si="3"/>
        <v>0</v>
      </c>
      <c r="O14" s="111">
        <f t="shared" si="4"/>
        <v>0</v>
      </c>
      <c r="P14" s="102"/>
      <c r="Q14" s="103"/>
      <c r="R14" s="616">
        <f t="shared" si="5"/>
        <v>0</v>
      </c>
      <c r="S14" s="622">
        <f t="shared" si="6"/>
        <v>0</v>
      </c>
      <c r="T14" s="886">
        <f t="shared" si="10"/>
        <v>0</v>
      </c>
      <c r="U14" s="887">
        <f>IF(G14&gt;0,G14/(K14+S14),0)</f>
        <v>0</v>
      </c>
      <c r="V14" s="612"/>
      <c r="W14" s="225"/>
      <c r="X14" s="225"/>
      <c r="Y14" s="225"/>
      <c r="Z14" s="225"/>
      <c r="AA14" s="225"/>
      <c r="AB14" s="226"/>
      <c r="AE14" s="674"/>
      <c r="AF14" s="596"/>
      <c r="AG14" s="350">
        <f t="shared" ref="AG14:AH17" si="11">AH24</f>
        <v>95.39</v>
      </c>
      <c r="AH14" s="351">
        <f t="shared" si="11"/>
        <v>121.45</v>
      </c>
      <c r="AI14" s="352">
        <f>$AI$13</f>
        <v>64090</v>
      </c>
      <c r="AJ14" s="352">
        <f>$AJ$13</f>
        <v>177860</v>
      </c>
      <c r="AK14" s="353">
        <f>AJ14-AI14</f>
        <v>113770</v>
      </c>
      <c r="AN14" s="1099" t="s">
        <v>430</v>
      </c>
      <c r="AO14" s="1248"/>
      <c r="AP14" s="1253">
        <f>Q58</f>
        <v>0</v>
      </c>
      <c r="AQ14" s="1254"/>
      <c r="AR14" s="1259">
        <f>AP14*0.967</f>
        <v>0</v>
      </c>
      <c r="AS14" s="1260"/>
      <c r="AY14" s="675"/>
      <c r="AZ14" s="621"/>
    </row>
    <row r="15" spans="2:67" ht="12.9" customHeight="1" thickBot="1" x14ac:dyDescent="0.25">
      <c r="B15" s="101"/>
      <c r="C15" s="102"/>
      <c r="D15" s="103"/>
      <c r="E15" s="765"/>
      <c r="F15" s="616">
        <f t="shared" si="8"/>
        <v>0</v>
      </c>
      <c r="G15" s="616">
        <f t="shared" si="9"/>
        <v>0</v>
      </c>
      <c r="H15" s="112"/>
      <c r="I15" s="113"/>
      <c r="J15" s="871">
        <f t="shared" si="1"/>
        <v>0</v>
      </c>
      <c r="K15" s="872">
        <f t="shared" si="2"/>
        <v>0</v>
      </c>
      <c r="L15" s="112"/>
      <c r="M15" s="113"/>
      <c r="N15" s="111">
        <f t="shared" si="3"/>
        <v>0</v>
      </c>
      <c r="O15" s="111">
        <f t="shared" si="4"/>
        <v>0</v>
      </c>
      <c r="P15" s="102"/>
      <c r="Q15" s="103"/>
      <c r="R15" s="616">
        <f t="shared" si="5"/>
        <v>0</v>
      </c>
      <c r="S15" s="622">
        <f t="shared" si="6"/>
        <v>0</v>
      </c>
      <c r="T15" s="886">
        <f t="shared" si="10"/>
        <v>0</v>
      </c>
      <c r="U15" s="887">
        <f t="shared" si="7"/>
        <v>0</v>
      </c>
      <c r="V15" s="612"/>
      <c r="W15" s="225"/>
      <c r="X15" s="225"/>
      <c r="Y15" s="225"/>
      <c r="Z15" s="225"/>
      <c r="AA15" s="225"/>
      <c r="AB15" s="226"/>
      <c r="AE15" s="674"/>
      <c r="AF15" s="596"/>
      <c r="AG15" s="350">
        <f t="shared" si="11"/>
        <v>88.22</v>
      </c>
      <c r="AH15" s="351">
        <f t="shared" si="11"/>
        <v>114.28</v>
      </c>
      <c r="AI15" s="352">
        <f>$AI$13</f>
        <v>64090</v>
      </c>
      <c r="AJ15" s="352">
        <f>$AJ$13</f>
        <v>177860</v>
      </c>
      <c r="AK15" s="353">
        <f>AJ15-AI15</f>
        <v>113770</v>
      </c>
      <c r="AN15" s="1249" t="s">
        <v>431</v>
      </c>
      <c r="AO15" s="1250"/>
      <c r="AP15" s="1255">
        <f>Q59</f>
        <v>0</v>
      </c>
      <c r="AQ15" s="1256"/>
      <c r="AR15" s="1261">
        <f>AP15*0.967</f>
        <v>0</v>
      </c>
      <c r="AS15" s="1262"/>
      <c r="AX15" s="675"/>
      <c r="AY15" s="621"/>
    </row>
    <row r="16" spans="2:67" ht="12.9" customHeight="1" thickTop="1" thickBot="1" x14ac:dyDescent="0.25">
      <c r="B16" s="101"/>
      <c r="C16" s="102"/>
      <c r="D16" s="103"/>
      <c r="E16" s="765"/>
      <c r="F16" s="616">
        <f t="shared" si="8"/>
        <v>0</v>
      </c>
      <c r="G16" s="616">
        <f t="shared" si="9"/>
        <v>0</v>
      </c>
      <c r="H16" s="112"/>
      <c r="I16" s="113"/>
      <c r="J16" s="871">
        <f t="shared" si="1"/>
        <v>0</v>
      </c>
      <c r="K16" s="872">
        <f t="shared" si="2"/>
        <v>0</v>
      </c>
      <c r="L16" s="112"/>
      <c r="M16" s="113"/>
      <c r="N16" s="111">
        <f t="shared" si="3"/>
        <v>0</v>
      </c>
      <c r="O16" s="111">
        <f t="shared" si="4"/>
        <v>0</v>
      </c>
      <c r="P16" s="102"/>
      <c r="Q16" s="103"/>
      <c r="R16" s="616">
        <f t="shared" si="5"/>
        <v>0</v>
      </c>
      <c r="S16" s="622">
        <f t="shared" si="6"/>
        <v>0</v>
      </c>
      <c r="T16" s="886">
        <f t="shared" si="10"/>
        <v>0</v>
      </c>
      <c r="U16" s="887">
        <f t="shared" si="7"/>
        <v>0</v>
      </c>
      <c r="V16" s="611"/>
      <c r="W16" s="227"/>
      <c r="X16" s="227"/>
      <c r="Y16" s="227"/>
      <c r="Z16" s="227"/>
      <c r="AA16" s="227"/>
      <c r="AB16" s="228"/>
      <c r="AE16" s="709"/>
      <c r="AF16" s="648"/>
      <c r="AG16" s="350">
        <f t="shared" si="11"/>
        <v>84.97</v>
      </c>
      <c r="AH16" s="351">
        <f t="shared" si="11"/>
        <v>111.03</v>
      </c>
      <c r="AI16" s="352">
        <f>$AI$13</f>
        <v>64090</v>
      </c>
      <c r="AJ16" s="352">
        <f>$AJ$13</f>
        <v>177860</v>
      </c>
      <c r="AK16" s="353">
        <f>AJ16-AI16</f>
        <v>113770</v>
      </c>
      <c r="AN16" s="1251" t="s">
        <v>427</v>
      </c>
      <c r="AO16" s="1252"/>
      <c r="AP16" s="1257">
        <f>SUM(AP14:AQ15)</f>
        <v>0</v>
      </c>
      <c r="AQ16" s="1258"/>
      <c r="AR16" s="1257">
        <f>AP16*0.967</f>
        <v>0</v>
      </c>
      <c r="AS16" s="1263"/>
      <c r="AX16" s="675"/>
      <c r="AY16" s="621"/>
    </row>
    <row r="17" spans="2:52" ht="12.9" customHeight="1" thickBot="1" x14ac:dyDescent="0.25">
      <c r="B17" s="101"/>
      <c r="C17" s="102"/>
      <c r="D17" s="103"/>
      <c r="E17" s="765"/>
      <c r="F17" s="616">
        <f t="shared" si="8"/>
        <v>0</v>
      </c>
      <c r="G17" s="616">
        <f t="shared" si="9"/>
        <v>0</v>
      </c>
      <c r="H17" s="112"/>
      <c r="I17" s="113"/>
      <c r="J17" s="871">
        <f t="shared" si="1"/>
        <v>0</v>
      </c>
      <c r="K17" s="872">
        <f t="shared" si="2"/>
        <v>0</v>
      </c>
      <c r="L17" s="112"/>
      <c r="M17" s="113"/>
      <c r="N17" s="111">
        <f t="shared" si="3"/>
        <v>0</v>
      </c>
      <c r="O17" s="111">
        <f t="shared" si="4"/>
        <v>0</v>
      </c>
      <c r="P17" s="102"/>
      <c r="Q17" s="103"/>
      <c r="R17" s="616">
        <f t="shared" si="5"/>
        <v>0</v>
      </c>
      <c r="S17" s="622">
        <f t="shared" si="6"/>
        <v>0</v>
      </c>
      <c r="T17" s="886">
        <f t="shared" si="10"/>
        <v>0</v>
      </c>
      <c r="U17" s="887">
        <f>IF(G17&gt;0,G17/(K17+S17),0)</f>
        <v>0</v>
      </c>
      <c r="V17" s="612"/>
      <c r="W17" s="225"/>
      <c r="X17" s="225"/>
      <c r="Y17" s="225"/>
      <c r="Z17" s="225"/>
      <c r="AA17" s="225"/>
      <c r="AB17" s="226"/>
      <c r="AE17" s="674"/>
      <c r="AF17" s="648"/>
      <c r="AG17" s="359">
        <f t="shared" si="11"/>
        <v>83.33</v>
      </c>
      <c r="AH17" s="360">
        <f t="shared" si="11"/>
        <v>109.39</v>
      </c>
      <c r="AI17" s="361">
        <f>$AI$13</f>
        <v>64090</v>
      </c>
      <c r="AJ17" s="361">
        <f>$AJ$13</f>
        <v>177860</v>
      </c>
      <c r="AK17" s="362">
        <f>AJ17-AI17</f>
        <v>113770</v>
      </c>
      <c r="AN17" s="783"/>
      <c r="AO17" s="783"/>
      <c r="AP17" s="783"/>
      <c r="AQ17" s="783"/>
      <c r="AR17" s="783"/>
      <c r="AS17" s="783"/>
      <c r="AV17" s="675"/>
      <c r="AW17" s="621"/>
    </row>
    <row r="18" spans="2:52" ht="12.9" customHeight="1" x14ac:dyDescent="0.2">
      <c r="B18" s="473"/>
      <c r="C18" s="102"/>
      <c r="D18" s="103"/>
      <c r="E18" s="765"/>
      <c r="F18" s="616">
        <f t="shared" si="8"/>
        <v>0</v>
      </c>
      <c r="G18" s="616">
        <f t="shared" si="9"/>
        <v>0</v>
      </c>
      <c r="H18" s="112"/>
      <c r="I18" s="113"/>
      <c r="J18" s="871">
        <f t="shared" si="1"/>
        <v>0</v>
      </c>
      <c r="K18" s="872">
        <f t="shared" si="2"/>
        <v>0</v>
      </c>
      <c r="L18" s="112"/>
      <c r="M18" s="113"/>
      <c r="N18" s="111">
        <f t="shared" si="3"/>
        <v>0</v>
      </c>
      <c r="O18" s="111">
        <f t="shared" si="4"/>
        <v>0</v>
      </c>
      <c r="P18" s="102"/>
      <c r="Q18" s="103"/>
      <c r="R18" s="616">
        <f t="shared" si="5"/>
        <v>0</v>
      </c>
      <c r="S18" s="622">
        <f t="shared" si="6"/>
        <v>0</v>
      </c>
      <c r="T18" s="886">
        <f t="shared" si="10"/>
        <v>0</v>
      </c>
      <c r="U18" s="887">
        <f t="shared" si="7"/>
        <v>0</v>
      </c>
      <c r="V18" s="612"/>
      <c r="W18" s="225"/>
      <c r="X18" s="225"/>
      <c r="Y18" s="225"/>
      <c r="Z18" s="225"/>
      <c r="AA18" s="225"/>
      <c r="AB18" s="226"/>
      <c r="AE18" s="674"/>
      <c r="AF18" s="648"/>
      <c r="AG18" s="363" t="s">
        <v>396</v>
      </c>
      <c r="AH18" s="337"/>
      <c r="AI18" s="337"/>
      <c r="AJ18" s="337"/>
      <c r="AK18" s="337"/>
      <c r="AN18" s="654" t="s">
        <v>444</v>
      </c>
      <c r="AO18" s="783"/>
      <c r="AP18" s="783"/>
      <c r="AQ18" s="783"/>
      <c r="AR18" s="783"/>
      <c r="AS18" s="783"/>
      <c r="AV18" s="675"/>
      <c r="AW18" s="621"/>
    </row>
    <row r="19" spans="2:52" ht="12.9" customHeight="1" x14ac:dyDescent="0.2">
      <c r="B19" s="473"/>
      <c r="C19" s="102"/>
      <c r="D19" s="103"/>
      <c r="E19" s="765"/>
      <c r="F19" s="616">
        <f t="shared" si="8"/>
        <v>0</v>
      </c>
      <c r="G19" s="616">
        <f t="shared" si="9"/>
        <v>0</v>
      </c>
      <c r="H19" s="112"/>
      <c r="I19" s="113"/>
      <c r="J19" s="871">
        <f t="shared" si="1"/>
        <v>0</v>
      </c>
      <c r="K19" s="872">
        <f t="shared" si="2"/>
        <v>0</v>
      </c>
      <c r="L19" s="112"/>
      <c r="M19" s="113"/>
      <c r="N19" s="111">
        <f t="shared" si="3"/>
        <v>0</v>
      </c>
      <c r="O19" s="111">
        <f t="shared" si="4"/>
        <v>0</v>
      </c>
      <c r="P19" s="102"/>
      <c r="Q19" s="103"/>
      <c r="R19" s="616">
        <f t="shared" si="5"/>
        <v>0</v>
      </c>
      <c r="S19" s="622">
        <f t="shared" si="6"/>
        <v>0</v>
      </c>
      <c r="T19" s="886">
        <f t="shared" ref="T19" si="12">IF(F19&gt;0,F19/(J19+P19),0)</f>
        <v>0</v>
      </c>
      <c r="U19" s="887">
        <f t="shared" si="7"/>
        <v>0</v>
      </c>
      <c r="V19" s="611"/>
      <c r="W19" s="227"/>
      <c r="X19" s="227"/>
      <c r="Y19" s="227"/>
      <c r="Z19" s="227"/>
      <c r="AA19" s="227"/>
      <c r="AB19" s="228"/>
      <c r="AE19" s="709"/>
      <c r="AF19" s="667"/>
      <c r="AG19" s="363" t="s">
        <v>397</v>
      </c>
      <c r="AH19" s="337"/>
      <c r="AI19" s="337"/>
      <c r="AJ19" s="337"/>
      <c r="AK19" s="337"/>
      <c r="AN19" s="637"/>
      <c r="AO19" s="841"/>
      <c r="AP19" s="841"/>
      <c r="AQ19" s="841"/>
      <c r="AR19" s="783"/>
      <c r="AS19" s="783"/>
      <c r="AV19" s="675"/>
      <c r="AW19" s="621"/>
    </row>
    <row r="20" spans="2:52" ht="12.9" customHeight="1" thickBot="1" x14ac:dyDescent="0.25">
      <c r="B20" s="105" t="s">
        <v>186</v>
      </c>
      <c r="C20" s="106"/>
      <c r="D20" s="107"/>
      <c r="E20" s="95">
        <f>SUM(E10:E19)</f>
        <v>0</v>
      </c>
      <c r="F20" s="617">
        <f>SUM(F10:F19)</f>
        <v>0</v>
      </c>
      <c r="G20" s="617">
        <f>SUM(G10:G19)</f>
        <v>0</v>
      </c>
      <c r="H20" s="106"/>
      <c r="I20" s="330"/>
      <c r="J20" s="873">
        <f>SUM(J10:J19)</f>
        <v>0</v>
      </c>
      <c r="K20" s="874">
        <f>SUM(K10:K19)</f>
        <v>0</v>
      </c>
      <c r="L20" s="106"/>
      <c r="M20" s="109"/>
      <c r="N20" s="875">
        <f>SUM(N10:N19)</f>
        <v>0</v>
      </c>
      <c r="O20" s="875">
        <f>SUM(O10:O19)</f>
        <v>0</v>
      </c>
      <c r="P20" s="108"/>
      <c r="Q20" s="118"/>
      <c r="R20" s="617">
        <f>SUM(R10:R19)</f>
        <v>0</v>
      </c>
      <c r="S20" s="623">
        <f>SUM(S10:S19)</f>
        <v>0</v>
      </c>
      <c r="T20" s="678"/>
      <c r="U20" s="679"/>
      <c r="V20" s="610"/>
      <c r="W20" s="229"/>
      <c r="X20" s="229"/>
      <c r="Y20" s="229"/>
      <c r="Z20" s="229"/>
      <c r="AA20" s="229"/>
      <c r="AB20" s="230"/>
      <c r="AE20" s="709"/>
      <c r="AF20" s="669"/>
      <c r="AG20" s="669"/>
      <c r="AH20" s="652"/>
      <c r="AN20" s="90" t="s">
        <v>428</v>
      </c>
      <c r="AO20" s="783"/>
      <c r="AP20" s="783"/>
      <c r="AQ20" s="783"/>
      <c r="AR20" s="783"/>
      <c r="AS20" s="783"/>
      <c r="AV20" s="673"/>
      <c r="AW20" s="621"/>
    </row>
    <row r="21" spans="2:52" ht="12.9" customHeight="1" thickTop="1" x14ac:dyDescent="0.2">
      <c r="B21" s="474" t="s">
        <v>330</v>
      </c>
      <c r="C21" s="336"/>
      <c r="D21" s="524"/>
      <c r="E21" s="334"/>
      <c r="F21" s="618"/>
      <c r="G21" s="619"/>
      <c r="H21" s="876"/>
      <c r="I21" s="869"/>
      <c r="J21" s="877"/>
      <c r="K21" s="878"/>
      <c r="L21" s="868"/>
      <c r="M21" s="869"/>
      <c r="N21" s="879"/>
      <c r="O21" s="869"/>
      <c r="P21" s="876"/>
      <c r="Q21" s="879"/>
      <c r="R21" s="870"/>
      <c r="S21" s="869"/>
      <c r="T21" s="884"/>
      <c r="U21" s="885"/>
      <c r="V21" s="609"/>
      <c r="W21" s="223"/>
      <c r="X21" s="223"/>
      <c r="Y21" s="223"/>
      <c r="Z21" s="223"/>
      <c r="AA21" s="223"/>
      <c r="AB21" s="224"/>
      <c r="AD21" s="1245" t="s">
        <v>308</v>
      </c>
      <c r="AE21" s="1268"/>
      <c r="AF21" s="1246"/>
      <c r="AG21" s="340" t="s">
        <v>309</v>
      </c>
      <c r="AH21" s="1269" t="s">
        <v>310</v>
      </c>
      <c r="AI21" s="1246"/>
      <c r="AJ21" s="1269" t="s">
        <v>410</v>
      </c>
      <c r="AK21" s="1270"/>
      <c r="AN21" s="1239" t="s">
        <v>280</v>
      </c>
      <c r="AO21" s="1240"/>
      <c r="AP21" s="1264" t="s">
        <v>426</v>
      </c>
      <c r="AQ21" s="1265"/>
      <c r="AR21" s="1247" t="s">
        <v>436</v>
      </c>
      <c r="AS21" s="1244"/>
      <c r="AW21" s="676"/>
      <c r="AX21" s="621"/>
    </row>
    <row r="22" spans="2:52" ht="12.9" customHeight="1" x14ac:dyDescent="0.2">
      <c r="B22" s="101"/>
      <c r="C22" s="102"/>
      <c r="D22" s="103"/>
      <c r="E22" s="801"/>
      <c r="F22" s="616">
        <f>C22*E22</f>
        <v>0</v>
      </c>
      <c r="G22" s="616">
        <f>D22*E22</f>
        <v>0</v>
      </c>
      <c r="H22" s="112"/>
      <c r="I22" s="113"/>
      <c r="J22" s="871">
        <f t="shared" ref="J22:J31" si="13">+E22*H22</f>
        <v>0</v>
      </c>
      <c r="K22" s="872">
        <f t="shared" ref="K22:K31" si="14">+E22*I22</f>
        <v>0</v>
      </c>
      <c r="L22" s="110"/>
      <c r="M22" s="111"/>
      <c r="N22" s="111"/>
      <c r="O22" s="111"/>
      <c r="P22" s="112"/>
      <c r="Q22" s="113"/>
      <c r="R22" s="113"/>
      <c r="S22" s="475"/>
      <c r="T22" s="476"/>
      <c r="U22" s="477"/>
      <c r="V22" s="608"/>
      <c r="W22" s="114"/>
      <c r="X22" s="114"/>
      <c r="Y22" s="114"/>
      <c r="Z22" s="114"/>
      <c r="AA22" s="114"/>
      <c r="AB22" s="115"/>
      <c r="AD22" s="338"/>
      <c r="AE22" s="343"/>
      <c r="AF22" s="339"/>
      <c r="AG22" s="344"/>
      <c r="AH22" s="344" t="s">
        <v>320</v>
      </c>
      <c r="AI22" s="344" t="s">
        <v>321</v>
      </c>
      <c r="AJ22" s="344" t="s">
        <v>320</v>
      </c>
      <c r="AK22" s="345" t="s">
        <v>321</v>
      </c>
      <c r="AN22" s="1099" t="s">
        <v>430</v>
      </c>
      <c r="AO22" s="1248"/>
      <c r="AP22" s="1253">
        <f>AQ58</f>
        <v>0</v>
      </c>
      <c r="AQ22" s="1254"/>
      <c r="AR22" s="1259">
        <f>AP22*0.967</f>
        <v>0</v>
      </c>
      <c r="AS22" s="1260"/>
      <c r="AW22" s="672"/>
      <c r="AX22" s="621"/>
    </row>
    <row r="23" spans="2:52" ht="12.9" customHeight="1" thickBot="1" x14ac:dyDescent="0.25">
      <c r="B23" s="101"/>
      <c r="C23" s="102"/>
      <c r="D23" s="103"/>
      <c r="E23" s="801"/>
      <c r="F23" s="616">
        <f t="shared" ref="F23:F31" si="15">C23*E23</f>
        <v>0</v>
      </c>
      <c r="G23" s="616">
        <f t="shared" ref="G23:G31" si="16">D23*E23</f>
        <v>0</v>
      </c>
      <c r="H23" s="112"/>
      <c r="I23" s="113"/>
      <c r="J23" s="871">
        <f t="shared" si="13"/>
        <v>0</v>
      </c>
      <c r="K23" s="872">
        <f t="shared" si="14"/>
        <v>0</v>
      </c>
      <c r="L23" s="110"/>
      <c r="M23" s="111"/>
      <c r="N23" s="111"/>
      <c r="O23" s="111"/>
      <c r="P23" s="112"/>
      <c r="Q23" s="113"/>
      <c r="R23" s="113"/>
      <c r="S23" s="475"/>
      <c r="T23" s="476"/>
      <c r="U23" s="477"/>
      <c r="V23" s="608"/>
      <c r="W23" s="114"/>
      <c r="X23" s="114"/>
      <c r="Y23" s="114"/>
      <c r="Z23" s="114"/>
      <c r="AA23" s="114"/>
      <c r="AB23" s="115"/>
      <c r="AD23" s="346" t="s">
        <v>313</v>
      </c>
      <c r="AE23" s="347"/>
      <c r="AF23" s="342" t="s">
        <v>303</v>
      </c>
      <c r="AG23" s="348">
        <v>825</v>
      </c>
      <c r="AH23" s="348">
        <v>105.29</v>
      </c>
      <c r="AI23" s="348">
        <v>131.35</v>
      </c>
      <c r="AJ23" s="348">
        <f>ROUNDDOWN(AG13+(0.081*$AK13)/100*(1+0.1),2)</f>
        <v>206.65</v>
      </c>
      <c r="AK23" s="349">
        <f>ROUNDDOWN(AH13+(0.081*$AK13)/100*(1+0.1),2)</f>
        <v>232.71</v>
      </c>
      <c r="AN23" s="1249" t="s">
        <v>312</v>
      </c>
      <c r="AO23" s="1250"/>
      <c r="AP23" s="1255">
        <f>AQ59</f>
        <v>0</v>
      </c>
      <c r="AQ23" s="1256"/>
      <c r="AR23" s="1261">
        <f t="shared" ref="AR23:AR24" si="17">AP23*0.967</f>
        <v>0</v>
      </c>
      <c r="AS23" s="1262"/>
      <c r="AW23" s="672"/>
      <c r="AX23" s="621"/>
    </row>
    <row r="24" spans="2:52" ht="12.9" customHeight="1" thickTop="1" thickBot="1" x14ac:dyDescent="0.25">
      <c r="B24" s="473"/>
      <c r="C24" s="102"/>
      <c r="D24" s="103"/>
      <c r="E24" s="801"/>
      <c r="F24" s="616">
        <f t="shared" si="15"/>
        <v>0</v>
      </c>
      <c r="G24" s="616">
        <f t="shared" si="16"/>
        <v>0</v>
      </c>
      <c r="H24" s="112"/>
      <c r="I24" s="113"/>
      <c r="J24" s="871">
        <f t="shared" si="13"/>
        <v>0</v>
      </c>
      <c r="K24" s="872">
        <f t="shared" si="14"/>
        <v>0</v>
      </c>
      <c r="L24" s="110"/>
      <c r="M24" s="111"/>
      <c r="N24" s="111"/>
      <c r="O24" s="111"/>
      <c r="P24" s="112"/>
      <c r="Q24" s="113"/>
      <c r="R24" s="113"/>
      <c r="S24" s="475"/>
      <c r="T24" s="476"/>
      <c r="U24" s="477"/>
      <c r="V24" s="608"/>
      <c r="W24" s="114"/>
      <c r="X24" s="114"/>
      <c r="Y24" s="114"/>
      <c r="Z24" s="114"/>
      <c r="AA24" s="114"/>
      <c r="AB24" s="115"/>
      <c r="AD24" s="346" t="s">
        <v>314</v>
      </c>
      <c r="AE24" s="347"/>
      <c r="AF24" s="342" t="s">
        <v>304</v>
      </c>
      <c r="AG24" s="348">
        <v>1320</v>
      </c>
      <c r="AH24" s="348">
        <v>95.39</v>
      </c>
      <c r="AI24" s="348">
        <v>121.45</v>
      </c>
      <c r="AJ24" s="348">
        <f t="shared" ref="AJ24:AK27" si="18">ROUNDDOWN(AG14+(0.081*$AK14)/100*(1+0.1),2)</f>
        <v>196.75</v>
      </c>
      <c r="AK24" s="349">
        <f t="shared" si="18"/>
        <v>222.81</v>
      </c>
      <c r="AN24" s="1251" t="s">
        <v>427</v>
      </c>
      <c r="AO24" s="1252"/>
      <c r="AP24" s="1257">
        <f>SUM(AP22:AQ23)</f>
        <v>0</v>
      </c>
      <c r="AQ24" s="1258"/>
      <c r="AR24" s="1257">
        <f t="shared" si="17"/>
        <v>0</v>
      </c>
      <c r="AS24" s="1263"/>
      <c r="AW24" s="672"/>
      <c r="AX24" s="621"/>
    </row>
    <row r="25" spans="2:52" ht="12.9" customHeight="1" x14ac:dyDescent="0.2">
      <c r="B25" s="101"/>
      <c r="C25" s="102"/>
      <c r="D25" s="103"/>
      <c r="E25" s="801"/>
      <c r="F25" s="616">
        <f t="shared" si="15"/>
        <v>0</v>
      </c>
      <c r="G25" s="616">
        <f t="shared" si="16"/>
        <v>0</v>
      </c>
      <c r="H25" s="112"/>
      <c r="I25" s="113"/>
      <c r="J25" s="871">
        <f t="shared" si="13"/>
        <v>0</v>
      </c>
      <c r="K25" s="872">
        <f t="shared" si="14"/>
        <v>0</v>
      </c>
      <c r="L25" s="110"/>
      <c r="M25" s="111"/>
      <c r="N25" s="111"/>
      <c r="O25" s="111"/>
      <c r="P25" s="112"/>
      <c r="Q25" s="113"/>
      <c r="R25" s="113"/>
      <c r="S25" s="475"/>
      <c r="T25" s="476"/>
      <c r="U25" s="477"/>
      <c r="V25" s="608"/>
      <c r="W25" s="114"/>
      <c r="X25" s="114"/>
      <c r="Y25" s="114"/>
      <c r="Z25" s="114"/>
      <c r="AA25" s="114"/>
      <c r="AB25" s="115"/>
      <c r="AD25" s="346" t="s">
        <v>315</v>
      </c>
      <c r="AE25" s="347"/>
      <c r="AF25" s="342" t="s">
        <v>305</v>
      </c>
      <c r="AG25" s="348">
        <v>2754.07</v>
      </c>
      <c r="AH25" s="348">
        <v>88.22</v>
      </c>
      <c r="AI25" s="348">
        <v>114.28</v>
      </c>
      <c r="AJ25" s="348">
        <f t="shared" si="18"/>
        <v>189.58</v>
      </c>
      <c r="AK25" s="349">
        <f t="shared" si="18"/>
        <v>215.64</v>
      </c>
      <c r="AN25" s="1266"/>
      <c r="AO25" s="1266"/>
      <c r="AP25" s="1267"/>
      <c r="AQ25" s="1267"/>
      <c r="AR25" s="783"/>
      <c r="AS25" s="783"/>
      <c r="AW25" s="672"/>
      <c r="AX25" s="621"/>
    </row>
    <row r="26" spans="2:52" ht="12.9" customHeight="1" x14ac:dyDescent="0.2">
      <c r="B26" s="101"/>
      <c r="C26" s="102"/>
      <c r="D26" s="103"/>
      <c r="E26" s="801"/>
      <c r="F26" s="616">
        <f t="shared" si="15"/>
        <v>0</v>
      </c>
      <c r="G26" s="616">
        <f t="shared" si="16"/>
        <v>0</v>
      </c>
      <c r="H26" s="112"/>
      <c r="I26" s="113"/>
      <c r="J26" s="871">
        <f t="shared" si="13"/>
        <v>0</v>
      </c>
      <c r="K26" s="872">
        <f t="shared" si="14"/>
        <v>0</v>
      </c>
      <c r="L26" s="110"/>
      <c r="M26" s="111"/>
      <c r="N26" s="111"/>
      <c r="O26" s="111"/>
      <c r="P26" s="112"/>
      <c r="Q26" s="113"/>
      <c r="R26" s="113"/>
      <c r="S26" s="475"/>
      <c r="T26" s="476"/>
      <c r="U26" s="477"/>
      <c r="V26" s="608"/>
      <c r="W26" s="114"/>
      <c r="X26" s="114"/>
      <c r="Y26" s="114"/>
      <c r="Z26" s="114"/>
      <c r="AA26" s="114"/>
      <c r="AB26" s="115"/>
      <c r="AD26" s="346" t="s">
        <v>316</v>
      </c>
      <c r="AE26" s="347"/>
      <c r="AF26" s="342" t="s">
        <v>306</v>
      </c>
      <c r="AG26" s="348">
        <v>6003.14</v>
      </c>
      <c r="AH26" s="348">
        <v>84.97</v>
      </c>
      <c r="AI26" s="348">
        <v>111.03</v>
      </c>
      <c r="AJ26" s="348">
        <f t="shared" si="18"/>
        <v>186.33</v>
      </c>
      <c r="AK26" s="349">
        <f t="shared" si="18"/>
        <v>212.39</v>
      </c>
      <c r="AW26" s="672"/>
      <c r="AX26" s="621"/>
    </row>
    <row r="27" spans="2:52" ht="12.9" customHeight="1" thickBot="1" x14ac:dyDescent="0.25">
      <c r="B27" s="101"/>
      <c r="C27" s="102"/>
      <c r="D27" s="103"/>
      <c r="E27" s="801"/>
      <c r="F27" s="616">
        <f t="shared" si="15"/>
        <v>0</v>
      </c>
      <c r="G27" s="616">
        <f t="shared" si="16"/>
        <v>0</v>
      </c>
      <c r="H27" s="112"/>
      <c r="I27" s="113"/>
      <c r="J27" s="871">
        <f t="shared" si="13"/>
        <v>0</v>
      </c>
      <c r="K27" s="872">
        <f t="shared" si="14"/>
        <v>0</v>
      </c>
      <c r="L27" s="110"/>
      <c r="M27" s="111"/>
      <c r="N27" s="111"/>
      <c r="O27" s="111"/>
      <c r="P27" s="112"/>
      <c r="Q27" s="113"/>
      <c r="R27" s="113"/>
      <c r="S27" s="475"/>
      <c r="T27" s="476"/>
      <c r="U27" s="477"/>
      <c r="V27" s="608"/>
      <c r="W27" s="114"/>
      <c r="X27" s="114"/>
      <c r="Y27" s="114"/>
      <c r="Z27" s="114"/>
      <c r="AA27" s="114"/>
      <c r="AB27" s="115"/>
      <c r="AD27" s="354" t="s">
        <v>317</v>
      </c>
      <c r="AE27" s="355"/>
      <c r="AF27" s="356" t="s">
        <v>307</v>
      </c>
      <c r="AG27" s="357">
        <v>10922.59</v>
      </c>
      <c r="AH27" s="357">
        <v>83.33</v>
      </c>
      <c r="AI27" s="357">
        <v>109.39</v>
      </c>
      <c r="AJ27" s="357">
        <f t="shared" si="18"/>
        <v>184.69</v>
      </c>
      <c r="AK27" s="358">
        <f t="shared" si="18"/>
        <v>210.75</v>
      </c>
      <c r="AW27" s="672"/>
      <c r="AX27" s="621"/>
    </row>
    <row r="28" spans="2:52" ht="12.9" customHeight="1" x14ac:dyDescent="0.2">
      <c r="B28" s="101"/>
      <c r="C28" s="102"/>
      <c r="D28" s="103"/>
      <c r="E28" s="801"/>
      <c r="F28" s="616">
        <f t="shared" si="15"/>
        <v>0</v>
      </c>
      <c r="G28" s="616">
        <f t="shared" si="16"/>
        <v>0</v>
      </c>
      <c r="H28" s="112"/>
      <c r="I28" s="113"/>
      <c r="J28" s="871">
        <f t="shared" si="13"/>
        <v>0</v>
      </c>
      <c r="K28" s="872">
        <f t="shared" si="14"/>
        <v>0</v>
      </c>
      <c r="L28" s="110"/>
      <c r="M28" s="111"/>
      <c r="N28" s="111"/>
      <c r="O28" s="111"/>
      <c r="P28" s="112"/>
      <c r="Q28" s="113"/>
      <c r="R28" s="113"/>
      <c r="S28" s="475"/>
      <c r="T28" s="476"/>
      <c r="U28" s="477"/>
      <c r="V28" s="608"/>
      <c r="W28" s="114"/>
      <c r="X28" s="114"/>
      <c r="Y28" s="114"/>
      <c r="Z28" s="114"/>
      <c r="AA28" s="114"/>
      <c r="AB28" s="115"/>
      <c r="AD28" s="363" t="s">
        <v>405</v>
      </c>
      <c r="AE28" s="783"/>
      <c r="AF28" s="337"/>
      <c r="AG28" s="337"/>
      <c r="AH28" s="337"/>
      <c r="AI28" s="337"/>
      <c r="AJ28" s="337"/>
      <c r="AK28" s="337"/>
      <c r="AW28" s="672"/>
      <c r="AX28" s="621"/>
    </row>
    <row r="29" spans="2:52" ht="12.9" customHeight="1" x14ac:dyDescent="0.2">
      <c r="B29" s="101"/>
      <c r="C29" s="102"/>
      <c r="D29" s="103"/>
      <c r="E29" s="801"/>
      <c r="F29" s="616">
        <f t="shared" si="15"/>
        <v>0</v>
      </c>
      <c r="G29" s="616">
        <f t="shared" si="16"/>
        <v>0</v>
      </c>
      <c r="H29" s="112"/>
      <c r="I29" s="113"/>
      <c r="J29" s="871">
        <f t="shared" si="13"/>
        <v>0</v>
      </c>
      <c r="K29" s="872">
        <f t="shared" si="14"/>
        <v>0</v>
      </c>
      <c r="L29" s="110"/>
      <c r="M29" s="111"/>
      <c r="N29" s="111"/>
      <c r="O29" s="111"/>
      <c r="P29" s="112"/>
      <c r="Q29" s="113"/>
      <c r="R29" s="113"/>
      <c r="S29" s="475"/>
      <c r="T29" s="476"/>
      <c r="U29" s="477"/>
      <c r="V29" s="608"/>
      <c r="W29" s="114"/>
      <c r="X29" s="114"/>
      <c r="Y29" s="114"/>
      <c r="Z29" s="114"/>
      <c r="AA29" s="114"/>
      <c r="AB29" s="115"/>
      <c r="AD29" s="363" t="s">
        <v>453</v>
      </c>
      <c r="AE29" s="783"/>
      <c r="AF29" s="337"/>
      <c r="AG29" s="337"/>
      <c r="AH29" s="337"/>
      <c r="AI29" s="337"/>
      <c r="AJ29" s="337"/>
      <c r="AK29" s="337"/>
      <c r="AY29" s="672"/>
      <c r="AZ29" s="621"/>
    </row>
    <row r="30" spans="2:52" ht="12.9" customHeight="1" x14ac:dyDescent="0.2">
      <c r="B30" s="101"/>
      <c r="C30" s="102"/>
      <c r="D30" s="103"/>
      <c r="E30" s="801"/>
      <c r="F30" s="616">
        <f t="shared" si="15"/>
        <v>0</v>
      </c>
      <c r="G30" s="616">
        <f t="shared" si="16"/>
        <v>0</v>
      </c>
      <c r="H30" s="112"/>
      <c r="I30" s="113"/>
      <c r="J30" s="871">
        <f t="shared" si="13"/>
        <v>0</v>
      </c>
      <c r="K30" s="872">
        <f t="shared" si="14"/>
        <v>0</v>
      </c>
      <c r="L30" s="110"/>
      <c r="M30" s="111"/>
      <c r="N30" s="111"/>
      <c r="O30" s="111"/>
      <c r="P30" s="112"/>
      <c r="Q30" s="113"/>
      <c r="R30" s="113"/>
      <c r="S30" s="475"/>
      <c r="T30" s="476"/>
      <c r="U30" s="477"/>
      <c r="V30" s="608"/>
      <c r="W30" s="114"/>
      <c r="X30" s="114"/>
      <c r="Y30" s="114"/>
      <c r="Z30" s="114"/>
      <c r="AA30" s="114"/>
      <c r="AB30" s="115"/>
      <c r="AD30" s="363" t="s">
        <v>326</v>
      </c>
      <c r="AE30" s="719"/>
      <c r="AF30" s="337"/>
      <c r="AG30" s="337"/>
      <c r="AH30" s="337"/>
      <c r="AI30" s="337"/>
      <c r="AJ30" s="337"/>
      <c r="AK30" s="337"/>
      <c r="AY30" s="672"/>
      <c r="AZ30" s="621"/>
    </row>
    <row r="31" spans="2:52" ht="12.9" customHeight="1" x14ac:dyDescent="0.2">
      <c r="B31" s="101"/>
      <c r="C31" s="102"/>
      <c r="D31" s="103"/>
      <c r="E31" s="801"/>
      <c r="F31" s="616">
        <f t="shared" si="15"/>
        <v>0</v>
      </c>
      <c r="G31" s="616">
        <f t="shared" si="16"/>
        <v>0</v>
      </c>
      <c r="H31" s="112"/>
      <c r="I31" s="113"/>
      <c r="J31" s="871">
        <f t="shared" si="13"/>
        <v>0</v>
      </c>
      <c r="K31" s="872">
        <f t="shared" si="14"/>
        <v>0</v>
      </c>
      <c r="L31" s="110"/>
      <c r="M31" s="111"/>
      <c r="N31" s="111"/>
      <c r="O31" s="111"/>
      <c r="P31" s="112"/>
      <c r="Q31" s="113"/>
      <c r="R31" s="113"/>
      <c r="S31" s="475"/>
      <c r="T31" s="476"/>
      <c r="U31" s="477"/>
      <c r="V31" s="607"/>
      <c r="W31" s="116"/>
      <c r="X31" s="116"/>
      <c r="Y31" s="116"/>
      <c r="Z31" s="116"/>
      <c r="AA31" s="116"/>
      <c r="AB31" s="117"/>
      <c r="AY31" s="672"/>
      <c r="AZ31" s="621"/>
    </row>
    <row r="32" spans="2:52" ht="12.9" customHeight="1" thickBot="1" x14ac:dyDescent="0.25">
      <c r="B32" s="630" t="s">
        <v>187</v>
      </c>
      <c r="C32" s="106"/>
      <c r="D32" s="107"/>
      <c r="E32" s="766">
        <f>SUM(E22:E31)</f>
        <v>0</v>
      </c>
      <c r="F32" s="617">
        <f>SUM(F22:F31)</f>
        <v>0</v>
      </c>
      <c r="G32" s="617">
        <f>SUM(G22:G31)</f>
        <v>0</v>
      </c>
      <c r="H32" s="119"/>
      <c r="I32" s="120"/>
      <c r="J32" s="880">
        <f>SUM(J22:J31)</f>
        <v>0</v>
      </c>
      <c r="K32" s="881">
        <f>SUM(K22:K31)</f>
        <v>0</v>
      </c>
      <c r="L32" s="119"/>
      <c r="M32" s="478"/>
      <c r="N32" s="713"/>
      <c r="O32" s="122"/>
      <c r="P32" s="119"/>
      <c r="Q32" s="478"/>
      <c r="R32" s="121"/>
      <c r="S32" s="478"/>
      <c r="T32" s="479"/>
      <c r="U32" s="480"/>
      <c r="V32" s="606"/>
      <c r="W32" s="123"/>
      <c r="X32" s="123"/>
      <c r="Y32" s="123"/>
      <c r="Z32" s="123"/>
      <c r="AA32" s="123"/>
      <c r="AB32" s="124"/>
      <c r="AE32" s="710"/>
      <c r="AF32" s="636"/>
      <c r="AG32" s="636"/>
      <c r="AY32" s="672"/>
      <c r="AZ32" s="621"/>
    </row>
    <row r="33" spans="2:62" ht="12.9" customHeight="1" thickTop="1" thickBot="1" x14ac:dyDescent="0.25">
      <c r="B33" s="125" t="s">
        <v>188</v>
      </c>
      <c r="C33" s="126"/>
      <c r="D33" s="127"/>
      <c r="E33" s="128"/>
      <c r="F33" s="129"/>
      <c r="G33" s="129"/>
      <c r="H33" s="126"/>
      <c r="I33" s="127"/>
      <c r="J33" s="882">
        <f>+J20+J32</f>
        <v>0</v>
      </c>
      <c r="K33" s="883">
        <f>+K20+K32</f>
        <v>0</v>
      </c>
      <c r="L33" s="126"/>
      <c r="M33" s="127"/>
      <c r="N33" s="130"/>
      <c r="O33" s="130"/>
      <c r="P33" s="126"/>
      <c r="Q33" s="127"/>
      <c r="R33" s="131"/>
      <c r="S33" s="481"/>
      <c r="T33" s="482"/>
      <c r="U33" s="481"/>
      <c r="V33" s="605"/>
      <c r="W33" s="132"/>
      <c r="X33" s="132"/>
      <c r="Y33" s="132"/>
      <c r="Z33" s="132"/>
      <c r="AA33" s="132"/>
      <c r="AB33" s="133"/>
      <c r="AE33" s="710"/>
      <c r="AF33" s="636"/>
      <c r="AG33" s="636"/>
      <c r="AY33" s="677"/>
      <c r="AZ33" s="621"/>
    </row>
    <row r="34" spans="2:62" ht="12" thickTop="1" thickBot="1" x14ac:dyDescent="0.25">
      <c r="B34" s="134" t="s">
        <v>189</v>
      </c>
      <c r="C34" s="135">
        <f>MAX(J33:K33)</f>
        <v>0</v>
      </c>
      <c r="D34" s="136" t="s">
        <v>190</v>
      </c>
      <c r="E34" s="136"/>
      <c r="F34" s="468"/>
      <c r="G34" s="468"/>
      <c r="H34" s="468"/>
      <c r="I34" s="468"/>
      <c r="J34" s="468"/>
      <c r="K34" s="468"/>
      <c r="L34" s="468"/>
      <c r="M34" s="468"/>
      <c r="N34" s="137"/>
      <c r="O34" s="137"/>
      <c r="P34" s="137"/>
      <c r="Q34" s="137"/>
      <c r="R34" s="468"/>
      <c r="S34" s="468"/>
      <c r="T34" s="483"/>
      <c r="U34" s="483"/>
      <c r="V34" s="716"/>
      <c r="W34" s="468"/>
      <c r="X34" s="468"/>
      <c r="Y34" s="468"/>
      <c r="Z34" s="468"/>
      <c r="AA34" s="468"/>
      <c r="AB34" s="138"/>
      <c r="AF34" s="636"/>
      <c r="AG34" s="636"/>
      <c r="AI34" s="636"/>
      <c r="AJ34" s="636"/>
      <c r="AK34" s="636"/>
      <c r="AL34" s="636"/>
      <c r="AM34" s="636"/>
      <c r="AN34" s="636"/>
      <c r="AO34" s="636"/>
      <c r="AP34" s="639"/>
      <c r="AQ34" s="636"/>
      <c r="AY34" s="653"/>
      <c r="AZ34" s="621"/>
    </row>
    <row r="35" spans="2:62" ht="12" customHeight="1" x14ac:dyDescent="0.15">
      <c r="D35" s="89"/>
      <c r="E35" s="90"/>
      <c r="F35" s="521"/>
      <c r="AE35" s="425"/>
      <c r="AF35" s="805"/>
      <c r="AG35" s="637"/>
      <c r="AH35" s="805"/>
      <c r="AI35" s="805"/>
      <c r="AJ35" s="805"/>
      <c r="AK35" s="805"/>
      <c r="AL35" s="805"/>
      <c r="AM35" s="805"/>
      <c r="AN35" s="805"/>
      <c r="AO35" s="653"/>
      <c r="AP35" s="774"/>
      <c r="AQ35" s="621"/>
      <c r="AR35" s="621"/>
      <c r="AS35" s="621"/>
      <c r="AT35" s="621"/>
      <c r="AU35" s="621"/>
      <c r="AV35" s="621"/>
      <c r="AW35" s="621"/>
      <c r="AX35" s="621"/>
      <c r="AY35" s="621"/>
      <c r="AZ35" s="621"/>
      <c r="BC35" s="485"/>
      <c r="BD35" s="485"/>
      <c r="BE35" s="485"/>
      <c r="BF35" s="485"/>
      <c r="BG35" s="485"/>
      <c r="BH35" s="485"/>
      <c r="BI35" s="485"/>
      <c r="BJ35" s="485"/>
    </row>
    <row r="36" spans="2:62" ht="12" customHeight="1" x14ac:dyDescent="0.15">
      <c r="D36" s="89"/>
      <c r="E36" s="90"/>
      <c r="F36" s="521"/>
      <c r="AE36" s="425"/>
      <c r="AF36" s="795"/>
      <c r="AG36" s="795"/>
      <c r="AH36" s="795"/>
      <c r="AI36" s="795"/>
      <c r="AJ36" s="795"/>
      <c r="AK36" s="795"/>
      <c r="AL36" s="795"/>
      <c r="AM36" s="795"/>
      <c r="AN36" s="795"/>
      <c r="AO36" s="795"/>
      <c r="AP36" s="795"/>
      <c r="AQ36" s="795"/>
      <c r="AR36" s="795"/>
      <c r="AS36" s="795"/>
      <c r="AT36" s="795"/>
      <c r="AU36" s="795"/>
      <c r="AV36" s="795"/>
      <c r="AW36" s="795"/>
      <c r="AX36" s="795"/>
      <c r="AY36" s="795"/>
      <c r="AZ36" s="795"/>
      <c r="BA36" s="795"/>
      <c r="BB36" s="795"/>
      <c r="BC36" s="485"/>
      <c r="BD36" s="485"/>
      <c r="BE36" s="485"/>
      <c r="BF36" s="485"/>
      <c r="BG36" s="485"/>
      <c r="BH36" s="485"/>
      <c r="BI36" s="485"/>
      <c r="BJ36" s="485"/>
    </row>
    <row r="37" spans="2:62" ht="12" x14ac:dyDescent="0.2">
      <c r="B37" s="6" t="s">
        <v>443</v>
      </c>
      <c r="D37" s="89"/>
      <c r="E37" s="365"/>
      <c r="F37" s="521"/>
      <c r="Z37" s="632"/>
      <c r="AA37" s="632"/>
      <c r="AB37" s="286" t="s">
        <v>444</v>
      </c>
      <c r="AC37" s="653"/>
      <c r="AD37" s="653"/>
      <c r="AF37" s="795"/>
      <c r="AG37" s="795"/>
      <c r="AH37" s="795"/>
      <c r="AI37" s="795"/>
      <c r="AJ37" s="795"/>
      <c r="AK37" s="795"/>
      <c r="AL37" s="795"/>
      <c r="AM37" s="795"/>
      <c r="AN37" s="795"/>
      <c r="AO37" s="795"/>
      <c r="AP37" s="795"/>
      <c r="AQ37" s="795"/>
      <c r="AR37" s="795"/>
      <c r="AS37" s="795"/>
      <c r="AT37" s="795"/>
      <c r="AU37" s="795"/>
      <c r="AV37" s="795"/>
      <c r="AW37" s="795"/>
      <c r="AX37" s="795"/>
      <c r="AY37" s="795"/>
      <c r="AZ37" s="795"/>
      <c r="BA37" s="795"/>
      <c r="BB37" s="795"/>
      <c r="BC37" s="485"/>
      <c r="BD37" s="485"/>
      <c r="BE37" s="485"/>
      <c r="BF37" s="485"/>
      <c r="BG37" s="485"/>
      <c r="BH37" s="485"/>
      <c r="BI37" s="485"/>
      <c r="BJ37" s="485"/>
    </row>
    <row r="38" spans="2:62" ht="12.9" customHeight="1" thickBot="1" x14ac:dyDescent="0.25">
      <c r="B38" s="90" t="s">
        <v>406</v>
      </c>
      <c r="C38" s="529"/>
      <c r="D38" s="529"/>
      <c r="E38" s="365"/>
      <c r="F38" s="529"/>
      <c r="G38" s="529"/>
      <c r="H38" s="529"/>
      <c r="I38" s="529"/>
      <c r="K38" s="529"/>
      <c r="L38" s="529"/>
      <c r="M38" s="529"/>
      <c r="N38" s="529"/>
      <c r="O38" s="529"/>
      <c r="P38" s="529"/>
      <c r="Q38" s="529"/>
      <c r="R38" s="529"/>
      <c r="S38" s="529"/>
      <c r="T38" s="529"/>
      <c r="U38" s="529"/>
      <c r="V38" s="529"/>
      <c r="W38" s="529"/>
      <c r="Z38" s="632"/>
      <c r="AA38" s="632"/>
      <c r="AB38" s="90" t="s">
        <v>406</v>
      </c>
      <c r="AC38" s="719"/>
      <c r="AD38" s="719"/>
      <c r="AE38" s="90" t="s">
        <v>440</v>
      </c>
      <c r="AG38" s="365"/>
      <c r="AI38" s="719"/>
      <c r="AK38" s="719"/>
      <c r="AL38" s="719"/>
      <c r="AM38" s="719"/>
      <c r="AN38" s="719"/>
      <c r="AO38" s="719"/>
      <c r="AP38" s="89"/>
      <c r="AQ38" s="719"/>
      <c r="AR38" s="719"/>
      <c r="AS38" s="719"/>
      <c r="AT38" s="719"/>
      <c r="AU38" s="719"/>
      <c r="AV38" s="719"/>
      <c r="AW38" s="719"/>
      <c r="AX38" s="719"/>
    </row>
    <row r="39" spans="2:62" ht="12.9" customHeight="1" thickBot="1" x14ac:dyDescent="0.25">
      <c r="B39" s="1076"/>
      <c r="C39" s="1077"/>
      <c r="D39" s="1078"/>
      <c r="E39" s="1085" t="s">
        <v>335</v>
      </c>
      <c r="F39" s="1086"/>
      <c r="G39" s="1086"/>
      <c r="H39" s="1086"/>
      <c r="I39" s="1086"/>
      <c r="J39" s="1086"/>
      <c r="K39" s="1086"/>
      <c r="L39" s="1086"/>
      <c r="M39" s="1086"/>
      <c r="N39" s="1086"/>
      <c r="O39" s="1086"/>
      <c r="P39" s="1086"/>
      <c r="Q39" s="1086"/>
      <c r="R39" s="1086"/>
      <c r="S39" s="472" t="s">
        <v>175</v>
      </c>
      <c r="T39" s="329"/>
      <c r="U39" s="329"/>
      <c r="V39" s="329"/>
      <c r="W39" s="329"/>
      <c r="X39" s="723"/>
      <c r="Y39" s="637"/>
      <c r="Z39" s="637"/>
      <c r="AA39" s="632"/>
      <c r="AB39" s="1076"/>
      <c r="AC39" s="1077"/>
      <c r="AD39" s="1078"/>
      <c r="AE39" s="1085" t="s">
        <v>335</v>
      </c>
      <c r="AF39" s="1086"/>
      <c r="AG39" s="1086"/>
      <c r="AH39" s="1086"/>
      <c r="AI39" s="1086"/>
      <c r="AJ39" s="1086"/>
      <c r="AK39" s="1086"/>
      <c r="AL39" s="1086"/>
      <c r="AM39" s="1086"/>
      <c r="AN39" s="1086"/>
      <c r="AO39" s="1086"/>
      <c r="AP39" s="1086"/>
      <c r="AQ39" s="1086"/>
      <c r="AR39" s="1086"/>
      <c r="AS39" s="1076" t="s">
        <v>175</v>
      </c>
      <c r="AT39" s="1077"/>
      <c r="AU39" s="1077"/>
      <c r="AV39" s="1077"/>
      <c r="AW39" s="1077"/>
      <c r="AX39" s="1224"/>
    </row>
    <row r="40" spans="2:62" ht="12.9" customHeight="1" thickTop="1" x14ac:dyDescent="0.2">
      <c r="B40" s="1079"/>
      <c r="C40" s="1080"/>
      <c r="D40" s="1081"/>
      <c r="E40" s="1064" t="s">
        <v>193</v>
      </c>
      <c r="F40" s="1065"/>
      <c r="G40" s="1065"/>
      <c r="H40" s="1065"/>
      <c r="I40" s="1066"/>
      <c r="J40" s="1065" t="s">
        <v>329</v>
      </c>
      <c r="K40" s="1065"/>
      <c r="L40" s="1065"/>
      <c r="M40" s="1066"/>
      <c r="N40" s="1064" t="s">
        <v>194</v>
      </c>
      <c r="O40" s="1065"/>
      <c r="P40" s="1066"/>
      <c r="Q40" s="1072" t="s">
        <v>195</v>
      </c>
      <c r="R40" s="1073"/>
      <c r="S40" s="724"/>
      <c r="T40" s="637"/>
      <c r="U40" s="637"/>
      <c r="V40" s="637"/>
      <c r="W40" s="637"/>
      <c r="X40" s="725"/>
      <c r="Y40" s="637"/>
      <c r="Z40" s="637"/>
      <c r="AA40" s="632"/>
      <c r="AB40" s="1079"/>
      <c r="AC40" s="1080"/>
      <c r="AD40" s="1081"/>
      <c r="AE40" s="1064" t="s">
        <v>193</v>
      </c>
      <c r="AF40" s="1065"/>
      <c r="AG40" s="1065"/>
      <c r="AH40" s="1065"/>
      <c r="AI40" s="1066"/>
      <c r="AJ40" s="1065" t="s">
        <v>329</v>
      </c>
      <c r="AK40" s="1065"/>
      <c r="AL40" s="1065"/>
      <c r="AM40" s="1066"/>
      <c r="AN40" s="1064" t="s">
        <v>194</v>
      </c>
      <c r="AO40" s="1065"/>
      <c r="AP40" s="1066"/>
      <c r="AQ40" s="1072" t="s">
        <v>195</v>
      </c>
      <c r="AR40" s="1073"/>
      <c r="AS40" s="1079"/>
      <c r="AT40" s="1225"/>
      <c r="AU40" s="1225"/>
      <c r="AV40" s="1225"/>
      <c r="AW40" s="1225"/>
      <c r="AX40" s="1226"/>
    </row>
    <row r="41" spans="2:62" ht="12.9" customHeight="1" thickBot="1" x14ac:dyDescent="0.25">
      <c r="B41" s="1082"/>
      <c r="C41" s="1083"/>
      <c r="D41" s="1084"/>
      <c r="E41" s="624" t="s">
        <v>196</v>
      </c>
      <c r="F41" s="625" t="s">
        <v>197</v>
      </c>
      <c r="G41" s="625" t="s">
        <v>68</v>
      </c>
      <c r="H41" s="625" t="s">
        <v>69</v>
      </c>
      <c r="I41" s="626" t="s">
        <v>328</v>
      </c>
      <c r="J41" s="624" t="s">
        <v>198</v>
      </c>
      <c r="K41" s="625" t="s">
        <v>199</v>
      </c>
      <c r="L41" s="625" t="s">
        <v>200</v>
      </c>
      <c r="M41" s="627" t="s">
        <v>201</v>
      </c>
      <c r="N41" s="628" t="s">
        <v>202</v>
      </c>
      <c r="O41" s="625" t="s">
        <v>166</v>
      </c>
      <c r="P41" s="625" t="s">
        <v>327</v>
      </c>
      <c r="Q41" s="1074"/>
      <c r="R41" s="1075"/>
      <c r="S41" s="726"/>
      <c r="T41" s="727"/>
      <c r="U41" s="727"/>
      <c r="V41" s="727"/>
      <c r="W41" s="727"/>
      <c r="X41" s="728"/>
      <c r="Y41" s="637"/>
      <c r="Z41" s="637"/>
      <c r="AA41" s="632"/>
      <c r="AB41" s="1082"/>
      <c r="AC41" s="1083"/>
      <c r="AD41" s="1084"/>
      <c r="AE41" s="624" t="s">
        <v>196</v>
      </c>
      <c r="AF41" s="625" t="s">
        <v>197</v>
      </c>
      <c r="AG41" s="625" t="s">
        <v>68</v>
      </c>
      <c r="AH41" s="625" t="s">
        <v>69</v>
      </c>
      <c r="AI41" s="626" t="s">
        <v>328</v>
      </c>
      <c r="AJ41" s="624" t="s">
        <v>198</v>
      </c>
      <c r="AK41" s="625" t="s">
        <v>199</v>
      </c>
      <c r="AL41" s="625" t="s">
        <v>200</v>
      </c>
      <c r="AM41" s="627" t="s">
        <v>201</v>
      </c>
      <c r="AN41" s="628" t="s">
        <v>202</v>
      </c>
      <c r="AO41" s="625" t="s">
        <v>166</v>
      </c>
      <c r="AP41" s="625" t="s">
        <v>327</v>
      </c>
      <c r="AQ41" s="1074"/>
      <c r="AR41" s="1075"/>
      <c r="AS41" s="1082"/>
      <c r="AT41" s="1083"/>
      <c r="AU41" s="1083"/>
      <c r="AV41" s="1083"/>
      <c r="AW41" s="1083"/>
      <c r="AX41" s="1227"/>
    </row>
    <row r="42" spans="2:62" ht="12.9" customHeight="1" thickTop="1" x14ac:dyDescent="0.2">
      <c r="B42" s="1057" t="s">
        <v>203</v>
      </c>
      <c r="C42" s="139" t="s">
        <v>182</v>
      </c>
      <c r="D42" s="140" t="s">
        <v>387</v>
      </c>
      <c r="E42" s="1059"/>
      <c r="F42" s="1060"/>
      <c r="G42" s="1060"/>
      <c r="H42" s="1060"/>
      <c r="I42" s="1061"/>
      <c r="J42" s="532"/>
      <c r="K42" s="532"/>
      <c r="L42" s="532"/>
      <c r="M42" s="533"/>
      <c r="N42" s="534"/>
      <c r="O42" s="535"/>
      <c r="P42" s="535"/>
      <c r="Q42" s="536"/>
      <c r="R42" s="690"/>
      <c r="S42" s="735" t="s">
        <v>413</v>
      </c>
      <c r="T42" s="736"/>
      <c r="U42" s="736"/>
      <c r="V42" s="736"/>
      <c r="W42" s="736"/>
      <c r="X42" s="737"/>
      <c r="Y42" s="637"/>
      <c r="Z42" s="637"/>
      <c r="AA42" s="632"/>
      <c r="AB42" s="1057" t="s">
        <v>203</v>
      </c>
      <c r="AC42" s="139" t="s">
        <v>182</v>
      </c>
      <c r="AD42" s="140" t="s">
        <v>387</v>
      </c>
      <c r="AE42" s="1228">
        <f>+AJ2*W2/1000</f>
        <v>0</v>
      </c>
      <c r="AF42" s="1229"/>
      <c r="AG42" s="1229"/>
      <c r="AH42" s="1229"/>
      <c r="AI42" s="1230"/>
      <c r="AJ42" s="532"/>
      <c r="AK42" s="532"/>
      <c r="AL42" s="532"/>
      <c r="AM42" s="533"/>
      <c r="AN42" s="534"/>
      <c r="AO42" s="535"/>
      <c r="AP42" s="535"/>
      <c r="AQ42" s="536"/>
      <c r="AR42" s="690"/>
      <c r="AS42" s="735"/>
      <c r="AT42" s="736"/>
      <c r="AU42" s="736"/>
      <c r="AV42" s="736"/>
      <c r="AW42" s="736"/>
      <c r="AX42" s="737"/>
    </row>
    <row r="43" spans="2:62" ht="12.9" customHeight="1" x14ac:dyDescent="0.2">
      <c r="B43" s="1058"/>
      <c r="C43" s="531" t="s">
        <v>183</v>
      </c>
      <c r="D43" s="141" t="s">
        <v>387</v>
      </c>
      <c r="E43" s="537"/>
      <c r="F43" s="538"/>
      <c r="G43" s="538"/>
      <c r="H43" s="538"/>
      <c r="I43" s="539"/>
      <c r="J43" s="1062"/>
      <c r="K43" s="1062"/>
      <c r="L43" s="1062"/>
      <c r="M43" s="1063"/>
      <c r="N43" s="540"/>
      <c r="O43" s="541"/>
      <c r="P43" s="541"/>
      <c r="Q43" s="84"/>
      <c r="R43" s="691"/>
      <c r="S43" s="738" t="s">
        <v>414</v>
      </c>
      <c r="T43" s="739"/>
      <c r="U43" s="739"/>
      <c r="V43" s="739"/>
      <c r="W43" s="739"/>
      <c r="X43" s="740"/>
      <c r="Y43" s="637"/>
      <c r="Z43" s="637"/>
      <c r="AA43" s="632"/>
      <c r="AB43" s="1058"/>
      <c r="AC43" s="717" t="s">
        <v>183</v>
      </c>
      <c r="AD43" s="141" t="s">
        <v>387</v>
      </c>
      <c r="AE43" s="537"/>
      <c r="AF43" s="538"/>
      <c r="AG43" s="538"/>
      <c r="AH43" s="538"/>
      <c r="AI43" s="539"/>
      <c r="AJ43" s="1231">
        <f>+AR2*W2/1000</f>
        <v>0</v>
      </c>
      <c r="AK43" s="1231"/>
      <c r="AL43" s="1231"/>
      <c r="AM43" s="1232"/>
      <c r="AN43" s="540"/>
      <c r="AO43" s="541"/>
      <c r="AP43" s="541"/>
      <c r="AQ43" s="84"/>
      <c r="AR43" s="691"/>
      <c r="AS43" s="738"/>
      <c r="AT43" s="739"/>
      <c r="AU43" s="739"/>
      <c r="AV43" s="739"/>
      <c r="AW43" s="739"/>
      <c r="AX43" s="740"/>
    </row>
    <row r="44" spans="2:62" ht="12.9" customHeight="1" x14ac:dyDescent="0.2">
      <c r="B44" s="1093" t="s">
        <v>388</v>
      </c>
      <c r="C44" s="1095" t="s">
        <v>182</v>
      </c>
      <c r="D44" s="333" t="s">
        <v>204</v>
      </c>
      <c r="E44" s="546"/>
      <c r="F44" s="542">
        <v>183</v>
      </c>
      <c r="G44" s="542">
        <v>205</v>
      </c>
      <c r="H44" s="543">
        <v>172</v>
      </c>
      <c r="I44" s="544">
        <v>173</v>
      </c>
      <c r="J44" s="545"/>
      <c r="K44" s="546"/>
      <c r="L44" s="546"/>
      <c r="M44" s="547"/>
      <c r="N44" s="548"/>
      <c r="O44" s="142"/>
      <c r="P44" s="142"/>
      <c r="Q44" s="549">
        <f>SUM(E44:I44)</f>
        <v>733</v>
      </c>
      <c r="R44" s="1097">
        <f>+SUM(Q44:Q45)</f>
        <v>903</v>
      </c>
      <c r="S44" s="698"/>
      <c r="T44" s="150"/>
      <c r="U44" s="150"/>
      <c r="V44" s="150"/>
      <c r="W44" s="150"/>
      <c r="X44" s="151"/>
      <c r="Y44" s="714"/>
      <c r="Z44" s="714"/>
      <c r="AA44" s="632"/>
      <c r="AB44" s="1093" t="s">
        <v>388</v>
      </c>
      <c r="AC44" s="1095" t="s">
        <v>182</v>
      </c>
      <c r="AD44" s="333" t="s">
        <v>204</v>
      </c>
      <c r="AE44" s="546"/>
      <c r="AF44" s="542">
        <v>183</v>
      </c>
      <c r="AG44" s="542">
        <v>205</v>
      </c>
      <c r="AH44" s="543">
        <v>172</v>
      </c>
      <c r="AI44" s="544">
        <v>173</v>
      </c>
      <c r="AJ44" s="545"/>
      <c r="AK44" s="546"/>
      <c r="AL44" s="546"/>
      <c r="AM44" s="547"/>
      <c r="AN44" s="548"/>
      <c r="AO44" s="142"/>
      <c r="AP44" s="142"/>
      <c r="AQ44" s="549">
        <f>SUM(AE44:AI44)</f>
        <v>733</v>
      </c>
      <c r="AR44" s="1097">
        <f>+SUM(AQ44:AQ45)</f>
        <v>903</v>
      </c>
      <c r="AS44" s="741"/>
      <c r="AT44" s="742"/>
      <c r="AU44" s="742"/>
      <c r="AV44" s="742"/>
      <c r="AW44" s="742"/>
      <c r="AX44" s="743"/>
    </row>
    <row r="45" spans="2:62" ht="12.9" customHeight="1" x14ac:dyDescent="0.2">
      <c r="B45" s="1093"/>
      <c r="C45" s="1096"/>
      <c r="D45" s="146" t="s">
        <v>205</v>
      </c>
      <c r="E45" s="785">
        <v>170</v>
      </c>
      <c r="F45" s="550"/>
      <c r="G45" s="550"/>
      <c r="H45" s="551"/>
      <c r="I45" s="552"/>
      <c r="J45" s="551"/>
      <c r="K45" s="550"/>
      <c r="L45" s="550"/>
      <c r="M45" s="552"/>
      <c r="N45" s="149"/>
      <c r="O45" s="147"/>
      <c r="P45" s="147"/>
      <c r="Q45" s="776">
        <f>SUM(E45:I45)</f>
        <v>170</v>
      </c>
      <c r="R45" s="1098"/>
      <c r="S45" s="699"/>
      <c r="T45" s="682"/>
      <c r="U45" s="682"/>
      <c r="V45" s="682"/>
      <c r="W45" s="682"/>
      <c r="X45" s="683"/>
      <c r="Y45" s="637"/>
      <c r="Z45" s="637"/>
      <c r="AA45" s="632"/>
      <c r="AB45" s="1093"/>
      <c r="AC45" s="1096"/>
      <c r="AD45" s="146" t="s">
        <v>205</v>
      </c>
      <c r="AE45" s="785">
        <v>170</v>
      </c>
      <c r="AF45" s="550"/>
      <c r="AG45" s="550"/>
      <c r="AH45" s="551"/>
      <c r="AI45" s="552"/>
      <c r="AJ45" s="551"/>
      <c r="AK45" s="550"/>
      <c r="AL45" s="550"/>
      <c r="AM45" s="552"/>
      <c r="AN45" s="149"/>
      <c r="AO45" s="147"/>
      <c r="AP45" s="147"/>
      <c r="AQ45" s="776">
        <f>SUM(AE45:AI45)</f>
        <v>170</v>
      </c>
      <c r="AR45" s="1098"/>
      <c r="AS45" s="744"/>
      <c r="AT45" s="745"/>
      <c r="AU45" s="745"/>
      <c r="AV45" s="745"/>
      <c r="AW45" s="745"/>
      <c r="AX45" s="746"/>
    </row>
    <row r="46" spans="2:62" ht="12.9" customHeight="1" x14ac:dyDescent="0.2">
      <c r="B46" s="1094"/>
      <c r="C46" s="335" t="s">
        <v>183</v>
      </c>
      <c r="D46" s="334" t="s">
        <v>205</v>
      </c>
      <c r="E46" s="554"/>
      <c r="F46" s="555"/>
      <c r="G46" s="555"/>
      <c r="H46" s="556"/>
      <c r="I46" s="552"/>
      <c r="J46" s="557">
        <v>80</v>
      </c>
      <c r="K46" s="558">
        <v>95</v>
      </c>
      <c r="L46" s="558">
        <v>90</v>
      </c>
      <c r="M46" s="559">
        <v>75</v>
      </c>
      <c r="N46" s="152"/>
      <c r="O46" s="153"/>
      <c r="P46" s="153"/>
      <c r="Q46" s="560"/>
      <c r="R46" s="692">
        <f>+SUM(J46:M46)</f>
        <v>340</v>
      </c>
      <c r="S46" s="697"/>
      <c r="T46" s="680"/>
      <c r="U46" s="680"/>
      <c r="V46" s="680"/>
      <c r="W46" s="680"/>
      <c r="X46" s="681"/>
      <c r="Y46" s="637"/>
      <c r="Z46" s="637"/>
      <c r="AA46" s="632"/>
      <c r="AB46" s="1094"/>
      <c r="AC46" s="335" t="s">
        <v>183</v>
      </c>
      <c r="AD46" s="334" t="s">
        <v>205</v>
      </c>
      <c r="AE46" s="554"/>
      <c r="AF46" s="555"/>
      <c r="AG46" s="555"/>
      <c r="AH46" s="556"/>
      <c r="AI46" s="552"/>
      <c r="AJ46" s="557">
        <v>80</v>
      </c>
      <c r="AK46" s="558">
        <v>95</v>
      </c>
      <c r="AL46" s="558">
        <v>90</v>
      </c>
      <c r="AM46" s="559">
        <v>75</v>
      </c>
      <c r="AN46" s="152"/>
      <c r="AO46" s="153"/>
      <c r="AP46" s="153"/>
      <c r="AQ46" s="560"/>
      <c r="AR46" s="692">
        <f>+SUM(AJ46:AM46)</f>
        <v>340</v>
      </c>
      <c r="AS46" s="738"/>
      <c r="AT46" s="739"/>
      <c r="AU46" s="739"/>
      <c r="AV46" s="739"/>
      <c r="AW46" s="739"/>
      <c r="AX46" s="740"/>
    </row>
    <row r="47" spans="2:62" ht="12.9" customHeight="1" x14ac:dyDescent="0.2">
      <c r="B47" s="1099" t="s">
        <v>206</v>
      </c>
      <c r="C47" s="1100"/>
      <c r="D47" s="1101"/>
      <c r="E47" s="561">
        <v>35</v>
      </c>
      <c r="F47" s="562">
        <v>70</v>
      </c>
      <c r="G47" s="562">
        <v>80</v>
      </c>
      <c r="H47" s="563">
        <v>50</v>
      </c>
      <c r="I47" s="564">
        <v>50</v>
      </c>
      <c r="J47" s="563">
        <v>45</v>
      </c>
      <c r="K47" s="562">
        <v>60</v>
      </c>
      <c r="L47" s="562">
        <v>60</v>
      </c>
      <c r="M47" s="565">
        <v>35</v>
      </c>
      <c r="N47" s="566"/>
      <c r="O47" s="567"/>
      <c r="P47" s="568"/>
      <c r="Q47" s="569"/>
      <c r="R47" s="693"/>
      <c r="S47" s="698"/>
      <c r="T47" s="150"/>
      <c r="U47" s="150"/>
      <c r="V47" s="150"/>
      <c r="W47" s="150"/>
      <c r="X47" s="151"/>
      <c r="Y47" s="714"/>
      <c r="Z47" s="714"/>
      <c r="AA47" s="632"/>
      <c r="AB47" s="1099" t="s">
        <v>206</v>
      </c>
      <c r="AC47" s="1100"/>
      <c r="AD47" s="1101"/>
      <c r="AE47" s="561">
        <v>35</v>
      </c>
      <c r="AF47" s="562">
        <v>70</v>
      </c>
      <c r="AG47" s="562">
        <v>80</v>
      </c>
      <c r="AH47" s="563">
        <v>50</v>
      </c>
      <c r="AI47" s="564">
        <v>50</v>
      </c>
      <c r="AJ47" s="563">
        <v>45</v>
      </c>
      <c r="AK47" s="562">
        <v>60</v>
      </c>
      <c r="AL47" s="562">
        <v>60</v>
      </c>
      <c r="AM47" s="565">
        <v>35</v>
      </c>
      <c r="AN47" s="566"/>
      <c r="AO47" s="567"/>
      <c r="AP47" s="568"/>
      <c r="AQ47" s="569"/>
      <c r="AR47" s="693"/>
      <c r="AS47" s="741"/>
      <c r="AT47" s="742"/>
      <c r="AU47" s="742"/>
      <c r="AV47" s="742"/>
      <c r="AW47" s="742"/>
      <c r="AX47" s="743"/>
    </row>
    <row r="48" spans="2:62" ht="12.9" customHeight="1" x14ac:dyDescent="0.2">
      <c r="B48" s="1102" t="s">
        <v>389</v>
      </c>
      <c r="C48" s="1095" t="s">
        <v>182</v>
      </c>
      <c r="D48" s="333" t="s">
        <v>204</v>
      </c>
      <c r="E48" s="163">
        <f>+E44*E47/100</f>
        <v>0</v>
      </c>
      <c r="F48" s="156">
        <f>+F44*F47/100</f>
        <v>128.1</v>
      </c>
      <c r="G48" s="156">
        <f>+G44*G47/100</f>
        <v>164</v>
      </c>
      <c r="H48" s="325">
        <f>+H44*H47/100</f>
        <v>86</v>
      </c>
      <c r="I48" s="570">
        <f>+I44*I47/100</f>
        <v>86.5</v>
      </c>
      <c r="J48" s="323"/>
      <c r="K48" s="142"/>
      <c r="L48" s="142"/>
      <c r="M48" s="143"/>
      <c r="N48" s="548"/>
      <c r="O48" s="142"/>
      <c r="P48" s="142"/>
      <c r="Q48" s="549">
        <f>SUM(E48:I48)</f>
        <v>464.6</v>
      </c>
      <c r="R48" s="1097">
        <f>+SUM(Q48:Q49)</f>
        <v>524.1</v>
      </c>
      <c r="S48" s="700"/>
      <c r="T48" s="144"/>
      <c r="U48" s="144"/>
      <c r="V48" s="144"/>
      <c r="W48" s="144"/>
      <c r="X48" s="145"/>
      <c r="Y48" s="714"/>
      <c r="Z48" s="714"/>
      <c r="AA48" s="632"/>
      <c r="AB48" s="1102" t="s">
        <v>389</v>
      </c>
      <c r="AC48" s="1095" t="s">
        <v>182</v>
      </c>
      <c r="AD48" s="333" t="s">
        <v>204</v>
      </c>
      <c r="AE48" s="163">
        <f>+AE44*AE47/100</f>
        <v>0</v>
      </c>
      <c r="AF48" s="156">
        <f>+AF44*AF47/100</f>
        <v>128.1</v>
      </c>
      <c r="AG48" s="156">
        <f>+AG44*AG47/100</f>
        <v>164</v>
      </c>
      <c r="AH48" s="325">
        <f>+AH44*AH47/100</f>
        <v>86</v>
      </c>
      <c r="AI48" s="570">
        <f>+AI44*AI47/100</f>
        <v>86.5</v>
      </c>
      <c r="AJ48" s="323"/>
      <c r="AK48" s="142"/>
      <c r="AL48" s="142"/>
      <c r="AM48" s="143"/>
      <c r="AN48" s="548"/>
      <c r="AO48" s="142"/>
      <c r="AP48" s="142"/>
      <c r="AQ48" s="549">
        <f>SUM(AE48:AI48)</f>
        <v>464.6</v>
      </c>
      <c r="AR48" s="1097">
        <f>+SUM(AQ48:AQ49)</f>
        <v>524.1</v>
      </c>
      <c r="AS48" s="747"/>
      <c r="AT48" s="748"/>
      <c r="AU48" s="748"/>
      <c r="AV48" s="748"/>
      <c r="AW48" s="748"/>
      <c r="AX48" s="749"/>
    </row>
    <row r="49" spans="2:68" ht="12.9" customHeight="1" x14ac:dyDescent="0.2">
      <c r="B49" s="1103"/>
      <c r="C49" s="1096"/>
      <c r="D49" s="146" t="s">
        <v>205</v>
      </c>
      <c r="E49" s="786">
        <f>+E45*E47/100</f>
        <v>59.5</v>
      </c>
      <c r="F49" s="147"/>
      <c r="G49" s="147"/>
      <c r="H49" s="324"/>
      <c r="I49" s="148"/>
      <c r="J49" s="324"/>
      <c r="K49" s="147"/>
      <c r="L49" s="147"/>
      <c r="M49" s="148"/>
      <c r="N49" s="149"/>
      <c r="O49" s="147"/>
      <c r="P49" s="147"/>
      <c r="Q49" s="553">
        <f>SUM(E49:I49)</f>
        <v>59.5</v>
      </c>
      <c r="R49" s="1098"/>
      <c r="S49" s="701"/>
      <c r="T49" s="150"/>
      <c r="U49" s="150"/>
      <c r="V49" s="150"/>
      <c r="W49" s="150"/>
      <c r="X49" s="151"/>
      <c r="Y49" s="714"/>
      <c r="Z49" s="714"/>
      <c r="AA49" s="632"/>
      <c r="AB49" s="1103"/>
      <c r="AC49" s="1096"/>
      <c r="AD49" s="146" t="s">
        <v>205</v>
      </c>
      <c r="AE49" s="786">
        <f>+AE45*AE47/100</f>
        <v>59.5</v>
      </c>
      <c r="AF49" s="147"/>
      <c r="AG49" s="147"/>
      <c r="AH49" s="324"/>
      <c r="AI49" s="148"/>
      <c r="AJ49" s="324"/>
      <c r="AK49" s="147"/>
      <c r="AL49" s="147"/>
      <c r="AM49" s="148"/>
      <c r="AN49" s="149"/>
      <c r="AO49" s="147"/>
      <c r="AP49" s="147"/>
      <c r="AQ49" s="553">
        <f>SUM(AE49:AI49)</f>
        <v>59.5</v>
      </c>
      <c r="AR49" s="1098"/>
      <c r="AS49" s="750"/>
      <c r="AT49" s="742"/>
      <c r="AU49" s="742"/>
      <c r="AV49" s="742"/>
      <c r="AW49" s="742"/>
      <c r="AX49" s="743"/>
    </row>
    <row r="50" spans="2:68" ht="12.9" customHeight="1" x14ac:dyDescent="0.2">
      <c r="B50" s="1058"/>
      <c r="C50" s="335" t="s">
        <v>183</v>
      </c>
      <c r="D50" s="334" t="s">
        <v>205</v>
      </c>
      <c r="E50" s="152"/>
      <c r="F50" s="153"/>
      <c r="G50" s="153"/>
      <c r="H50" s="326"/>
      <c r="I50" s="148"/>
      <c r="J50" s="571">
        <f>+J46*J47/100</f>
        <v>36</v>
      </c>
      <c r="K50" s="572">
        <f>+K46*K47/100</f>
        <v>57</v>
      </c>
      <c r="L50" s="572">
        <f>+L46*L47/100</f>
        <v>54</v>
      </c>
      <c r="M50" s="157">
        <f>+M46*M47/100</f>
        <v>26.25</v>
      </c>
      <c r="N50" s="152"/>
      <c r="O50" s="153"/>
      <c r="P50" s="153"/>
      <c r="Q50" s="560"/>
      <c r="R50" s="692">
        <f>+SUM(J50:M50)</f>
        <v>173.25</v>
      </c>
      <c r="S50" s="702"/>
      <c r="T50" s="154"/>
      <c r="U50" s="154"/>
      <c r="V50" s="154"/>
      <c r="W50" s="154"/>
      <c r="X50" s="155"/>
      <c r="Y50" s="714"/>
      <c r="Z50" s="714"/>
      <c r="AA50" s="632"/>
      <c r="AB50" s="1058"/>
      <c r="AC50" s="335" t="s">
        <v>183</v>
      </c>
      <c r="AD50" s="334" t="s">
        <v>205</v>
      </c>
      <c r="AE50" s="152"/>
      <c r="AF50" s="153"/>
      <c r="AG50" s="153"/>
      <c r="AH50" s="326"/>
      <c r="AI50" s="148"/>
      <c r="AJ50" s="571">
        <f>+AJ46*AJ47/100</f>
        <v>36</v>
      </c>
      <c r="AK50" s="572">
        <f>+AK46*AK47/100</f>
        <v>57</v>
      </c>
      <c r="AL50" s="572">
        <f>+AL46*AL47/100</f>
        <v>54</v>
      </c>
      <c r="AM50" s="157">
        <f>+AM46*AM47/100</f>
        <v>26.25</v>
      </c>
      <c r="AN50" s="152"/>
      <c r="AO50" s="153"/>
      <c r="AP50" s="153"/>
      <c r="AQ50" s="560"/>
      <c r="AR50" s="692">
        <f>+SUM(AJ50:AM50)</f>
        <v>173.25</v>
      </c>
      <c r="AS50" s="751"/>
      <c r="AT50" s="752"/>
      <c r="AU50" s="752"/>
      <c r="AV50" s="752"/>
      <c r="AW50" s="752"/>
      <c r="AX50" s="753"/>
    </row>
    <row r="51" spans="2:68" ht="12.9" customHeight="1" x14ac:dyDescent="0.2">
      <c r="B51" s="1216" t="s">
        <v>390</v>
      </c>
      <c r="C51" s="1095" t="s">
        <v>182</v>
      </c>
      <c r="D51" s="333" t="s">
        <v>204</v>
      </c>
      <c r="E51" s="777">
        <f>+E42*E48</f>
        <v>0</v>
      </c>
      <c r="F51" s="573">
        <f>+E42*F48</f>
        <v>0</v>
      </c>
      <c r="G51" s="573">
        <f>+E42*G48</f>
        <v>0</v>
      </c>
      <c r="H51" s="574">
        <f>+E42*H48</f>
        <v>0</v>
      </c>
      <c r="I51" s="530">
        <f>+E42*I48</f>
        <v>0</v>
      </c>
      <c r="J51" s="323"/>
      <c r="K51" s="142"/>
      <c r="L51" s="142"/>
      <c r="M51" s="143"/>
      <c r="N51" s="548"/>
      <c r="O51" s="142"/>
      <c r="P51" s="142"/>
      <c r="Q51" s="711">
        <f>SUM(E51:I51)</f>
        <v>0</v>
      </c>
      <c r="R51" s="1218">
        <f>+SUM(Q51:Q52)</f>
        <v>0</v>
      </c>
      <c r="S51" s="700"/>
      <c r="T51" s="144"/>
      <c r="U51" s="144"/>
      <c r="V51" s="144"/>
      <c r="W51" s="144"/>
      <c r="X51" s="145"/>
      <c r="Y51" s="714"/>
      <c r="Z51" s="714"/>
      <c r="AA51" s="632"/>
      <c r="AB51" s="1216" t="s">
        <v>390</v>
      </c>
      <c r="AC51" s="1095" t="s">
        <v>182</v>
      </c>
      <c r="AD51" s="333" t="s">
        <v>204</v>
      </c>
      <c r="AE51" s="777">
        <f>+AE42*AE48</f>
        <v>0</v>
      </c>
      <c r="AF51" s="573">
        <f>+AE42*AF48</f>
        <v>0</v>
      </c>
      <c r="AG51" s="573">
        <f>+AE42*AG48</f>
        <v>0</v>
      </c>
      <c r="AH51" s="574">
        <f>+AE42*AH48</f>
        <v>0</v>
      </c>
      <c r="AI51" s="631">
        <f>+AE42*AI48</f>
        <v>0</v>
      </c>
      <c r="AJ51" s="323"/>
      <c r="AK51" s="142"/>
      <c r="AL51" s="142"/>
      <c r="AM51" s="143"/>
      <c r="AN51" s="548"/>
      <c r="AO51" s="142"/>
      <c r="AP51" s="142"/>
      <c r="AQ51" s="711">
        <f>SUM(AE51:AI51)</f>
        <v>0</v>
      </c>
      <c r="AR51" s="1233">
        <f>+SUM(AQ51:AQ52)</f>
        <v>0</v>
      </c>
      <c r="AS51" s="747"/>
      <c r="AT51" s="748"/>
      <c r="AU51" s="748"/>
      <c r="AV51" s="748"/>
      <c r="AW51" s="748"/>
      <c r="AX51" s="749"/>
    </row>
    <row r="52" spans="2:68" ht="12.9" customHeight="1" x14ac:dyDescent="0.2">
      <c r="B52" s="1217"/>
      <c r="C52" s="1096"/>
      <c r="D52" s="146" t="s">
        <v>205</v>
      </c>
      <c r="E52" s="787">
        <f>+E42*E49</f>
        <v>0</v>
      </c>
      <c r="F52" s="147"/>
      <c r="G52" s="147"/>
      <c r="H52" s="324"/>
      <c r="I52" s="148"/>
      <c r="J52" s="324"/>
      <c r="K52" s="147"/>
      <c r="L52" s="147"/>
      <c r="M52" s="148"/>
      <c r="N52" s="149"/>
      <c r="O52" s="147"/>
      <c r="P52" s="147"/>
      <c r="Q52" s="712">
        <f>SUM(E52:I52)</f>
        <v>0</v>
      </c>
      <c r="R52" s="1219"/>
      <c r="S52" s="701"/>
      <c r="T52" s="150"/>
      <c r="U52" s="150"/>
      <c r="V52" s="150"/>
      <c r="W52" s="150"/>
      <c r="X52" s="151"/>
      <c r="Y52" s="714"/>
      <c r="Z52" s="714"/>
      <c r="AA52" s="632"/>
      <c r="AB52" s="1217"/>
      <c r="AC52" s="1096"/>
      <c r="AD52" s="146" t="s">
        <v>205</v>
      </c>
      <c r="AE52" s="787">
        <f>+AE42*AE49</f>
        <v>0</v>
      </c>
      <c r="AF52" s="147"/>
      <c r="AG52" s="147"/>
      <c r="AH52" s="324"/>
      <c r="AI52" s="148"/>
      <c r="AJ52" s="324"/>
      <c r="AK52" s="147"/>
      <c r="AL52" s="147"/>
      <c r="AM52" s="148"/>
      <c r="AN52" s="149"/>
      <c r="AO52" s="147"/>
      <c r="AP52" s="147"/>
      <c r="AQ52" s="712">
        <f>SUM(AE52:AI52)</f>
        <v>0</v>
      </c>
      <c r="AR52" s="1234"/>
      <c r="AS52" s="750"/>
      <c r="AT52" s="742"/>
      <c r="AU52" s="742"/>
      <c r="AV52" s="742"/>
      <c r="AW52" s="742"/>
      <c r="AX52" s="743"/>
    </row>
    <row r="53" spans="2:68" ht="12.9" customHeight="1" x14ac:dyDescent="0.2">
      <c r="B53" s="1217"/>
      <c r="C53" s="187" t="s">
        <v>183</v>
      </c>
      <c r="D53" s="158" t="s">
        <v>205</v>
      </c>
      <c r="E53" s="575"/>
      <c r="F53" s="576"/>
      <c r="G53" s="576"/>
      <c r="H53" s="577"/>
      <c r="I53" s="148"/>
      <c r="J53" s="802">
        <f>+$J$43*J50</f>
        <v>0</v>
      </c>
      <c r="K53" s="803">
        <f>+$J$43*K50</f>
        <v>0</v>
      </c>
      <c r="L53" s="803">
        <f>+$J$43*L50</f>
        <v>0</v>
      </c>
      <c r="M53" s="804">
        <f>+$J$43*M50</f>
        <v>0</v>
      </c>
      <c r="N53" s="152"/>
      <c r="O53" s="153"/>
      <c r="P53" s="153"/>
      <c r="Q53" s="560"/>
      <c r="R53" s="800">
        <f>+SUM(J53:M53)</f>
        <v>0</v>
      </c>
      <c r="S53" s="702"/>
      <c r="T53" s="154"/>
      <c r="U53" s="154"/>
      <c r="V53" s="154"/>
      <c r="W53" s="154"/>
      <c r="X53" s="155"/>
      <c r="Y53" s="714"/>
      <c r="Z53" s="714"/>
      <c r="AA53" s="632"/>
      <c r="AB53" s="1217"/>
      <c r="AC53" s="187" t="s">
        <v>183</v>
      </c>
      <c r="AD53" s="158" t="s">
        <v>205</v>
      </c>
      <c r="AE53" s="575"/>
      <c r="AF53" s="576"/>
      <c r="AG53" s="576"/>
      <c r="AH53" s="577"/>
      <c r="AI53" s="148"/>
      <c r="AJ53" s="165">
        <f>+$AJ$43*AJ50</f>
        <v>0</v>
      </c>
      <c r="AK53" s="159">
        <f>+$AJ$43*AK50</f>
        <v>0</v>
      </c>
      <c r="AL53" s="159">
        <f>+$AJ$43*AL50</f>
        <v>0</v>
      </c>
      <c r="AM53" s="160">
        <f>+$AJ$43*AM50</f>
        <v>0</v>
      </c>
      <c r="AN53" s="152"/>
      <c r="AO53" s="153"/>
      <c r="AP53" s="153"/>
      <c r="AQ53" s="560"/>
      <c r="AR53" s="800">
        <f>+SUM(AJ53:AM53)</f>
        <v>0</v>
      </c>
      <c r="AS53" s="751"/>
      <c r="AT53" s="752"/>
      <c r="AU53" s="752"/>
      <c r="AV53" s="752"/>
      <c r="AW53" s="752"/>
      <c r="AX53" s="753"/>
    </row>
    <row r="54" spans="2:68" ht="12.9" customHeight="1" x14ac:dyDescent="0.2">
      <c r="B54" s="1216" t="s">
        <v>391</v>
      </c>
      <c r="C54" s="1220" t="s">
        <v>182</v>
      </c>
      <c r="D54" s="161" t="s">
        <v>204</v>
      </c>
      <c r="E54" s="778"/>
      <c r="F54" s="578">
        <f>31*24-F44</f>
        <v>561</v>
      </c>
      <c r="G54" s="578">
        <f>31*24-G44</f>
        <v>539</v>
      </c>
      <c r="H54" s="579">
        <f>30*24-H44</f>
        <v>548</v>
      </c>
      <c r="I54" s="580">
        <f>31*24-I44</f>
        <v>571</v>
      </c>
      <c r="J54" s="323"/>
      <c r="K54" s="142"/>
      <c r="L54" s="142"/>
      <c r="M54" s="143"/>
      <c r="N54" s="162"/>
      <c r="O54" s="163"/>
      <c r="P54" s="164"/>
      <c r="Q54" s="581"/>
      <c r="R54" s="694"/>
      <c r="S54" s="703"/>
      <c r="T54" s="144"/>
      <c r="U54" s="144"/>
      <c r="V54" s="144"/>
      <c r="W54" s="144"/>
      <c r="X54" s="145"/>
      <c r="Y54" s="714"/>
      <c r="Z54" s="714"/>
      <c r="AA54" s="632"/>
      <c r="AB54" s="1216" t="s">
        <v>391</v>
      </c>
      <c r="AC54" s="1220" t="s">
        <v>182</v>
      </c>
      <c r="AD54" s="161" t="s">
        <v>204</v>
      </c>
      <c r="AE54" s="778"/>
      <c r="AF54" s="578">
        <f>31*24-AF44</f>
        <v>561</v>
      </c>
      <c r="AG54" s="578">
        <f>31*24-AG44</f>
        <v>539</v>
      </c>
      <c r="AH54" s="579">
        <f>30*24-AH44</f>
        <v>548</v>
      </c>
      <c r="AI54" s="580">
        <f>31*24-AI44</f>
        <v>571</v>
      </c>
      <c r="AJ54" s="323"/>
      <c r="AK54" s="142"/>
      <c r="AL54" s="142"/>
      <c r="AM54" s="143"/>
      <c r="AN54" s="162"/>
      <c r="AO54" s="163"/>
      <c r="AP54" s="164"/>
      <c r="AQ54" s="581"/>
      <c r="AR54" s="694"/>
      <c r="AS54" s="705"/>
      <c r="AT54" s="748"/>
      <c r="AU54" s="748"/>
      <c r="AV54" s="748"/>
      <c r="AW54" s="748"/>
      <c r="AX54" s="749"/>
    </row>
    <row r="55" spans="2:68" ht="12.9" customHeight="1" x14ac:dyDescent="0.2">
      <c r="B55" s="1217"/>
      <c r="C55" s="1221"/>
      <c r="D55" s="146" t="s">
        <v>205</v>
      </c>
      <c r="E55" s="788">
        <f>30*24-E45</f>
        <v>550</v>
      </c>
      <c r="F55" s="147"/>
      <c r="G55" s="147"/>
      <c r="H55" s="324"/>
      <c r="I55" s="148"/>
      <c r="J55" s="324"/>
      <c r="K55" s="147"/>
      <c r="L55" s="147"/>
      <c r="M55" s="148"/>
      <c r="N55" s="582">
        <f>30*24</f>
        <v>720</v>
      </c>
      <c r="O55" s="583">
        <f>31*24</f>
        <v>744</v>
      </c>
      <c r="P55" s="584">
        <f>30*24</f>
        <v>720</v>
      </c>
      <c r="Q55" s="585"/>
      <c r="R55" s="695"/>
      <c r="S55" s="701"/>
      <c r="T55" s="150"/>
      <c r="U55" s="150"/>
      <c r="V55" s="150"/>
      <c r="W55" s="150"/>
      <c r="X55" s="151"/>
      <c r="Y55" s="714"/>
      <c r="Z55" s="714"/>
      <c r="AA55" s="632"/>
      <c r="AB55" s="1217"/>
      <c r="AC55" s="1221"/>
      <c r="AD55" s="146" t="s">
        <v>205</v>
      </c>
      <c r="AE55" s="788">
        <f>30*24-AE45</f>
        <v>550</v>
      </c>
      <c r="AF55" s="147"/>
      <c r="AG55" s="147"/>
      <c r="AH55" s="324"/>
      <c r="AI55" s="148"/>
      <c r="AJ55" s="324"/>
      <c r="AK55" s="147"/>
      <c r="AL55" s="147"/>
      <c r="AM55" s="148"/>
      <c r="AN55" s="582">
        <f>30*24</f>
        <v>720</v>
      </c>
      <c r="AO55" s="583">
        <f>31*24</f>
        <v>744</v>
      </c>
      <c r="AP55" s="584">
        <f>30*24</f>
        <v>720</v>
      </c>
      <c r="AQ55" s="585"/>
      <c r="AR55" s="695"/>
      <c r="AS55" s="750"/>
      <c r="AT55" s="742"/>
      <c r="AU55" s="742"/>
      <c r="AV55" s="742"/>
      <c r="AW55" s="742"/>
      <c r="AX55" s="743"/>
    </row>
    <row r="56" spans="2:68" ht="12.9" customHeight="1" x14ac:dyDescent="0.2">
      <c r="B56" s="1217"/>
      <c r="C56" s="335" t="s">
        <v>183</v>
      </c>
      <c r="D56" s="334" t="s">
        <v>205</v>
      </c>
      <c r="E56" s="152"/>
      <c r="F56" s="153"/>
      <c r="G56" s="153"/>
      <c r="H56" s="326"/>
      <c r="I56" s="148"/>
      <c r="J56" s="586">
        <f>31*24-J46</f>
        <v>664</v>
      </c>
      <c r="K56" s="587">
        <f>31*24-K46</f>
        <v>649</v>
      </c>
      <c r="L56" s="587">
        <f>28*24-L46</f>
        <v>582</v>
      </c>
      <c r="M56" s="588">
        <f>31*24-M46</f>
        <v>669</v>
      </c>
      <c r="N56" s="81"/>
      <c r="O56" s="82"/>
      <c r="P56" s="83"/>
      <c r="Q56" s="589"/>
      <c r="R56" s="696"/>
      <c r="S56" s="702"/>
      <c r="T56" s="154"/>
      <c r="U56" s="154"/>
      <c r="V56" s="154"/>
      <c r="W56" s="154"/>
      <c r="X56" s="155"/>
      <c r="Y56" s="714"/>
      <c r="Z56" s="714"/>
      <c r="AA56" s="632"/>
      <c r="AB56" s="1217"/>
      <c r="AC56" s="335" t="s">
        <v>183</v>
      </c>
      <c r="AD56" s="334" t="s">
        <v>205</v>
      </c>
      <c r="AE56" s="152"/>
      <c r="AF56" s="153"/>
      <c r="AG56" s="153"/>
      <c r="AH56" s="326"/>
      <c r="AI56" s="148"/>
      <c r="AJ56" s="586">
        <f>31*24-AJ46</f>
        <v>664</v>
      </c>
      <c r="AK56" s="587">
        <f>31*24-AK46</f>
        <v>649</v>
      </c>
      <c r="AL56" s="587">
        <f>28*24-AL46</f>
        <v>582</v>
      </c>
      <c r="AM56" s="588">
        <f>31*24-AM46</f>
        <v>669</v>
      </c>
      <c r="AN56" s="81"/>
      <c r="AO56" s="82"/>
      <c r="AP56" s="83"/>
      <c r="AQ56" s="589"/>
      <c r="AR56" s="696"/>
      <c r="AS56" s="751"/>
      <c r="AT56" s="752"/>
      <c r="AU56" s="752"/>
      <c r="AV56" s="752"/>
      <c r="AW56" s="752"/>
      <c r="AX56" s="753"/>
    </row>
    <row r="57" spans="2:68" ht="14.4" customHeight="1" x14ac:dyDescent="0.2">
      <c r="B57" s="1203" t="s">
        <v>392</v>
      </c>
      <c r="C57" s="1204"/>
      <c r="D57" s="334" t="s">
        <v>294</v>
      </c>
      <c r="E57" s="1205">
        <f>IF($F$20&gt;0,+$R$20/$F$20*3.6/$S$2,0)</f>
        <v>0</v>
      </c>
      <c r="F57" s="1206"/>
      <c r="G57" s="1206"/>
      <c r="H57" s="1206"/>
      <c r="I57" s="1207"/>
      <c r="J57" s="1206">
        <f>IF($G$20&gt;0,$S$20/$G$20*3.6/$S$2,0)</f>
        <v>0</v>
      </c>
      <c r="K57" s="1206"/>
      <c r="L57" s="1206"/>
      <c r="M57" s="1207"/>
      <c r="N57" s="166"/>
      <c r="O57" s="167"/>
      <c r="P57" s="167"/>
      <c r="Q57" s="84"/>
      <c r="R57" s="691"/>
      <c r="S57" s="704"/>
      <c r="T57" s="684"/>
      <c r="U57" s="684"/>
      <c r="V57" s="684"/>
      <c r="W57" s="684"/>
      <c r="X57" s="685"/>
      <c r="Y57" s="660"/>
      <c r="Z57" s="660"/>
      <c r="AA57" s="632"/>
      <c r="AB57" s="1203" t="s">
        <v>392</v>
      </c>
      <c r="AC57" s="1204"/>
      <c r="AD57" s="334" t="s">
        <v>294</v>
      </c>
      <c r="AE57" s="1205">
        <f>IF($F$20&gt;0,+$R$20/$F$20*3.6/$S$2,0)</f>
        <v>0</v>
      </c>
      <c r="AF57" s="1206"/>
      <c r="AG57" s="1206"/>
      <c r="AH57" s="1206"/>
      <c r="AI57" s="1207"/>
      <c r="AJ57" s="1206">
        <f>IF($G$20&gt;0,$S$20/$G$20*3.6/$S$2,0)</f>
        <v>0</v>
      </c>
      <c r="AK57" s="1206"/>
      <c r="AL57" s="1206"/>
      <c r="AM57" s="1207"/>
      <c r="AN57" s="166"/>
      <c r="AO57" s="167"/>
      <c r="AP57" s="167"/>
      <c r="AQ57" s="84"/>
      <c r="AR57" s="691"/>
      <c r="AS57" s="706"/>
      <c r="AT57" s="686"/>
      <c r="AU57" s="686"/>
      <c r="AV57" s="686"/>
      <c r="AW57" s="686"/>
      <c r="AX57" s="687"/>
    </row>
    <row r="58" spans="2:68" ht="12.9" customHeight="1" x14ac:dyDescent="0.2">
      <c r="B58" s="1087" t="s">
        <v>295</v>
      </c>
      <c r="C58" s="1088"/>
      <c r="D58" s="168" t="s">
        <v>207</v>
      </c>
      <c r="E58" s="573">
        <f>+E52*$E$57</f>
        <v>0</v>
      </c>
      <c r="F58" s="573">
        <f>+F51*$E$57</f>
        <v>0</v>
      </c>
      <c r="G58" s="573">
        <f>+G51*$E$57</f>
        <v>0</v>
      </c>
      <c r="H58" s="574">
        <f>+H51*$E$57</f>
        <v>0</v>
      </c>
      <c r="I58" s="590">
        <f>+I51*$E$57</f>
        <v>0</v>
      </c>
      <c r="J58" s="327"/>
      <c r="K58" s="163"/>
      <c r="L58" s="163"/>
      <c r="M58" s="169"/>
      <c r="N58" s="149"/>
      <c r="O58" s="147"/>
      <c r="P58" s="147"/>
      <c r="Q58" s="1091">
        <f>SUM(E58:I58)</f>
        <v>0</v>
      </c>
      <c r="R58" s="1092"/>
      <c r="S58" s="1208" t="s">
        <v>432</v>
      </c>
      <c r="T58" s="1209"/>
      <c r="U58" s="1209"/>
      <c r="V58" s="1209"/>
      <c r="W58" s="1209"/>
      <c r="X58" s="1210"/>
      <c r="Y58" s="660"/>
      <c r="Z58" s="660"/>
      <c r="AA58" s="632"/>
      <c r="AB58" s="1087" t="s">
        <v>295</v>
      </c>
      <c r="AC58" s="1088"/>
      <c r="AD58" s="168" t="s">
        <v>207</v>
      </c>
      <c r="AE58" s="573">
        <f>+AE52*$AE$57</f>
        <v>0</v>
      </c>
      <c r="AF58" s="573">
        <f>+AF51*$AE$57</f>
        <v>0</v>
      </c>
      <c r="AG58" s="573">
        <f>+AG51*$AE$57</f>
        <v>0</v>
      </c>
      <c r="AH58" s="573">
        <f>+AH51*$AE$57</f>
        <v>0</v>
      </c>
      <c r="AI58" s="734">
        <f>+AI51*$AE$57</f>
        <v>0</v>
      </c>
      <c r="AJ58" s="162"/>
      <c r="AK58" s="163"/>
      <c r="AL58" s="163"/>
      <c r="AM58" s="169"/>
      <c r="AN58" s="149"/>
      <c r="AO58" s="147"/>
      <c r="AP58" s="147"/>
      <c r="AQ58" s="1091">
        <f>SUM(AE58:AI58)</f>
        <v>0</v>
      </c>
      <c r="AR58" s="1092"/>
      <c r="AS58" s="707"/>
      <c r="AT58" s="688"/>
      <c r="AU58" s="688"/>
      <c r="AV58" s="688"/>
      <c r="AW58" s="688"/>
      <c r="AX58" s="689"/>
    </row>
    <row r="59" spans="2:68" ht="12.9" customHeight="1" thickBot="1" x14ac:dyDescent="0.25">
      <c r="B59" s="1089"/>
      <c r="C59" s="1090"/>
      <c r="D59" s="170" t="s">
        <v>208</v>
      </c>
      <c r="E59" s="591"/>
      <c r="F59" s="171"/>
      <c r="G59" s="171"/>
      <c r="H59" s="171"/>
      <c r="I59" s="328"/>
      <c r="J59" s="592">
        <f>+J53*$J$57</f>
        <v>0</v>
      </c>
      <c r="K59" s="593">
        <f>+K53*$J$57</f>
        <v>0</v>
      </c>
      <c r="L59" s="593">
        <f>+L53*$J$57</f>
        <v>0</v>
      </c>
      <c r="M59" s="594">
        <f>+M53*$J$57</f>
        <v>0</v>
      </c>
      <c r="N59" s="172"/>
      <c r="O59" s="173"/>
      <c r="P59" s="173"/>
      <c r="Q59" s="1222">
        <f>SUM(J59:M59)</f>
        <v>0</v>
      </c>
      <c r="R59" s="1223"/>
      <c r="S59" s="708"/>
      <c r="T59" s="174"/>
      <c r="U59" s="174"/>
      <c r="V59" s="174"/>
      <c r="W59" s="174"/>
      <c r="X59" s="175"/>
      <c r="Y59" s="714"/>
      <c r="Z59" s="714"/>
      <c r="AA59" s="632"/>
      <c r="AB59" s="1089"/>
      <c r="AC59" s="1090"/>
      <c r="AD59" s="170" t="s">
        <v>208</v>
      </c>
      <c r="AE59" s="591"/>
      <c r="AF59" s="171"/>
      <c r="AG59" s="171"/>
      <c r="AH59" s="171"/>
      <c r="AI59" s="328"/>
      <c r="AJ59" s="592">
        <f>+AJ53*$AJ$57</f>
        <v>0</v>
      </c>
      <c r="AK59" s="592">
        <f>+AK53*$AJ$57</f>
        <v>0</v>
      </c>
      <c r="AL59" s="592">
        <f>+AL53*$AJ$57</f>
        <v>0</v>
      </c>
      <c r="AM59" s="592">
        <f>+AM53*$AJ$57</f>
        <v>0</v>
      </c>
      <c r="AN59" s="172"/>
      <c r="AO59" s="173"/>
      <c r="AP59" s="173"/>
      <c r="AQ59" s="1222">
        <f>SUM(AJ59:AM59)</f>
        <v>0</v>
      </c>
      <c r="AR59" s="1223"/>
      <c r="AS59" s="754"/>
      <c r="AT59" s="755"/>
      <c r="AU59" s="755"/>
      <c r="AV59" s="755"/>
      <c r="AW59" s="755"/>
      <c r="AX59" s="756"/>
    </row>
    <row r="60" spans="2:68" ht="12.9" customHeight="1" x14ac:dyDescent="0.2">
      <c r="B60" s="520"/>
      <c r="E60" s="523"/>
      <c r="F60" s="523"/>
      <c r="G60" s="523"/>
      <c r="H60" s="523"/>
      <c r="I60" s="525"/>
      <c r="J60" s="525"/>
      <c r="K60" s="525"/>
      <c r="L60" s="525"/>
      <c r="M60" s="525"/>
      <c r="N60" s="522"/>
      <c r="O60" s="522"/>
      <c r="P60" s="522"/>
      <c r="Q60" s="486"/>
      <c r="R60" s="486"/>
      <c r="Z60" s="632"/>
      <c r="AA60" s="632"/>
      <c r="AB60" s="719"/>
      <c r="AC60" s="719"/>
      <c r="AD60" s="719"/>
      <c r="AE60" s="523"/>
      <c r="AF60" s="523"/>
      <c r="AG60" s="523"/>
      <c r="AH60" s="523"/>
      <c r="AI60" s="525"/>
      <c r="AJ60" s="525"/>
      <c r="AK60" s="525"/>
      <c r="AL60" s="525"/>
      <c r="AM60" s="525"/>
      <c r="AN60" s="522"/>
      <c r="AO60" s="522"/>
      <c r="AP60" s="522"/>
      <c r="AQ60" s="486"/>
      <c r="AR60" s="486"/>
      <c r="AS60" s="719"/>
      <c r="AT60" s="719"/>
      <c r="AU60" s="719"/>
      <c r="AV60" s="719"/>
      <c r="AW60" s="719"/>
      <c r="AX60" s="719"/>
    </row>
    <row r="61" spans="2:68" ht="12.9" customHeight="1" thickBot="1" x14ac:dyDescent="0.25">
      <c r="B61" s="90" t="s">
        <v>407</v>
      </c>
      <c r="E61" s="89"/>
      <c r="I61" s="90"/>
      <c r="Z61" s="632"/>
      <c r="AA61" s="632"/>
      <c r="AB61" s="90" t="s">
        <v>445</v>
      </c>
      <c r="AC61" s="719"/>
      <c r="AD61" s="719"/>
      <c r="AE61" s="89"/>
      <c r="AF61" s="719"/>
      <c r="AG61" s="719"/>
      <c r="AH61" s="719"/>
      <c r="AI61" s="90"/>
      <c r="AJ61" s="719"/>
      <c r="AK61" s="719"/>
      <c r="AL61" s="719"/>
      <c r="AM61" s="719"/>
      <c r="AN61" s="719"/>
      <c r="AO61" s="719"/>
      <c r="AP61" s="719"/>
      <c r="AQ61" s="719"/>
      <c r="AR61" s="719"/>
      <c r="AS61" s="719"/>
      <c r="AT61" s="719"/>
      <c r="AU61" s="719"/>
      <c r="AV61" s="719"/>
      <c r="AW61" s="719"/>
      <c r="AX61" s="719"/>
    </row>
    <row r="62" spans="2:68" ht="14.25" customHeight="1" thickBot="1" x14ac:dyDescent="0.25">
      <c r="B62" s="1067" t="s">
        <v>209</v>
      </c>
      <c r="C62" s="1068"/>
      <c r="D62" s="1069" t="s">
        <v>302</v>
      </c>
      <c r="E62" s="1070"/>
      <c r="F62" s="1070"/>
      <c r="G62" s="1071"/>
      <c r="H62" s="364" t="s">
        <v>393</v>
      </c>
      <c r="I62" s="364"/>
      <c r="J62" s="364"/>
      <c r="K62" s="528"/>
      <c r="L62" s="528"/>
      <c r="M62" s="528"/>
      <c r="N62" s="528"/>
      <c r="O62" s="528"/>
      <c r="P62" s="527"/>
      <c r="Q62" s="527"/>
      <c r="S62" s="527"/>
      <c r="T62" s="527"/>
      <c r="U62" s="487"/>
      <c r="V62" s="487"/>
      <c r="W62" s="487"/>
      <c r="X62" s="487"/>
      <c r="Y62" s="527"/>
      <c r="Z62" s="715"/>
      <c r="AA62" s="715"/>
      <c r="AB62" s="1067" t="s">
        <v>209</v>
      </c>
      <c r="AC62" s="1068"/>
      <c r="AD62" s="1069" t="s">
        <v>302</v>
      </c>
      <c r="AE62" s="1070"/>
      <c r="AF62" s="1070"/>
      <c r="AG62" s="1071"/>
      <c r="AH62" s="364" t="s">
        <v>393</v>
      </c>
      <c r="AI62" s="364"/>
      <c r="AJ62" s="364"/>
      <c r="AK62" s="715"/>
      <c r="AL62" s="715"/>
      <c r="AM62" s="715"/>
      <c r="AN62" s="715"/>
      <c r="AO62" s="715"/>
      <c r="AP62" s="715"/>
      <c r="AQ62" s="715"/>
      <c r="AR62" s="719"/>
      <c r="AS62" s="715"/>
      <c r="AT62" s="715"/>
      <c r="AU62" s="487"/>
      <c r="AV62" s="487"/>
      <c r="AW62" s="487"/>
      <c r="AX62" s="487"/>
      <c r="AY62" s="715"/>
      <c r="BF62" s="731"/>
      <c r="BG62" s="731"/>
      <c r="BH62" s="731"/>
      <c r="BI62" s="731"/>
      <c r="BJ62" s="731"/>
      <c r="BK62" s="731"/>
      <c r="BL62" s="731"/>
      <c r="BM62" s="731"/>
      <c r="BN62" s="731"/>
      <c r="BO62" s="731"/>
      <c r="BP62" s="731"/>
    </row>
    <row r="63" spans="2:68" ht="12.9" customHeight="1" thickBot="1" x14ac:dyDescent="0.25">
      <c r="B63" s="364" t="s">
        <v>408</v>
      </c>
      <c r="C63" s="527"/>
      <c r="D63" s="365"/>
      <c r="F63" s="527"/>
      <c r="G63" s="527"/>
      <c r="H63" s="365" t="s">
        <v>456</v>
      </c>
      <c r="I63" s="527"/>
      <c r="J63" s="365"/>
      <c r="K63" s="527"/>
      <c r="L63" s="527"/>
      <c r="M63" s="527"/>
      <c r="N63" s="527"/>
      <c r="O63" s="527"/>
      <c r="P63" s="527"/>
      <c r="Q63" s="527"/>
      <c r="S63" s="527"/>
      <c r="T63" s="527"/>
      <c r="U63" s="527"/>
      <c r="V63" s="527"/>
      <c r="W63" s="365"/>
      <c r="X63" s="527"/>
      <c r="Y63" s="527"/>
      <c r="Z63" s="655"/>
      <c r="AA63" s="656"/>
      <c r="AB63" s="364" t="s">
        <v>446</v>
      </c>
      <c r="AC63" s="715"/>
      <c r="AD63" s="365"/>
      <c r="AF63" s="715"/>
      <c r="AG63" s="715"/>
      <c r="AH63" s="365" t="s">
        <v>455</v>
      </c>
      <c r="AI63" s="715"/>
      <c r="AJ63" s="365"/>
      <c r="AK63" s="715"/>
      <c r="AL63" s="715"/>
      <c r="AM63" s="715"/>
      <c r="AN63" s="715"/>
      <c r="AO63" s="715"/>
      <c r="AP63" s="715"/>
      <c r="AQ63" s="715"/>
      <c r="AR63" s="719"/>
      <c r="AS63" s="715"/>
      <c r="AT63" s="715"/>
      <c r="AU63" s="715"/>
      <c r="AV63" s="715"/>
      <c r="AW63" s="365"/>
      <c r="AX63" s="715"/>
      <c r="AY63" s="715"/>
      <c r="BF63" s="731"/>
      <c r="BG63" s="731"/>
      <c r="BH63" s="731"/>
      <c r="BI63" s="731"/>
      <c r="BJ63" s="731"/>
      <c r="BK63" s="731"/>
      <c r="BL63" s="731"/>
      <c r="BM63" s="731"/>
      <c r="BN63" s="731"/>
      <c r="BO63" s="731"/>
      <c r="BP63" s="731"/>
    </row>
    <row r="64" spans="2:68" ht="12.9" customHeight="1" thickBot="1" x14ac:dyDescent="0.25">
      <c r="B64" s="824" t="s">
        <v>210</v>
      </c>
      <c r="C64" s="1215" t="s">
        <v>211</v>
      </c>
      <c r="D64" s="1211"/>
      <c r="E64" s="1211"/>
      <c r="F64" s="1212"/>
      <c r="G64" s="488" t="s">
        <v>212</v>
      </c>
      <c r="H64" s="488"/>
      <c r="I64" s="488"/>
      <c r="J64" s="488"/>
      <c r="K64" s="488"/>
      <c r="L64" s="488"/>
      <c r="M64" s="488"/>
      <c r="N64" s="488"/>
      <c r="O64" s="488"/>
      <c r="P64" s="488"/>
      <c r="Q64" s="488"/>
      <c r="R64" s="488"/>
      <c r="S64" s="488"/>
      <c r="T64" s="488"/>
      <c r="U64" s="1211"/>
      <c r="V64" s="1212"/>
      <c r="W64" s="1213" t="s">
        <v>213</v>
      </c>
      <c r="X64" s="1214"/>
      <c r="Y64" s="364"/>
      <c r="Z64" s="655"/>
      <c r="AA64" s="656"/>
      <c r="AB64" s="824" t="s">
        <v>210</v>
      </c>
      <c r="AC64" s="1215" t="s">
        <v>211</v>
      </c>
      <c r="AD64" s="1211"/>
      <c r="AE64" s="1211"/>
      <c r="AF64" s="1212"/>
      <c r="AG64" s="488" t="s">
        <v>212</v>
      </c>
      <c r="AH64" s="488"/>
      <c r="AI64" s="488"/>
      <c r="AJ64" s="488"/>
      <c r="AK64" s="488"/>
      <c r="AL64" s="488"/>
      <c r="AM64" s="488"/>
      <c r="AN64" s="488"/>
      <c r="AO64" s="488"/>
      <c r="AP64" s="488"/>
      <c r="AQ64" s="488"/>
      <c r="AR64" s="488"/>
      <c r="AS64" s="488"/>
      <c r="AT64" s="488"/>
      <c r="AU64" s="1211"/>
      <c r="AV64" s="1212"/>
      <c r="AW64" s="1213" t="s">
        <v>213</v>
      </c>
      <c r="AX64" s="1214"/>
      <c r="AY64" s="715"/>
      <c r="BA64" s="719"/>
      <c r="BB64" s="719"/>
      <c r="BC64" s="337"/>
      <c r="BD64" s="337"/>
      <c r="BE64" s="337"/>
      <c r="BF64" s="613"/>
      <c r="BG64" s="731"/>
      <c r="BH64" s="731"/>
      <c r="BI64" s="731"/>
      <c r="BJ64" s="731"/>
      <c r="BK64" s="613"/>
      <c r="BL64" s="651"/>
      <c r="BM64" s="653"/>
      <c r="BN64" s="653"/>
      <c r="BO64" s="658"/>
      <c r="BP64" s="658"/>
    </row>
    <row r="65" spans="1:68" ht="12.9" customHeight="1" thickTop="1" x14ac:dyDescent="0.2">
      <c r="B65" s="1133" t="s">
        <v>395</v>
      </c>
      <c r="C65" s="491" t="s">
        <v>333</v>
      </c>
      <c r="D65" s="492"/>
      <c r="E65" s="492"/>
      <c r="F65" s="493"/>
      <c r="G65" s="768">
        <f>$AG$23</f>
        <v>825</v>
      </c>
      <c r="H65" s="376" t="s">
        <v>216</v>
      </c>
      <c r="I65" s="374"/>
      <c r="J65" s="375" t="s">
        <v>217</v>
      </c>
      <c r="K65" s="770">
        <f>$AG$24</f>
        <v>1320</v>
      </c>
      <c r="L65" s="376" t="s">
        <v>216</v>
      </c>
      <c r="M65" s="374"/>
      <c r="N65" s="375" t="s">
        <v>217</v>
      </c>
      <c r="O65" s="770">
        <f>$AG$25</f>
        <v>2754.07</v>
      </c>
      <c r="P65" s="376" t="s">
        <v>216</v>
      </c>
      <c r="Q65" s="374"/>
      <c r="R65" s="375" t="s">
        <v>319</v>
      </c>
      <c r="S65" s="377"/>
      <c r="T65" s="494"/>
      <c r="U65" s="378"/>
      <c r="V65" s="469"/>
      <c r="W65" s="1136">
        <f>G65*I65+K65*M65+O65*Q65+G66*I66+K66*M66</f>
        <v>0</v>
      </c>
      <c r="X65" s="1137"/>
      <c r="Y65" s="489"/>
      <c r="Z65" s="655"/>
      <c r="AA65" s="655"/>
      <c r="AB65" s="1133" t="s">
        <v>395</v>
      </c>
      <c r="AC65" s="491" t="s">
        <v>333</v>
      </c>
      <c r="AD65" s="492"/>
      <c r="AE65" s="492"/>
      <c r="AF65" s="493"/>
      <c r="AG65" s="768">
        <f>$AG$23</f>
        <v>825</v>
      </c>
      <c r="AH65" s="376" t="s">
        <v>216</v>
      </c>
      <c r="AI65" s="374"/>
      <c r="AJ65" s="375" t="s">
        <v>217</v>
      </c>
      <c r="AK65" s="770">
        <f>$AG$24</f>
        <v>1320</v>
      </c>
      <c r="AL65" s="376" t="s">
        <v>216</v>
      </c>
      <c r="AM65" s="374"/>
      <c r="AN65" s="375" t="s">
        <v>217</v>
      </c>
      <c r="AO65" s="770">
        <f>$AG$25</f>
        <v>2754.07</v>
      </c>
      <c r="AP65" s="376" t="s">
        <v>216</v>
      </c>
      <c r="AQ65" s="374"/>
      <c r="AR65" s="375" t="s">
        <v>319</v>
      </c>
      <c r="AS65" s="377"/>
      <c r="AT65" s="494"/>
      <c r="AU65" s="378"/>
      <c r="AV65" s="469"/>
      <c r="AW65" s="1136">
        <f>AG65*AI65+AK65*AM65+AO65*AQ65+AG66*AI66+AK66*AM66</f>
        <v>0</v>
      </c>
      <c r="AX65" s="1137"/>
      <c r="AY65" s="489"/>
      <c r="BF65" s="613"/>
      <c r="BG65" s="757"/>
      <c r="BH65" s="757"/>
      <c r="BI65" s="613"/>
      <c r="BJ65" s="731"/>
      <c r="BK65" s="731"/>
      <c r="BL65" s="647"/>
      <c r="BM65" s="647"/>
      <c r="BN65" s="647"/>
      <c r="BO65" s="647"/>
      <c r="BP65" s="647"/>
    </row>
    <row r="66" spans="1:68" ht="12.9" customHeight="1" x14ac:dyDescent="0.2">
      <c r="B66" s="1134"/>
      <c r="C66" s="495"/>
      <c r="D66" s="496"/>
      <c r="E66" s="496"/>
      <c r="F66" s="497"/>
      <c r="G66" s="769">
        <f>$AG$26</f>
        <v>6003.14</v>
      </c>
      <c r="H66" s="371" t="s">
        <v>216</v>
      </c>
      <c r="I66" s="373"/>
      <c r="J66" s="379" t="s">
        <v>217</v>
      </c>
      <c r="K66" s="771">
        <f>$AG$27</f>
        <v>10922.59</v>
      </c>
      <c r="L66" s="371" t="s">
        <v>216</v>
      </c>
      <c r="M66" s="373"/>
      <c r="N66" s="379" t="s">
        <v>318</v>
      </c>
      <c r="O66" s="381"/>
      <c r="P66" s="371"/>
      <c r="Q66" s="380"/>
      <c r="R66" s="379"/>
      <c r="S66" s="381"/>
      <c r="T66" s="498"/>
      <c r="U66" s="780"/>
      <c r="V66" s="779"/>
      <c r="W66" s="1138"/>
      <c r="X66" s="1139"/>
      <c r="Y66" s="489"/>
      <c r="Z66" s="655"/>
      <c r="AA66" s="655"/>
      <c r="AB66" s="1134"/>
      <c r="AC66" s="495"/>
      <c r="AD66" s="496"/>
      <c r="AE66" s="496"/>
      <c r="AF66" s="497"/>
      <c r="AG66" s="769">
        <f>$AG$26</f>
        <v>6003.14</v>
      </c>
      <c r="AH66" s="371" t="s">
        <v>216</v>
      </c>
      <c r="AI66" s="373"/>
      <c r="AJ66" s="379" t="s">
        <v>217</v>
      </c>
      <c r="AK66" s="771">
        <f>$AG$27</f>
        <v>10922.59</v>
      </c>
      <c r="AL66" s="371" t="s">
        <v>216</v>
      </c>
      <c r="AM66" s="373"/>
      <c r="AN66" s="379" t="s">
        <v>318</v>
      </c>
      <c r="AO66" s="381"/>
      <c r="AP66" s="371"/>
      <c r="AQ66" s="380"/>
      <c r="AR66" s="379"/>
      <c r="AS66" s="381"/>
      <c r="AT66" s="498"/>
      <c r="AU66" s="780"/>
      <c r="AV66" s="779"/>
      <c r="AW66" s="1138"/>
      <c r="AX66" s="1139"/>
      <c r="AY66" s="489"/>
      <c r="BF66" s="613"/>
      <c r="BG66" s="757"/>
      <c r="BH66" s="757"/>
      <c r="BI66" s="613"/>
      <c r="BJ66" s="731"/>
      <c r="BK66" s="731"/>
      <c r="BL66" s="647"/>
      <c r="BM66" s="647"/>
      <c r="BN66" s="647"/>
      <c r="BO66" s="647"/>
      <c r="BP66" s="647"/>
    </row>
    <row r="67" spans="1:68" ht="12.9" customHeight="1" x14ac:dyDescent="0.2">
      <c r="B67" s="1134"/>
      <c r="C67" s="1140" t="s">
        <v>214</v>
      </c>
      <c r="D67" s="1143" t="s">
        <v>301</v>
      </c>
      <c r="E67" s="1146" t="s">
        <v>311</v>
      </c>
      <c r="F67" s="1147"/>
      <c r="G67" s="789">
        <f>$AJ$23</f>
        <v>206.65</v>
      </c>
      <c r="H67" s="367" t="s">
        <v>278</v>
      </c>
      <c r="I67" s="382"/>
      <c r="J67" s="367" t="s">
        <v>279</v>
      </c>
      <c r="K67" s="790">
        <f>$AJ$24</f>
        <v>196.75</v>
      </c>
      <c r="L67" s="366" t="s">
        <v>278</v>
      </c>
      <c r="M67" s="382"/>
      <c r="N67" s="367" t="s">
        <v>218</v>
      </c>
      <c r="O67" s="790">
        <f>$AJ$25</f>
        <v>189.58</v>
      </c>
      <c r="P67" s="366" t="s">
        <v>278</v>
      </c>
      <c r="Q67" s="382"/>
      <c r="R67" s="367" t="s">
        <v>280</v>
      </c>
      <c r="S67" s="366"/>
      <c r="T67" s="366"/>
      <c r="U67" s="1150">
        <f>+G67*I67+K67*M67+O67*Q67+G68*I68+K68*M68</f>
        <v>0</v>
      </c>
      <c r="V67" s="1151"/>
      <c r="W67" s="1154">
        <f>U67+U69</f>
        <v>0</v>
      </c>
      <c r="X67" s="1155"/>
      <c r="Y67" s="489"/>
      <c r="Z67" s="655"/>
      <c r="AA67" s="655"/>
      <c r="AB67" s="1134"/>
      <c r="AC67" s="1140" t="s">
        <v>214</v>
      </c>
      <c r="AD67" s="1143" t="s">
        <v>301</v>
      </c>
      <c r="AE67" s="1146" t="s">
        <v>311</v>
      </c>
      <c r="AF67" s="1147"/>
      <c r="AG67" s="789">
        <f>$AJ$23</f>
        <v>206.65</v>
      </c>
      <c r="AH67" s="367" t="s">
        <v>278</v>
      </c>
      <c r="AI67" s="382"/>
      <c r="AJ67" s="367" t="s">
        <v>279</v>
      </c>
      <c r="AK67" s="790">
        <f>$AJ$24</f>
        <v>196.75</v>
      </c>
      <c r="AL67" s="366" t="s">
        <v>278</v>
      </c>
      <c r="AM67" s="382"/>
      <c r="AN67" s="367" t="s">
        <v>218</v>
      </c>
      <c r="AO67" s="790">
        <f>$AJ$25</f>
        <v>189.58</v>
      </c>
      <c r="AP67" s="366" t="s">
        <v>278</v>
      </c>
      <c r="AQ67" s="382"/>
      <c r="AR67" s="367" t="s">
        <v>280</v>
      </c>
      <c r="AS67" s="366"/>
      <c r="AT67" s="366"/>
      <c r="AU67" s="1150">
        <f>+AG67*AI67+AK67*AM67+AO67*AQ67+AG68*AI68+AK68*AM68</f>
        <v>0</v>
      </c>
      <c r="AV67" s="1151"/>
      <c r="AW67" s="1154">
        <f>AU67+AU69</f>
        <v>0</v>
      </c>
      <c r="AX67" s="1155"/>
      <c r="AY67" s="489"/>
      <c r="BF67" s="613"/>
      <c r="BG67" s="757"/>
      <c r="BH67" s="757"/>
      <c r="BI67" s="613"/>
      <c r="BJ67" s="731"/>
      <c r="BK67" s="731"/>
      <c r="BL67" s="668"/>
      <c r="BM67" s="668"/>
      <c r="BN67" s="668"/>
      <c r="BO67" s="668"/>
      <c r="BP67" s="668"/>
    </row>
    <row r="68" spans="1:68" ht="12.9" customHeight="1" x14ac:dyDescent="0.2">
      <c r="B68" s="1134"/>
      <c r="C68" s="1141"/>
      <c r="D68" s="1144"/>
      <c r="E68" s="1148"/>
      <c r="F68" s="1149"/>
      <c r="G68" s="792">
        <f>$AJ$26</f>
        <v>186.33</v>
      </c>
      <c r="H68" s="369" t="s">
        <v>278</v>
      </c>
      <c r="I68" s="383"/>
      <c r="J68" s="369" t="s">
        <v>279</v>
      </c>
      <c r="K68" s="793">
        <f>$AJ$27</f>
        <v>184.69</v>
      </c>
      <c r="L68" s="370" t="s">
        <v>278</v>
      </c>
      <c r="M68" s="383"/>
      <c r="N68" s="369" t="s">
        <v>280</v>
      </c>
      <c r="O68" s="772"/>
      <c r="P68" s="370"/>
      <c r="Q68" s="499"/>
      <c r="R68" s="369"/>
      <c r="S68" s="370"/>
      <c r="T68" s="370"/>
      <c r="U68" s="1152"/>
      <c r="V68" s="1153"/>
      <c r="W68" s="1156"/>
      <c r="X68" s="1157"/>
      <c r="Y68" s="489"/>
      <c r="Z68" s="655"/>
      <c r="AA68" s="655"/>
      <c r="AB68" s="1134"/>
      <c r="AC68" s="1141"/>
      <c r="AD68" s="1144"/>
      <c r="AE68" s="1148"/>
      <c r="AF68" s="1149"/>
      <c r="AG68" s="792">
        <f>$AJ$26</f>
        <v>186.33</v>
      </c>
      <c r="AH68" s="369" t="s">
        <v>278</v>
      </c>
      <c r="AI68" s="383"/>
      <c r="AJ68" s="369" t="s">
        <v>279</v>
      </c>
      <c r="AK68" s="793">
        <f>$AJ$27</f>
        <v>184.69</v>
      </c>
      <c r="AL68" s="370" t="s">
        <v>278</v>
      </c>
      <c r="AM68" s="383"/>
      <c r="AN68" s="369" t="s">
        <v>280</v>
      </c>
      <c r="AO68" s="772"/>
      <c r="AP68" s="370"/>
      <c r="AQ68" s="499"/>
      <c r="AR68" s="369"/>
      <c r="AS68" s="370"/>
      <c r="AT68" s="370"/>
      <c r="AU68" s="1152"/>
      <c r="AV68" s="1153"/>
      <c r="AW68" s="1156"/>
      <c r="AX68" s="1157"/>
      <c r="AY68" s="489"/>
      <c r="BA68" s="337"/>
      <c r="BB68" s="337"/>
      <c r="BC68" s="337"/>
      <c r="BD68" s="337"/>
      <c r="BE68" s="337"/>
      <c r="BF68" s="613"/>
      <c r="BG68" s="613"/>
      <c r="BH68" s="613"/>
      <c r="BI68" s="613"/>
      <c r="BJ68" s="731"/>
      <c r="BK68" s="731"/>
      <c r="BL68" s="652"/>
      <c r="BM68" s="652"/>
      <c r="BN68" s="652"/>
      <c r="BO68" s="652"/>
      <c r="BP68" s="652"/>
    </row>
    <row r="69" spans="1:68" ht="12.9" customHeight="1" x14ac:dyDescent="0.2">
      <c r="B69" s="1134"/>
      <c r="C69" s="1141"/>
      <c r="D69" s="1144"/>
      <c r="E69" s="1160" t="s">
        <v>208</v>
      </c>
      <c r="F69" s="1161"/>
      <c r="G69" s="792">
        <f>$AK$23</f>
        <v>232.71</v>
      </c>
      <c r="H69" s="369" t="s">
        <v>219</v>
      </c>
      <c r="I69" s="383"/>
      <c r="J69" s="369" t="s">
        <v>218</v>
      </c>
      <c r="K69" s="793">
        <f>$AK$24</f>
        <v>222.81</v>
      </c>
      <c r="L69" s="370" t="s">
        <v>219</v>
      </c>
      <c r="M69" s="383"/>
      <c r="N69" s="369" t="s">
        <v>218</v>
      </c>
      <c r="O69" s="793">
        <f>$AK$25</f>
        <v>215.64</v>
      </c>
      <c r="P69" s="370" t="s">
        <v>219</v>
      </c>
      <c r="Q69" s="383"/>
      <c r="R69" s="369" t="s">
        <v>220</v>
      </c>
      <c r="S69" s="370"/>
      <c r="T69" s="370"/>
      <c r="U69" s="1164">
        <f>+G69*I69+K69*M69+O69*Q69+G70*I70+K70*M70</f>
        <v>0</v>
      </c>
      <c r="V69" s="1165"/>
      <c r="W69" s="1156"/>
      <c r="X69" s="1157"/>
      <c r="Y69" s="489"/>
      <c r="Z69" s="655"/>
      <c r="AA69" s="655"/>
      <c r="AB69" s="1134"/>
      <c r="AC69" s="1141"/>
      <c r="AD69" s="1144"/>
      <c r="AE69" s="1160" t="s">
        <v>208</v>
      </c>
      <c r="AF69" s="1161"/>
      <c r="AG69" s="792">
        <f>$AK$23</f>
        <v>232.71</v>
      </c>
      <c r="AH69" s="369" t="s">
        <v>219</v>
      </c>
      <c r="AI69" s="383"/>
      <c r="AJ69" s="369" t="s">
        <v>218</v>
      </c>
      <c r="AK69" s="793">
        <f>$AK$24</f>
        <v>222.81</v>
      </c>
      <c r="AL69" s="370" t="s">
        <v>219</v>
      </c>
      <c r="AM69" s="383"/>
      <c r="AN69" s="369" t="s">
        <v>218</v>
      </c>
      <c r="AO69" s="793">
        <f>$AK$25</f>
        <v>215.64</v>
      </c>
      <c r="AP69" s="370" t="s">
        <v>219</v>
      </c>
      <c r="AQ69" s="383"/>
      <c r="AR69" s="369" t="s">
        <v>220</v>
      </c>
      <c r="AS69" s="370"/>
      <c r="AT69" s="370"/>
      <c r="AU69" s="1164">
        <f>+AG69*AI69+AK69*AM69+AO69*AQ69+AG70*AI70+AK70*AM70</f>
        <v>0</v>
      </c>
      <c r="AV69" s="1165"/>
      <c r="AW69" s="1156"/>
      <c r="AX69" s="1157"/>
      <c r="AY69" s="489"/>
      <c r="BA69" s="89"/>
      <c r="BB69" s="719"/>
      <c r="BC69" s="719"/>
      <c r="BD69" s="719"/>
      <c r="BE69" s="719"/>
      <c r="BF69" s="731"/>
      <c r="BG69" s="731"/>
      <c r="BH69" s="731"/>
      <c r="BI69" s="613"/>
      <c r="BJ69" s="731"/>
      <c r="BK69" s="731"/>
      <c r="BL69" s="731"/>
      <c r="BM69" s="731"/>
      <c r="BN69" s="731"/>
      <c r="BO69" s="731"/>
      <c r="BP69" s="731"/>
    </row>
    <row r="70" spans="1:68" ht="12.9" customHeight="1" x14ac:dyDescent="0.2">
      <c r="B70" s="1135"/>
      <c r="C70" s="1142"/>
      <c r="D70" s="1145"/>
      <c r="E70" s="1162"/>
      <c r="F70" s="1163"/>
      <c r="G70" s="792">
        <f>$AK$26</f>
        <v>212.39</v>
      </c>
      <c r="H70" s="372" t="s">
        <v>219</v>
      </c>
      <c r="I70" s="384"/>
      <c r="J70" s="372" t="s">
        <v>218</v>
      </c>
      <c r="K70" s="794">
        <f>$AK$27</f>
        <v>210.75</v>
      </c>
      <c r="L70" s="371" t="s">
        <v>219</v>
      </c>
      <c r="M70" s="384"/>
      <c r="N70" s="372" t="s">
        <v>280</v>
      </c>
      <c r="O70" s="773"/>
      <c r="P70" s="371"/>
      <c r="Q70" s="500"/>
      <c r="R70" s="372"/>
      <c r="S70" s="371"/>
      <c r="T70" s="371"/>
      <c r="U70" s="1166"/>
      <c r="V70" s="1167"/>
      <c r="W70" s="1158"/>
      <c r="X70" s="1159"/>
      <c r="Y70" s="489"/>
      <c r="Z70" s="655"/>
      <c r="AA70" s="655"/>
      <c r="AB70" s="1135"/>
      <c r="AC70" s="1142"/>
      <c r="AD70" s="1145"/>
      <c r="AE70" s="1162"/>
      <c r="AF70" s="1163"/>
      <c r="AG70" s="792">
        <f>$AK$26</f>
        <v>212.39</v>
      </c>
      <c r="AH70" s="372" t="s">
        <v>219</v>
      </c>
      <c r="AI70" s="384"/>
      <c r="AJ70" s="372" t="s">
        <v>218</v>
      </c>
      <c r="AK70" s="794">
        <f>$AK$27</f>
        <v>210.75</v>
      </c>
      <c r="AL70" s="371" t="s">
        <v>219</v>
      </c>
      <c r="AM70" s="384"/>
      <c r="AN70" s="372" t="s">
        <v>280</v>
      </c>
      <c r="AO70" s="773"/>
      <c r="AP70" s="371"/>
      <c r="AQ70" s="500"/>
      <c r="AR70" s="372"/>
      <c r="AS70" s="371"/>
      <c r="AT70" s="371"/>
      <c r="AU70" s="1166"/>
      <c r="AV70" s="1167"/>
      <c r="AW70" s="1158"/>
      <c r="AX70" s="1159"/>
      <c r="AY70" s="489"/>
      <c r="BF70" s="731"/>
      <c r="BG70" s="731"/>
      <c r="BH70" s="731"/>
      <c r="BI70" s="613"/>
      <c r="BJ70" s="731"/>
      <c r="BK70" s="731"/>
      <c r="BL70" s="731"/>
      <c r="BM70" s="731"/>
      <c r="BN70" s="731"/>
      <c r="BO70" s="731"/>
      <c r="BP70" s="731"/>
    </row>
    <row r="71" spans="1:68" ht="12.9" customHeight="1" thickBot="1" x14ac:dyDescent="0.25">
      <c r="B71" s="501"/>
      <c r="C71" s="1189" t="s">
        <v>411</v>
      </c>
      <c r="D71" s="1190"/>
      <c r="E71" s="1190"/>
      <c r="F71" s="1191"/>
      <c r="G71" s="385"/>
      <c r="H71" s="781"/>
      <c r="I71" s="781"/>
      <c r="J71" s="781"/>
      <c r="K71" s="781"/>
      <c r="L71" s="781"/>
      <c r="M71" s="781"/>
      <c r="N71" s="781"/>
      <c r="O71" s="781"/>
      <c r="P71" s="781"/>
      <c r="Q71" s="781"/>
      <c r="R71" s="781"/>
      <c r="S71" s="781"/>
      <c r="T71" s="781"/>
      <c r="U71" s="386"/>
      <c r="V71" s="467"/>
      <c r="W71" s="1192">
        <f>W65+W67</f>
        <v>0</v>
      </c>
      <c r="X71" s="1193"/>
      <c r="Y71" s="489"/>
      <c r="Z71" s="655"/>
      <c r="AA71" s="655"/>
      <c r="AB71" s="501"/>
      <c r="AC71" s="1189" t="s">
        <v>411</v>
      </c>
      <c r="AD71" s="1190"/>
      <c r="AE71" s="1190"/>
      <c r="AF71" s="1191"/>
      <c r="AG71" s="385"/>
      <c r="AH71" s="781"/>
      <c r="AI71" s="781"/>
      <c r="AJ71" s="781"/>
      <c r="AK71" s="781"/>
      <c r="AL71" s="781"/>
      <c r="AM71" s="781"/>
      <c r="AN71" s="781"/>
      <c r="AO71" s="781"/>
      <c r="AP71" s="781"/>
      <c r="AQ71" s="781"/>
      <c r="AR71" s="781"/>
      <c r="AS71" s="781"/>
      <c r="AT71" s="781"/>
      <c r="AU71" s="386"/>
      <c r="AV71" s="467"/>
      <c r="AW71" s="1192">
        <f>AW65+AW67</f>
        <v>0</v>
      </c>
      <c r="AX71" s="1193"/>
      <c r="AY71" s="489"/>
      <c r="BF71" s="731"/>
      <c r="BG71" s="731"/>
      <c r="BH71" s="731"/>
      <c r="BI71" s="613"/>
      <c r="BJ71" s="731"/>
      <c r="BK71" s="731"/>
      <c r="BL71" s="731"/>
      <c r="BM71" s="731"/>
      <c r="BN71" s="731"/>
      <c r="BO71" s="731"/>
      <c r="BP71" s="731"/>
    </row>
    <row r="72" spans="1:68" s="783" customFormat="1" ht="12.9" customHeight="1" thickTop="1" thickBot="1" x14ac:dyDescent="0.25">
      <c r="B72" s="1200" t="s">
        <v>442</v>
      </c>
      <c r="C72" s="1201"/>
      <c r="D72" s="1201"/>
      <c r="E72" s="1201"/>
      <c r="F72" s="1202"/>
      <c r="G72" s="595"/>
      <c r="H72" s="595"/>
      <c r="I72" s="595"/>
      <c r="J72" s="595"/>
      <c r="K72" s="595"/>
      <c r="L72" s="595"/>
      <c r="M72" s="595"/>
      <c r="N72" s="595"/>
      <c r="O72" s="595"/>
      <c r="P72" s="595"/>
      <c r="Q72" s="595"/>
      <c r="R72" s="595"/>
      <c r="S72" s="595"/>
      <c r="T72" s="595"/>
      <c r="U72" s="644"/>
      <c r="V72" s="796"/>
      <c r="W72" s="1198">
        <f>W71</f>
        <v>0</v>
      </c>
      <c r="X72" s="1199"/>
      <c r="Y72" s="489"/>
      <c r="Z72" s="655"/>
      <c r="AA72" s="655"/>
      <c r="AB72" s="1200" t="s">
        <v>442</v>
      </c>
      <c r="AC72" s="1201"/>
      <c r="AD72" s="1201"/>
      <c r="AE72" s="1201"/>
      <c r="AF72" s="1202"/>
      <c r="AG72" s="595"/>
      <c r="AH72" s="595"/>
      <c r="AI72" s="595"/>
      <c r="AJ72" s="595"/>
      <c r="AK72" s="595"/>
      <c r="AL72" s="595"/>
      <c r="AM72" s="595"/>
      <c r="AN72" s="595"/>
      <c r="AO72" s="595"/>
      <c r="AP72" s="595"/>
      <c r="AQ72" s="595"/>
      <c r="AR72" s="595"/>
      <c r="AS72" s="595"/>
      <c r="AT72" s="595"/>
      <c r="AU72" s="644"/>
      <c r="AV72" s="796"/>
      <c r="AW72" s="1198">
        <f>AW71</f>
        <v>0</v>
      </c>
      <c r="AX72" s="1199"/>
      <c r="AY72" s="489"/>
      <c r="BF72" s="782"/>
      <c r="BG72" s="782"/>
      <c r="BH72" s="782"/>
      <c r="BI72" s="613"/>
      <c r="BJ72" s="782"/>
      <c r="BK72" s="782"/>
      <c r="BL72" s="782"/>
      <c r="BM72" s="782"/>
      <c r="BN72" s="782"/>
      <c r="BO72" s="782"/>
      <c r="BP72" s="782"/>
    </row>
    <row r="73" spans="1:68" s="783" customFormat="1" ht="12.9" customHeight="1" thickTop="1" thickBot="1" x14ac:dyDescent="0.25">
      <c r="B73" s="797"/>
      <c r="C73" s="797"/>
      <c r="D73" s="797"/>
      <c r="E73" s="797"/>
      <c r="F73" s="797"/>
      <c r="G73" s="797"/>
      <c r="H73" s="797"/>
      <c r="I73" s="797"/>
      <c r="J73" s="797"/>
      <c r="K73" s="797"/>
      <c r="L73" s="797"/>
      <c r="M73" s="797"/>
      <c r="N73" s="797"/>
      <c r="O73" s="797"/>
      <c r="P73" s="797"/>
      <c r="Q73" s="797"/>
      <c r="R73" s="797"/>
      <c r="S73" s="797"/>
      <c r="T73" s="797"/>
      <c r="U73" s="798"/>
      <c r="V73" s="798"/>
      <c r="W73" s="799"/>
      <c r="X73" s="799"/>
      <c r="Y73" s="648"/>
      <c r="Z73" s="655"/>
      <c r="AA73" s="655"/>
      <c r="AB73" s="797"/>
      <c r="AC73" s="797"/>
      <c r="AD73" s="797"/>
      <c r="AE73" s="797"/>
      <c r="AF73" s="797"/>
      <c r="AG73" s="797"/>
      <c r="AH73" s="797"/>
      <c r="AI73" s="797"/>
      <c r="AJ73" s="797"/>
      <c r="AK73" s="797"/>
      <c r="AL73" s="797"/>
      <c r="AM73" s="797"/>
      <c r="AN73" s="797"/>
      <c r="AO73" s="797"/>
      <c r="AP73" s="797"/>
      <c r="AQ73" s="797"/>
      <c r="AR73" s="797"/>
      <c r="AS73" s="797"/>
      <c r="AT73" s="797"/>
      <c r="AU73" s="798"/>
      <c r="AV73" s="798"/>
      <c r="AW73" s="799"/>
      <c r="AX73" s="799"/>
      <c r="AY73" s="489"/>
      <c r="BF73" s="782"/>
      <c r="BG73" s="782"/>
      <c r="BH73" s="782"/>
      <c r="BI73" s="613"/>
      <c r="BJ73" s="782"/>
      <c r="BK73" s="782"/>
      <c r="BL73" s="782"/>
      <c r="BM73" s="782"/>
      <c r="BN73" s="782"/>
      <c r="BO73" s="782"/>
      <c r="BP73" s="782"/>
    </row>
    <row r="74" spans="1:68" ht="12.9" customHeight="1" thickTop="1" thickBot="1" x14ac:dyDescent="0.25">
      <c r="B74" s="823" t="s">
        <v>210</v>
      </c>
      <c r="C74" s="1171" t="s">
        <v>211</v>
      </c>
      <c r="D74" s="1172"/>
      <c r="E74" s="1172"/>
      <c r="F74" s="1173"/>
      <c r="G74" s="791" t="s">
        <v>212</v>
      </c>
      <c r="H74" s="791"/>
      <c r="I74" s="791"/>
      <c r="J74" s="791"/>
      <c r="K74" s="791"/>
      <c r="L74" s="791"/>
      <c r="M74" s="791"/>
      <c r="N74" s="791"/>
      <c r="O74" s="791"/>
      <c r="P74" s="791"/>
      <c r="Q74" s="791"/>
      <c r="R74" s="791"/>
      <c r="S74" s="791"/>
      <c r="T74" s="791"/>
      <c r="U74" s="1194"/>
      <c r="V74" s="1195"/>
      <c r="W74" s="1196" t="s">
        <v>398</v>
      </c>
      <c r="X74" s="1197"/>
      <c r="Y74" s="364"/>
      <c r="Z74" s="655"/>
      <c r="AA74" s="656"/>
      <c r="AB74" s="823" t="s">
        <v>210</v>
      </c>
      <c r="AC74" s="1171" t="s">
        <v>211</v>
      </c>
      <c r="AD74" s="1172"/>
      <c r="AE74" s="1172"/>
      <c r="AF74" s="1173"/>
      <c r="AG74" s="791" t="s">
        <v>212</v>
      </c>
      <c r="AH74" s="791"/>
      <c r="AI74" s="791"/>
      <c r="AJ74" s="791"/>
      <c r="AK74" s="791"/>
      <c r="AL74" s="791"/>
      <c r="AM74" s="791"/>
      <c r="AN74" s="791"/>
      <c r="AO74" s="791"/>
      <c r="AP74" s="791"/>
      <c r="AQ74" s="791"/>
      <c r="AR74" s="791"/>
      <c r="AS74" s="791"/>
      <c r="AT74" s="791"/>
      <c r="AU74" s="1194"/>
      <c r="AV74" s="1195"/>
      <c r="AW74" s="1196" t="s">
        <v>398</v>
      </c>
      <c r="AX74" s="1197"/>
      <c r="AY74" s="489"/>
      <c r="BF74" s="731"/>
      <c r="BG74" s="731"/>
      <c r="BH74" s="731"/>
      <c r="BI74" s="613"/>
      <c r="BJ74" s="731"/>
      <c r="BK74" s="731"/>
      <c r="BL74" s="731"/>
      <c r="BM74" s="731"/>
      <c r="BN74" s="731"/>
      <c r="BO74" s="731"/>
      <c r="BP74" s="731"/>
    </row>
    <row r="75" spans="1:68" ht="12.9" customHeight="1" thickTop="1" x14ac:dyDescent="0.2">
      <c r="B75" s="1174" t="s">
        <v>401</v>
      </c>
      <c r="C75" s="1176" t="s">
        <v>301</v>
      </c>
      <c r="D75" s="1177"/>
      <c r="E75" s="376"/>
      <c r="F75" s="508"/>
      <c r="G75" s="502"/>
      <c r="H75" s="503" t="s">
        <v>402</v>
      </c>
      <c r="I75" s="376"/>
      <c r="J75" s="504"/>
      <c r="K75" s="376"/>
      <c r="L75" s="505"/>
      <c r="M75" s="509"/>
      <c r="N75" s="376"/>
      <c r="O75" s="506"/>
      <c r="P75" s="376"/>
      <c r="Q75" s="376"/>
      <c r="R75" s="376"/>
      <c r="S75" s="376"/>
      <c r="T75" s="494"/>
      <c r="U75" s="510"/>
      <c r="V75" s="511"/>
      <c r="W75" s="1136">
        <f>U76+U77</f>
        <v>0</v>
      </c>
      <c r="X75" s="1137"/>
      <c r="Y75" s="489"/>
      <c r="Z75" s="657"/>
      <c r="AA75" s="655"/>
      <c r="AB75" s="1174" t="s">
        <v>401</v>
      </c>
      <c r="AC75" s="1176" t="s">
        <v>301</v>
      </c>
      <c r="AD75" s="1177"/>
      <c r="AE75" s="376"/>
      <c r="AF75" s="508"/>
      <c r="AG75" s="502"/>
      <c r="AH75" s="503" t="s">
        <v>402</v>
      </c>
      <c r="AI75" s="376"/>
      <c r="AJ75" s="504"/>
      <c r="AK75" s="376"/>
      <c r="AL75" s="505"/>
      <c r="AM75" s="509"/>
      <c r="AN75" s="376"/>
      <c r="AO75" s="506"/>
      <c r="AP75" s="376"/>
      <c r="AQ75" s="376"/>
      <c r="AR75" s="376"/>
      <c r="AS75" s="376"/>
      <c r="AT75" s="494"/>
      <c r="AU75" s="510"/>
      <c r="AV75" s="511"/>
      <c r="AW75" s="1136">
        <f>AU76+AU77</f>
        <v>0</v>
      </c>
      <c r="AX75" s="1137"/>
      <c r="AY75" s="489"/>
      <c r="BI75" s="337"/>
      <c r="BJ75" s="719"/>
      <c r="BK75" s="719"/>
    </row>
    <row r="76" spans="1:68" ht="12.9" customHeight="1" x14ac:dyDescent="0.2">
      <c r="B76" s="1174"/>
      <c r="C76" s="1178"/>
      <c r="D76" s="1144"/>
      <c r="E76" s="370"/>
      <c r="F76" s="512" t="s">
        <v>311</v>
      </c>
      <c r="G76" s="368" t="s">
        <v>215</v>
      </c>
      <c r="H76" s="490">
        <v>2.29</v>
      </c>
      <c r="I76" s="370"/>
      <c r="J76" s="369" t="s">
        <v>403</v>
      </c>
      <c r="K76" s="370"/>
      <c r="L76" s="490"/>
      <c r="M76" s="499">
        <f>AR14</f>
        <v>0</v>
      </c>
      <c r="N76" s="369" t="s">
        <v>437</v>
      </c>
      <c r="O76" s="513"/>
      <c r="P76" s="370"/>
      <c r="Q76" s="370" t="s">
        <v>399</v>
      </c>
      <c r="R76" s="370">
        <f>H76*M76</f>
        <v>0</v>
      </c>
      <c r="S76" s="370" t="s">
        <v>400</v>
      </c>
      <c r="T76" s="507"/>
      <c r="U76" s="1181">
        <f>R76</f>
        <v>0</v>
      </c>
      <c r="V76" s="1182"/>
      <c r="W76" s="1185"/>
      <c r="X76" s="1186"/>
      <c r="Y76" s="489"/>
      <c r="Z76" s="657"/>
      <c r="AA76" s="655"/>
      <c r="AB76" s="1174"/>
      <c r="AC76" s="1178"/>
      <c r="AD76" s="1144"/>
      <c r="AE76" s="370"/>
      <c r="AF76" s="512" t="s">
        <v>311</v>
      </c>
      <c r="AG76" s="368" t="s">
        <v>215</v>
      </c>
      <c r="AH76" s="490">
        <v>2.29</v>
      </c>
      <c r="AI76" s="370"/>
      <c r="AJ76" s="369" t="s">
        <v>403</v>
      </c>
      <c r="AK76" s="370"/>
      <c r="AL76" s="490"/>
      <c r="AM76" s="499">
        <f>AR22</f>
        <v>0</v>
      </c>
      <c r="AN76" s="369" t="s">
        <v>280</v>
      </c>
      <c r="AO76" s="513"/>
      <c r="AP76" s="370"/>
      <c r="AQ76" s="370" t="s">
        <v>399</v>
      </c>
      <c r="AR76" s="370">
        <f>AH76*AM76</f>
        <v>0</v>
      </c>
      <c r="AS76" s="370" t="s">
        <v>400</v>
      </c>
      <c r="AT76" s="507"/>
      <c r="AU76" s="1181">
        <f>AR76</f>
        <v>0</v>
      </c>
      <c r="AV76" s="1182"/>
      <c r="AW76" s="1185"/>
      <c r="AX76" s="1186"/>
      <c r="AY76" s="489"/>
      <c r="BI76" s="337"/>
      <c r="BJ76" s="719"/>
      <c r="BK76" s="719"/>
    </row>
    <row r="77" spans="1:68" ht="12.9" customHeight="1" thickBot="1" x14ac:dyDescent="0.25">
      <c r="B77" s="1175"/>
      <c r="C77" s="1179"/>
      <c r="D77" s="1180"/>
      <c r="E77" s="599"/>
      <c r="F77" s="604" t="s">
        <v>404</v>
      </c>
      <c r="G77" s="603" t="s">
        <v>215</v>
      </c>
      <c r="H77" s="603">
        <v>2.29</v>
      </c>
      <c r="I77" s="599"/>
      <c r="J77" s="601" t="s">
        <v>403</v>
      </c>
      <c r="K77" s="599"/>
      <c r="L77" s="603"/>
      <c r="M77" s="602">
        <f>AR15</f>
        <v>0</v>
      </c>
      <c r="N77" s="601" t="s">
        <v>437</v>
      </c>
      <c r="O77" s="600"/>
      <c r="P77" s="599"/>
      <c r="Q77" s="599" t="s">
        <v>399</v>
      </c>
      <c r="R77" s="599">
        <f>H77*M77</f>
        <v>0</v>
      </c>
      <c r="S77" s="599" t="s">
        <v>400</v>
      </c>
      <c r="T77" s="598"/>
      <c r="U77" s="1183">
        <f>R77</f>
        <v>0</v>
      </c>
      <c r="V77" s="1184"/>
      <c r="W77" s="1187"/>
      <c r="X77" s="1188"/>
      <c r="Y77" s="489"/>
      <c r="Z77" s="657"/>
      <c r="AA77" s="655"/>
      <c r="AB77" s="1175"/>
      <c r="AC77" s="1179"/>
      <c r="AD77" s="1180"/>
      <c r="AE77" s="599"/>
      <c r="AF77" s="604" t="s">
        <v>404</v>
      </c>
      <c r="AG77" s="603" t="s">
        <v>215</v>
      </c>
      <c r="AH77" s="603">
        <v>2.29</v>
      </c>
      <c r="AI77" s="599"/>
      <c r="AJ77" s="601" t="s">
        <v>403</v>
      </c>
      <c r="AK77" s="599"/>
      <c r="AL77" s="603"/>
      <c r="AM77" s="602">
        <f>AR23</f>
        <v>0</v>
      </c>
      <c r="AN77" s="601" t="s">
        <v>280</v>
      </c>
      <c r="AO77" s="600"/>
      <c r="AP77" s="599"/>
      <c r="AQ77" s="599" t="s">
        <v>399</v>
      </c>
      <c r="AR77" s="599">
        <f>AH77*AM77</f>
        <v>0</v>
      </c>
      <c r="AS77" s="599" t="s">
        <v>400</v>
      </c>
      <c r="AT77" s="598"/>
      <c r="AU77" s="1183">
        <f>AR77</f>
        <v>0</v>
      </c>
      <c r="AV77" s="1184"/>
      <c r="AW77" s="1187"/>
      <c r="AX77" s="1188"/>
      <c r="AY77" s="489"/>
      <c r="BI77" s="719"/>
      <c r="BJ77" s="719"/>
      <c r="BK77" s="719"/>
    </row>
    <row r="78" spans="1:68" ht="12.9" customHeight="1" thickTop="1" thickBot="1" x14ac:dyDescent="0.25">
      <c r="B78" s="1168" t="s">
        <v>447</v>
      </c>
      <c r="C78" s="1169"/>
      <c r="D78" s="1169"/>
      <c r="E78" s="1169"/>
      <c r="F78" s="1170"/>
      <c r="G78" s="514"/>
      <c r="H78" s="526"/>
      <c r="I78" s="526"/>
      <c r="J78" s="526"/>
      <c r="K78" s="526"/>
      <c r="L78" s="526"/>
      <c r="M78" s="526"/>
      <c r="N78" s="526"/>
      <c r="O78" s="526"/>
      <c r="P78" s="526"/>
      <c r="Q78" s="526"/>
      <c r="R78" s="526"/>
      <c r="S78" s="526"/>
      <c r="T78" s="526"/>
      <c r="U78" s="515"/>
      <c r="V78" s="516"/>
      <c r="W78" s="1131">
        <f>W75</f>
        <v>0</v>
      </c>
      <c r="X78" s="1132"/>
      <c r="Y78" s="489"/>
      <c r="Z78" s="655"/>
      <c r="AA78" s="655"/>
      <c r="AB78" s="1168" t="s">
        <v>447</v>
      </c>
      <c r="AC78" s="1169"/>
      <c r="AD78" s="1169"/>
      <c r="AE78" s="1169"/>
      <c r="AF78" s="1170"/>
      <c r="AG78" s="514"/>
      <c r="AH78" s="718"/>
      <c r="AI78" s="718"/>
      <c r="AJ78" s="718"/>
      <c r="AK78" s="718"/>
      <c r="AL78" s="718"/>
      <c r="AM78" s="718"/>
      <c r="AN78" s="718"/>
      <c r="AO78" s="718"/>
      <c r="AP78" s="718"/>
      <c r="AQ78" s="718"/>
      <c r="AR78" s="718"/>
      <c r="AS78" s="718"/>
      <c r="AT78" s="718"/>
      <c r="AU78" s="515"/>
      <c r="AV78" s="516"/>
      <c r="AW78" s="1131">
        <f>AW75</f>
        <v>0</v>
      </c>
      <c r="AX78" s="1132"/>
      <c r="AY78" s="489"/>
      <c r="BI78" s="719"/>
      <c r="BJ78" s="719"/>
      <c r="BK78" s="719"/>
    </row>
    <row r="79" spans="1:68" ht="12.9" customHeight="1" x14ac:dyDescent="0.2">
      <c r="A79" s="732"/>
      <c r="B79" s="364" t="s">
        <v>438</v>
      </c>
      <c r="C79" s="732"/>
      <c r="D79" s="364"/>
      <c r="E79" s="364"/>
      <c r="F79" s="364"/>
      <c r="G79" s="730"/>
      <c r="H79" s="730"/>
      <c r="I79" s="730"/>
      <c r="J79" s="730"/>
      <c r="K79" s="730"/>
      <c r="L79" s="730"/>
      <c r="M79" s="730"/>
      <c r="N79" s="730"/>
      <c r="O79" s="730"/>
      <c r="P79" s="730"/>
      <c r="Q79" s="730"/>
      <c r="R79" s="730"/>
      <c r="S79" s="730"/>
      <c r="T79" s="730"/>
      <c r="U79" s="729"/>
      <c r="V79" s="729"/>
      <c r="W79" s="767"/>
      <c r="X79" s="364"/>
      <c r="Y79" s="489"/>
      <c r="Z79" s="657"/>
      <c r="AA79" s="654"/>
      <c r="AB79" s="90" t="s">
        <v>221</v>
      </c>
      <c r="AC79" s="732"/>
      <c r="AD79" s="364"/>
      <c r="AE79" s="364"/>
      <c r="AF79" s="364"/>
      <c r="AG79" s="730"/>
      <c r="AH79" s="730"/>
      <c r="AI79" s="730"/>
      <c r="AJ79" s="730"/>
      <c r="AK79" s="730"/>
      <c r="AL79" s="730"/>
      <c r="AM79" s="730"/>
      <c r="AN79" s="730"/>
      <c r="AO79" s="730"/>
      <c r="AP79" s="730"/>
      <c r="AQ79" s="730"/>
      <c r="AR79" s="730"/>
      <c r="AS79" s="730"/>
      <c r="AT79" s="730"/>
      <c r="AU79" s="729"/>
      <c r="AV79" s="729"/>
      <c r="AW79" s="767"/>
      <c r="AX79" s="364"/>
      <c r="AY79" s="489"/>
      <c r="AZ79" s="732"/>
      <c r="BK79" s="337"/>
      <c r="BL79" s="337"/>
      <c r="BM79" s="337"/>
      <c r="BN79" s="337"/>
      <c r="BO79" s="337"/>
    </row>
    <row r="80" spans="1:68" ht="12.75" customHeight="1" x14ac:dyDescent="0.2">
      <c r="A80" s="732"/>
      <c r="B80" s="90" t="s">
        <v>439</v>
      </c>
      <c r="C80" s="732"/>
      <c r="D80" s="732"/>
      <c r="E80" s="732"/>
      <c r="F80" s="732"/>
      <c r="G80" s="732"/>
      <c r="H80" s="732"/>
      <c r="I80" s="732"/>
      <c r="J80" s="730"/>
      <c r="K80" s="730"/>
      <c r="L80" s="730"/>
      <c r="M80" s="732"/>
      <c r="N80" s="732"/>
      <c r="O80" s="732"/>
      <c r="P80" s="732"/>
      <c r="Q80" s="732"/>
      <c r="R80" s="732"/>
      <c r="S80" s="732"/>
      <c r="T80" s="730"/>
      <c r="U80" s="729"/>
      <c r="V80" s="729"/>
      <c r="W80" s="767"/>
      <c r="X80" s="364"/>
      <c r="Y80" s="489"/>
      <c r="Z80" s="657"/>
      <c r="AA80" s="654"/>
      <c r="AB80" s="90" t="s">
        <v>425</v>
      </c>
      <c r="AC80" s="732"/>
      <c r="AD80" s="732"/>
      <c r="AE80" s="732"/>
      <c r="AF80" s="732"/>
      <c r="AG80" s="730"/>
      <c r="AH80" s="730"/>
      <c r="AI80" s="730"/>
      <c r="AJ80" s="730"/>
      <c r="AK80" s="730"/>
      <c r="AL80" s="730"/>
      <c r="AM80" s="730"/>
      <c r="AN80" s="730"/>
      <c r="AO80" s="730"/>
      <c r="AP80" s="730"/>
      <c r="AQ80" s="730"/>
      <c r="AR80" s="730"/>
      <c r="AS80" s="730"/>
      <c r="AT80" s="730"/>
      <c r="AU80" s="729"/>
      <c r="AV80" s="729"/>
      <c r="AW80" s="767"/>
      <c r="AX80" s="364"/>
      <c r="AY80" s="489"/>
      <c r="AZ80" s="732"/>
      <c r="BO80" s="337"/>
    </row>
    <row r="81" spans="1:69" ht="12.75" customHeight="1" thickBot="1" x14ac:dyDescent="0.25">
      <c r="A81" s="732"/>
      <c r="B81" s="90" t="s">
        <v>619</v>
      </c>
      <c r="C81" s="732"/>
      <c r="D81" s="732"/>
      <c r="E81" s="732"/>
      <c r="F81" s="732"/>
      <c r="G81" s="732"/>
      <c r="H81" s="732"/>
      <c r="I81" s="732"/>
      <c r="J81" s="595"/>
      <c r="K81" s="595"/>
      <c r="L81" s="595"/>
      <c r="M81" s="732"/>
      <c r="N81" s="732"/>
      <c r="O81" s="732"/>
      <c r="P81" s="732"/>
      <c r="Q81" s="732"/>
      <c r="R81" s="732"/>
      <c r="S81" s="732"/>
      <c r="T81" s="595"/>
      <c r="U81" s="644"/>
      <c r="V81" s="644"/>
      <c r="W81" s="644"/>
      <c r="X81" s="595"/>
      <c r="Y81" s="648"/>
      <c r="Z81" s="731"/>
      <c r="AA81" s="731"/>
      <c r="AB81" s="90" t="s">
        <v>619</v>
      </c>
      <c r="AC81" s="732"/>
      <c r="AD81" s="732"/>
      <c r="AE81" s="732"/>
      <c r="AF81" s="732"/>
      <c r="AG81" s="595"/>
      <c r="AH81" s="595"/>
      <c r="AI81" s="595"/>
      <c r="AJ81" s="595"/>
      <c r="AK81" s="595"/>
      <c r="AL81" s="595"/>
      <c r="AM81" s="595"/>
      <c r="AN81" s="595"/>
      <c r="AO81" s="595"/>
      <c r="AP81" s="595"/>
      <c r="AQ81" s="595"/>
      <c r="AR81" s="595"/>
      <c r="AS81" s="595"/>
      <c r="AT81" s="595"/>
      <c r="AU81" s="644"/>
      <c r="AV81" s="644"/>
      <c r="AW81" s="644"/>
      <c r="AX81" s="595"/>
      <c r="AY81" s="489"/>
      <c r="AZ81" s="732"/>
      <c r="BO81" s="337"/>
    </row>
    <row r="82" spans="1:69" ht="14.25" customHeight="1" x14ac:dyDescent="0.15">
      <c r="A82" s="732"/>
      <c r="C82" s="732"/>
      <c r="D82" s="732"/>
      <c r="E82" s="732"/>
      <c r="F82" s="732"/>
      <c r="G82" s="732"/>
      <c r="H82" s="732"/>
      <c r="I82" s="732"/>
      <c r="J82" s="595"/>
      <c r="K82" s="595"/>
      <c r="L82" s="595"/>
      <c r="M82" s="732"/>
      <c r="N82" s="732"/>
      <c r="O82" s="732"/>
      <c r="P82" s="732"/>
      <c r="Q82" s="732"/>
      <c r="R82" s="732"/>
      <c r="S82" s="732"/>
      <c r="T82" s="731"/>
      <c r="U82" s="731"/>
      <c r="V82" s="731"/>
      <c r="W82" s="731"/>
      <c r="X82" s="731"/>
      <c r="Y82" s="731"/>
      <c r="Z82" s="731"/>
      <c r="AA82" s="731"/>
      <c r="AB82" s="806" t="s">
        <v>451</v>
      </c>
      <c r="AC82" s="807"/>
      <c r="AD82" s="808"/>
      <c r="AE82" s="807"/>
      <c r="AF82" s="807"/>
      <c r="AG82" s="807"/>
      <c r="AH82" s="807"/>
      <c r="AI82" s="807"/>
      <c r="AJ82" s="807"/>
      <c r="AK82" s="807"/>
      <c r="AL82" s="809"/>
      <c r="AM82" s="595"/>
      <c r="AN82" s="595"/>
      <c r="AO82" s="595"/>
      <c r="AP82" s="595"/>
      <c r="AQ82" s="595"/>
      <c r="AR82" s="731"/>
      <c r="AS82" s="731"/>
      <c r="AT82" s="731"/>
      <c r="AU82" s="731"/>
      <c r="AV82" s="731"/>
      <c r="AW82" s="731"/>
      <c r="AX82" s="731"/>
      <c r="AY82" s="489"/>
      <c r="AZ82" s="732"/>
      <c r="BO82" s="337"/>
    </row>
    <row r="83" spans="1:69" ht="14.25" customHeight="1" thickBot="1" x14ac:dyDescent="0.2">
      <c r="A83" s="732"/>
      <c r="C83" s="732"/>
      <c r="D83" s="732"/>
      <c r="E83" s="732"/>
      <c r="F83" s="732"/>
      <c r="G83" s="732"/>
      <c r="H83" s="732"/>
      <c r="I83" s="732"/>
      <c r="J83" s="642"/>
      <c r="K83" s="642"/>
      <c r="L83" s="641"/>
      <c r="M83" s="732"/>
      <c r="N83" s="732"/>
      <c r="O83" s="732"/>
      <c r="P83" s="732"/>
      <c r="Q83" s="732"/>
      <c r="R83" s="732"/>
      <c r="S83" s="732"/>
      <c r="T83" s="595"/>
      <c r="U83" s="644"/>
      <c r="V83" s="644"/>
      <c r="W83" s="644"/>
      <c r="X83" s="595"/>
      <c r="Y83" s="648"/>
      <c r="Z83" s="649"/>
      <c r="AA83" s="649"/>
      <c r="AB83" s="810" t="s">
        <v>450</v>
      </c>
      <c r="AC83" s="811"/>
      <c r="AD83" s="811"/>
      <c r="AE83" s="811"/>
      <c r="AF83" s="811"/>
      <c r="AG83" s="811"/>
      <c r="AH83" s="811"/>
      <c r="AI83" s="811"/>
      <c r="AJ83" s="811"/>
      <c r="AK83" s="811"/>
      <c r="AL83" s="812"/>
      <c r="AM83" s="641"/>
      <c r="AN83" s="595"/>
      <c r="AO83" s="595"/>
      <c r="AP83" s="595"/>
      <c r="AQ83" s="595"/>
      <c r="AR83" s="595"/>
      <c r="AS83" s="596"/>
      <c r="AT83" s="595"/>
      <c r="AU83" s="644"/>
      <c r="AV83" s="644"/>
      <c r="AW83" s="644"/>
      <c r="AX83" s="595"/>
      <c r="AY83" s="489"/>
      <c r="AZ83" s="732"/>
      <c r="BB83" s="363"/>
      <c r="BD83" s="337"/>
      <c r="BE83" s="337"/>
      <c r="BF83" s="337"/>
      <c r="BG83" s="337"/>
      <c r="BH83" s="337"/>
      <c r="BI83" s="337"/>
      <c r="BO83" s="337"/>
    </row>
    <row r="84" spans="1:69" ht="12.75" customHeight="1" x14ac:dyDescent="0.2">
      <c r="A84" s="732"/>
      <c r="C84" s="732"/>
      <c r="D84" s="732"/>
      <c r="E84" s="732"/>
      <c r="F84" s="732"/>
      <c r="G84" s="732"/>
      <c r="H84" s="732"/>
      <c r="I84" s="732"/>
      <c r="J84" s="650"/>
      <c r="K84" s="650"/>
      <c r="L84" s="650"/>
      <c r="M84" s="732"/>
      <c r="N84" s="732"/>
      <c r="O84" s="732"/>
      <c r="P84" s="732"/>
      <c r="Q84" s="732"/>
      <c r="R84" s="732"/>
      <c r="S84" s="732"/>
      <c r="T84" s="595"/>
      <c r="U84" s="644"/>
      <c r="V84" s="644"/>
      <c r="W84" s="644"/>
      <c r="X84" s="595"/>
      <c r="Y84" s="596"/>
      <c r="Z84" s="647"/>
      <c r="AA84" s="647"/>
      <c r="AB84" s="732"/>
      <c r="AC84" s="732"/>
      <c r="AD84" s="732"/>
      <c r="AE84" s="732"/>
      <c r="AF84" s="732"/>
      <c r="AG84" s="595"/>
      <c r="AH84" s="596"/>
      <c r="AI84" s="90"/>
      <c r="AJ84" s="732"/>
      <c r="AK84" s="732"/>
      <c r="AL84" s="337"/>
      <c r="AM84" s="651"/>
      <c r="AN84" s="653"/>
      <c r="AO84" s="653"/>
      <c r="AP84" s="658"/>
      <c r="AQ84" s="658"/>
      <c r="AR84" s="658"/>
      <c r="AS84" s="659"/>
      <c r="AT84" s="659"/>
      <c r="AU84" s="659"/>
      <c r="AV84" s="659"/>
      <c r="AW84" s="659"/>
      <c r="AX84" s="659"/>
      <c r="AY84" s="489"/>
      <c r="AZ84" s="732"/>
      <c r="BB84" s="363"/>
      <c r="BD84" s="337"/>
      <c r="BE84" s="337"/>
      <c r="BF84" s="337"/>
      <c r="BG84" s="337"/>
      <c r="BH84" s="337"/>
      <c r="BI84" s="337"/>
      <c r="BO84" s="337"/>
    </row>
    <row r="85" spans="1:69" ht="12.75" customHeight="1" x14ac:dyDescent="0.2">
      <c r="A85" s="732"/>
      <c r="C85" s="732"/>
      <c r="D85" s="732"/>
      <c r="E85" s="732"/>
      <c r="F85" s="732"/>
      <c r="G85" s="732"/>
      <c r="H85" s="732"/>
      <c r="I85" s="732"/>
      <c r="J85" s="650"/>
      <c r="K85" s="650"/>
      <c r="L85" s="650"/>
      <c r="M85" s="732"/>
      <c r="N85" s="732"/>
      <c r="O85" s="732"/>
      <c r="P85" s="732"/>
      <c r="Q85" s="732"/>
      <c r="R85" s="732"/>
      <c r="S85" s="732"/>
      <c r="T85" s="595"/>
      <c r="U85" s="644"/>
      <c r="V85" s="644"/>
      <c r="W85" s="644"/>
      <c r="X85" s="595"/>
      <c r="Y85" s="732"/>
      <c r="Z85" s="732"/>
      <c r="AA85" s="732"/>
      <c r="AB85" s="732"/>
      <c r="AC85" s="732"/>
      <c r="AD85" s="732"/>
      <c r="AE85" s="732"/>
      <c r="AF85" s="732"/>
      <c r="AG85" s="595"/>
      <c r="AH85" s="596"/>
      <c r="AI85" s="732"/>
      <c r="AJ85" s="732"/>
      <c r="AK85" s="732"/>
      <c r="AL85" s="732"/>
      <c r="AM85" s="732"/>
      <c r="AN85" s="732"/>
      <c r="AO85" s="732"/>
      <c r="AP85" s="732"/>
      <c r="AQ85" s="732"/>
      <c r="AR85" s="732"/>
      <c r="AS85" s="732"/>
      <c r="AT85" s="659"/>
      <c r="AU85" s="659"/>
      <c r="AV85" s="659"/>
      <c r="AW85" s="659"/>
      <c r="AX85" s="659"/>
      <c r="AY85" s="489"/>
      <c r="AZ85" s="732"/>
      <c r="BD85" s="337"/>
      <c r="BE85" s="337"/>
      <c r="BF85" s="337"/>
      <c r="BG85" s="337"/>
      <c r="BH85" s="337"/>
      <c r="BI85" s="337"/>
      <c r="BO85" s="337"/>
    </row>
    <row r="86" spans="1:69" ht="12.75" customHeight="1" x14ac:dyDescent="0.2">
      <c r="A86" s="732"/>
      <c r="C86" s="732"/>
      <c r="D86" s="732"/>
      <c r="E86" s="732"/>
      <c r="F86" s="732"/>
      <c r="G86" s="732"/>
      <c r="H86" s="732"/>
      <c r="I86" s="732"/>
      <c r="J86" s="661"/>
      <c r="K86" s="661"/>
      <c r="L86" s="661"/>
      <c r="M86" s="732"/>
      <c r="N86" s="732"/>
      <c r="O86" s="732"/>
      <c r="P86" s="732"/>
      <c r="Q86" s="732"/>
      <c r="R86" s="732"/>
      <c r="S86" s="732"/>
      <c r="T86" s="595"/>
      <c r="U86" s="517"/>
      <c r="V86" s="518"/>
      <c r="W86" s="518"/>
      <c r="X86" s="518"/>
      <c r="Y86" s="732"/>
      <c r="Z86" s="732"/>
      <c r="AA86" s="732"/>
      <c r="AB86" s="732"/>
      <c r="AC86" s="732"/>
      <c r="AD86" s="732"/>
      <c r="AE86" s="732"/>
      <c r="AF86" s="732"/>
      <c r="AG86" s="662"/>
      <c r="AH86" s="596"/>
      <c r="AI86" s="732"/>
      <c r="AJ86" s="732"/>
      <c r="AK86" s="732"/>
      <c r="AL86" s="732"/>
      <c r="AM86" s="732"/>
      <c r="AN86" s="732"/>
      <c r="AO86" s="732"/>
      <c r="AP86" s="732"/>
      <c r="AQ86" s="732"/>
      <c r="AR86" s="732"/>
      <c r="AS86" s="732"/>
      <c r="AT86" s="659"/>
      <c r="AU86" s="659"/>
      <c r="AV86" s="659"/>
      <c r="AW86" s="659"/>
      <c r="AX86" s="659"/>
      <c r="AY86" s="489"/>
      <c r="AZ86" s="732"/>
      <c r="BD86" s="337"/>
      <c r="BE86" s="337"/>
      <c r="BF86" s="337"/>
      <c r="BG86" s="337"/>
      <c r="BH86" s="337"/>
      <c r="BI86" s="337"/>
      <c r="BO86" s="337"/>
    </row>
    <row r="87" spans="1:69" ht="12.9" customHeight="1" x14ac:dyDescent="0.2">
      <c r="A87" s="732"/>
      <c r="C87" s="732"/>
      <c r="D87" s="732"/>
      <c r="E87" s="732"/>
      <c r="F87" s="732"/>
      <c r="G87" s="732"/>
      <c r="H87" s="732"/>
      <c r="I87" s="732"/>
      <c r="J87" s="904"/>
      <c r="K87" s="905"/>
      <c r="L87" s="906"/>
      <c r="M87" s="732"/>
      <c r="N87" s="732"/>
      <c r="O87" s="732"/>
      <c r="P87" s="732"/>
      <c r="Q87" s="732"/>
      <c r="R87" s="732"/>
      <c r="S87" s="732"/>
      <c r="T87" s="595"/>
      <c r="U87" s="517"/>
      <c r="V87" s="518"/>
      <c r="W87" s="518"/>
      <c r="X87" s="518"/>
      <c r="Y87" s="732"/>
      <c r="Z87" s="732"/>
      <c r="AA87" s="732"/>
      <c r="AB87" s="732"/>
      <c r="AC87" s="732"/>
      <c r="AD87" s="732"/>
      <c r="AE87" s="732"/>
      <c r="AF87" s="732"/>
      <c r="AG87" s="595"/>
      <c r="AH87" s="596"/>
      <c r="AI87" s="732"/>
      <c r="AJ87" s="732"/>
      <c r="AK87" s="732"/>
      <c r="AL87" s="732"/>
      <c r="AM87" s="732"/>
      <c r="AN87" s="732"/>
      <c r="AO87" s="732"/>
      <c r="AP87" s="732"/>
      <c r="AQ87" s="732"/>
      <c r="AR87" s="732"/>
      <c r="AS87" s="732"/>
      <c r="AT87" s="659"/>
      <c r="AU87" s="659"/>
      <c r="AV87" s="659"/>
      <c r="AW87" s="659"/>
      <c r="AX87" s="659"/>
      <c r="AY87" s="489"/>
      <c r="AZ87" s="732"/>
      <c r="BB87" s="363"/>
      <c r="BD87" s="337"/>
      <c r="BE87" s="337"/>
      <c r="BF87" s="337"/>
      <c r="BG87" s="337"/>
      <c r="BH87" s="337"/>
      <c r="BI87" s="337"/>
      <c r="BO87" s="337"/>
    </row>
    <row r="88" spans="1:69" ht="12.9" customHeight="1" x14ac:dyDescent="0.2">
      <c r="A88" s="732"/>
      <c r="C88" s="732"/>
      <c r="D88" s="732"/>
      <c r="E88" s="732"/>
      <c r="F88" s="732"/>
      <c r="G88" s="732"/>
      <c r="H88" s="732"/>
      <c r="I88" s="732"/>
      <c r="J88" s="905"/>
      <c r="K88" s="907"/>
      <c r="L88" s="908"/>
      <c r="M88" s="732"/>
      <c r="N88" s="732"/>
      <c r="O88" s="732"/>
      <c r="P88" s="732"/>
      <c r="Q88" s="732"/>
      <c r="R88" s="732"/>
      <c r="S88" s="732"/>
      <c r="T88" s="595"/>
      <c r="U88" s="517"/>
      <c r="V88" s="518"/>
      <c r="W88" s="518"/>
      <c r="X88" s="518"/>
      <c r="Y88" s="732"/>
      <c r="Z88" s="732"/>
      <c r="AA88" s="732"/>
      <c r="AB88" s="732"/>
      <c r="AC88" s="732"/>
      <c r="AD88" s="732"/>
      <c r="AE88" s="732"/>
      <c r="AF88" s="732"/>
      <c r="AG88" s="595"/>
      <c r="AH88" s="596"/>
      <c r="AI88" s="732"/>
      <c r="AJ88" s="732"/>
      <c r="AK88" s="732"/>
      <c r="AL88" s="732"/>
      <c r="AM88" s="732"/>
      <c r="AN88" s="732"/>
      <c r="AO88" s="732"/>
      <c r="AP88" s="732"/>
      <c r="AQ88" s="732"/>
      <c r="AR88" s="732"/>
      <c r="AS88" s="732"/>
      <c r="AT88" s="659"/>
      <c r="AU88" s="659"/>
      <c r="AV88" s="659"/>
      <c r="AW88" s="659"/>
      <c r="AX88" s="659"/>
      <c r="AY88" s="489"/>
      <c r="AZ88" s="732"/>
      <c r="BB88" s="363"/>
      <c r="BD88" s="337"/>
      <c r="BE88" s="337"/>
      <c r="BF88" s="337"/>
      <c r="BG88" s="337"/>
      <c r="BH88" s="337"/>
      <c r="BI88" s="337"/>
      <c r="BO88" s="337"/>
    </row>
    <row r="89" spans="1:69" ht="12.9" customHeight="1" x14ac:dyDescent="0.2">
      <c r="A89" s="732"/>
      <c r="C89" s="732"/>
      <c r="D89" s="732"/>
      <c r="E89" s="732"/>
      <c r="F89" s="732"/>
      <c r="G89" s="732"/>
      <c r="H89" s="732"/>
      <c r="I89" s="732"/>
      <c r="J89" s="905"/>
      <c r="K89" s="907"/>
      <c r="L89" s="908"/>
      <c r="M89" s="732"/>
      <c r="N89" s="732"/>
      <c r="O89" s="732"/>
      <c r="P89" s="732"/>
      <c r="Q89" s="732"/>
      <c r="R89" s="732"/>
      <c r="S89" s="732"/>
      <c r="T89" s="595"/>
      <c r="U89" s="517"/>
      <c r="V89" s="644"/>
      <c r="W89" s="663"/>
      <c r="X89" s="640"/>
      <c r="Y89" s="732"/>
      <c r="Z89" s="732"/>
      <c r="AA89" s="732"/>
      <c r="AB89" s="732"/>
      <c r="AC89" s="732"/>
      <c r="AD89" s="732"/>
      <c r="AE89" s="732"/>
      <c r="AF89" s="732"/>
      <c r="AG89" s="595"/>
      <c r="AH89" s="596"/>
      <c r="AI89" s="732"/>
      <c r="AJ89" s="732"/>
      <c r="AK89" s="732"/>
      <c r="AL89" s="732"/>
      <c r="AM89" s="732"/>
      <c r="AN89" s="732"/>
      <c r="AO89" s="732"/>
      <c r="AP89" s="732"/>
      <c r="AQ89" s="732"/>
      <c r="AR89" s="732"/>
      <c r="AS89" s="732"/>
      <c r="AT89" s="659"/>
      <c r="AU89" s="659"/>
      <c r="AV89" s="659"/>
      <c r="AW89" s="659"/>
      <c r="AX89" s="659"/>
      <c r="AY89" s="489"/>
      <c r="AZ89" s="732"/>
      <c r="BO89" s="337"/>
    </row>
    <row r="90" spans="1:69" ht="12.9" customHeight="1" x14ac:dyDescent="0.2">
      <c r="A90" s="732"/>
      <c r="C90" s="732"/>
      <c r="D90" s="732"/>
      <c r="E90" s="732"/>
      <c r="F90" s="732"/>
      <c r="G90" s="732"/>
      <c r="H90" s="732"/>
      <c r="I90" s="732"/>
      <c r="J90" s="905"/>
      <c r="K90" s="907"/>
      <c r="L90" s="908"/>
      <c r="M90" s="595"/>
      <c r="N90" s="595"/>
      <c r="O90" s="595"/>
      <c r="P90" s="595"/>
      <c r="Q90" s="595"/>
      <c r="R90" s="595"/>
      <c r="S90" s="596"/>
      <c r="T90" s="595"/>
      <c r="U90" s="644"/>
      <c r="V90" s="664"/>
      <c r="W90" s="665"/>
      <c r="X90" s="665"/>
      <c r="Y90" s="732"/>
      <c r="Z90" s="732"/>
      <c r="AA90" s="732"/>
      <c r="AB90" s="732"/>
      <c r="AC90" s="732"/>
      <c r="AD90" s="732"/>
      <c r="AE90" s="732"/>
      <c r="AF90" s="732"/>
      <c r="AG90" s="732"/>
      <c r="AH90" s="732"/>
      <c r="AI90" s="732"/>
      <c r="AJ90" s="732"/>
      <c r="AK90" s="732"/>
      <c r="AL90" s="732"/>
      <c r="AM90" s="732"/>
      <c r="AN90" s="732"/>
      <c r="AO90" s="732"/>
      <c r="AP90" s="732"/>
      <c r="AQ90" s="732"/>
      <c r="AR90" s="732"/>
      <c r="AS90" s="732"/>
      <c r="AT90" s="659"/>
      <c r="AU90" s="659"/>
      <c r="AV90" s="659"/>
      <c r="AW90" s="659"/>
      <c r="AX90" s="659"/>
      <c r="AY90" s="489"/>
      <c r="AZ90" s="732"/>
      <c r="BO90" s="337"/>
    </row>
    <row r="91" spans="1:69" ht="12.9" customHeight="1" x14ac:dyDescent="0.2">
      <c r="J91" s="909"/>
      <c r="K91" s="910"/>
      <c r="L91" s="908"/>
      <c r="M91" s="644"/>
      <c r="N91" s="638"/>
      <c r="O91" s="646"/>
      <c r="P91" s="595"/>
      <c r="Q91" s="644"/>
      <c r="R91" s="595"/>
      <c r="S91" s="596"/>
      <c r="T91" s="595"/>
      <c r="U91" s="644"/>
      <c r="V91" s="664"/>
      <c r="W91" s="665"/>
      <c r="X91" s="665"/>
      <c r="AT91" s="659"/>
      <c r="AU91" s="659"/>
      <c r="AV91" s="659"/>
      <c r="AW91" s="659"/>
      <c r="AX91" s="659"/>
      <c r="AY91" s="489"/>
      <c r="BO91" s="337"/>
    </row>
    <row r="92" spans="1:69" ht="12.9" customHeight="1" x14ac:dyDescent="0.2">
      <c r="B92" s="640"/>
      <c r="C92" s="640"/>
      <c r="D92" s="640"/>
      <c r="E92" s="640"/>
      <c r="F92" s="595"/>
      <c r="G92" s="645"/>
      <c r="H92" s="638"/>
      <c r="I92" s="644"/>
      <c r="J92" s="905"/>
      <c r="K92" s="910"/>
      <c r="L92" s="908"/>
      <c r="M92" s="644"/>
      <c r="N92" s="638"/>
      <c r="O92" s="646"/>
      <c r="P92" s="595"/>
      <c r="Q92" s="644"/>
      <c r="R92" s="638"/>
      <c r="S92" s="596"/>
      <c r="T92" s="595"/>
      <c r="U92" s="517"/>
      <c r="V92" s="664"/>
      <c r="W92" s="665"/>
      <c r="X92" s="665"/>
      <c r="AT92" s="659"/>
      <c r="AU92" s="659"/>
      <c r="AV92" s="659"/>
      <c r="AW92" s="659"/>
      <c r="AX92" s="659"/>
      <c r="AY92" s="489"/>
      <c r="BO92" s="337"/>
    </row>
    <row r="93" spans="1:69" ht="12.9" customHeight="1" x14ac:dyDescent="0.2">
      <c r="B93" s="640"/>
      <c r="C93" s="640"/>
      <c r="D93" s="640"/>
      <c r="E93" s="595"/>
      <c r="F93" s="640"/>
      <c r="G93" s="645"/>
      <c r="H93" s="638"/>
      <c r="I93" s="644"/>
      <c r="J93" s="905"/>
      <c r="K93" s="910"/>
      <c r="L93" s="908"/>
      <c r="M93" s="644"/>
      <c r="N93" s="638"/>
      <c r="O93" s="646"/>
      <c r="P93" s="595"/>
      <c r="Q93" s="644"/>
      <c r="R93" s="638"/>
      <c r="S93" s="595"/>
      <c r="T93" s="595"/>
      <c r="U93" s="518"/>
      <c r="V93" s="518"/>
      <c r="W93" s="665"/>
      <c r="X93" s="665"/>
      <c r="AT93" s="659"/>
      <c r="AU93" s="659"/>
      <c r="AV93" s="659"/>
      <c r="AW93" s="659"/>
      <c r="AX93" s="659"/>
      <c r="AY93" s="489"/>
      <c r="BO93" s="337"/>
      <c r="BQ93" s="322"/>
    </row>
    <row r="94" spans="1:69" ht="12.9" customHeight="1" x14ac:dyDescent="0.2">
      <c r="B94" s="640"/>
      <c r="C94" s="640"/>
      <c r="D94" s="640"/>
      <c r="E94" s="595"/>
      <c r="F94" s="640"/>
      <c r="G94" s="645"/>
      <c r="H94" s="638"/>
      <c r="I94" s="644"/>
      <c r="J94" s="905"/>
      <c r="K94" s="910"/>
      <c r="L94" s="908"/>
      <c r="M94" s="644"/>
      <c r="N94" s="638"/>
      <c r="O94" s="666"/>
      <c r="P94" s="595"/>
      <c r="Q94" s="644"/>
      <c r="R94" s="595"/>
      <c r="S94" s="595"/>
      <c r="T94" s="595"/>
      <c r="U94" s="518"/>
      <c r="V94" s="518"/>
      <c r="W94" s="663"/>
      <c r="X94" s="663"/>
      <c r="AT94" s="489"/>
      <c r="AU94" s="489"/>
      <c r="AV94" s="489"/>
      <c r="AW94" s="489"/>
      <c r="AX94" s="489"/>
      <c r="AY94" s="489"/>
      <c r="BO94" s="337"/>
      <c r="BQ94" s="322"/>
    </row>
    <row r="95" spans="1:69" ht="12.9" customHeight="1" x14ac:dyDescent="0.2">
      <c r="B95" s="640"/>
      <c r="C95" s="640"/>
      <c r="D95" s="640"/>
      <c r="E95" s="640"/>
      <c r="F95" s="640"/>
      <c r="G95" s="595"/>
      <c r="H95" s="595"/>
      <c r="I95" s="595"/>
      <c r="J95" s="905"/>
      <c r="K95" s="907"/>
      <c r="L95" s="908"/>
      <c r="M95" s="595"/>
      <c r="N95" s="595"/>
      <c r="O95" s="595"/>
      <c r="P95" s="595"/>
      <c r="Q95" s="595"/>
      <c r="R95" s="595"/>
      <c r="S95" s="595"/>
      <c r="T95" s="595"/>
      <c r="U95" s="644"/>
      <c r="V95" s="644"/>
      <c r="W95" s="663"/>
      <c r="X95" s="640"/>
      <c r="AT95" s="489"/>
      <c r="AU95" s="489"/>
      <c r="AV95" s="489"/>
      <c r="AW95" s="489"/>
      <c r="AX95" s="489"/>
      <c r="AY95" s="489"/>
      <c r="BO95" s="337"/>
      <c r="BQ95" s="322"/>
    </row>
    <row r="96" spans="1:69" ht="12.9" customHeight="1" x14ac:dyDescent="0.2">
      <c r="B96" s="637"/>
      <c r="C96" s="637"/>
      <c r="D96" s="637"/>
      <c r="E96" s="637"/>
      <c r="F96" s="637"/>
      <c r="G96" s="636"/>
      <c r="H96" s="636"/>
      <c r="I96" s="636"/>
      <c r="J96" s="905"/>
      <c r="K96" s="907"/>
      <c r="L96" s="908"/>
      <c r="M96" s="636"/>
      <c r="N96" s="636"/>
      <c r="O96" s="636"/>
      <c r="P96" s="636"/>
      <c r="Q96" s="636"/>
      <c r="R96" s="636"/>
      <c r="S96" s="636"/>
      <c r="T96" s="636"/>
      <c r="U96" s="636"/>
      <c r="V96" s="636"/>
      <c r="W96" s="597"/>
      <c r="X96" s="597"/>
      <c r="AT96" s="519"/>
      <c r="AU96" s="519"/>
      <c r="AV96" s="519"/>
      <c r="AW96" s="519"/>
      <c r="AX96" s="519"/>
      <c r="AY96" s="519"/>
      <c r="BO96" s="337"/>
      <c r="BP96" s="322"/>
      <c r="BQ96" s="322"/>
    </row>
    <row r="97" spans="2:69" ht="12.9" customHeight="1" x14ac:dyDescent="0.2">
      <c r="B97" s="637"/>
      <c r="C97" s="637"/>
      <c r="D97" s="636"/>
      <c r="E97" s="636"/>
      <c r="F97" s="636"/>
      <c r="G97" s="636"/>
      <c r="H97" s="636"/>
      <c r="I97" s="636"/>
      <c r="J97" s="905"/>
      <c r="K97" s="907"/>
      <c r="L97" s="908"/>
      <c r="M97" s="636"/>
      <c r="N97" s="636"/>
      <c r="O97" s="636"/>
      <c r="P97" s="636"/>
      <c r="Q97" s="636"/>
      <c r="R97" s="636"/>
      <c r="S97" s="636"/>
      <c r="T97" s="636"/>
      <c r="U97" s="636"/>
      <c r="V97" s="669"/>
      <c r="W97" s="669"/>
      <c r="X97" s="669"/>
      <c r="BJ97" s="337"/>
      <c r="BK97" s="337"/>
      <c r="BL97" s="337"/>
      <c r="BM97" s="337"/>
      <c r="BN97" s="337"/>
      <c r="BO97" s="337"/>
      <c r="BP97" s="322"/>
      <c r="BQ97" s="322"/>
    </row>
    <row r="98" spans="2:69" ht="12.9" customHeight="1" x14ac:dyDescent="0.2">
      <c r="B98" s="637"/>
      <c r="C98" s="637"/>
      <c r="D98" s="636"/>
      <c r="E98" s="636"/>
      <c r="F98" s="636"/>
      <c r="G98" s="636"/>
      <c r="H98" s="636"/>
      <c r="I98" s="636"/>
      <c r="J98" s="905"/>
      <c r="K98" s="907"/>
      <c r="L98" s="908"/>
      <c r="M98" s="636"/>
      <c r="N98" s="636"/>
      <c r="O98" s="636"/>
      <c r="P98" s="636"/>
      <c r="Q98" s="636"/>
      <c r="R98" s="636"/>
      <c r="S98" s="636"/>
      <c r="T98" s="639"/>
      <c r="U98" s="636"/>
      <c r="V98" s="636"/>
      <c r="W98" s="636"/>
      <c r="X98" s="636"/>
    </row>
    <row r="99" spans="2:69" ht="12.9" customHeight="1" x14ac:dyDescent="0.2">
      <c r="B99" s="637"/>
      <c r="C99" s="636"/>
      <c r="D99" s="636"/>
      <c r="E99" s="636"/>
      <c r="F99" s="636"/>
      <c r="G99" s="636"/>
      <c r="H99" s="636"/>
      <c r="I99" s="636"/>
      <c r="J99" s="905"/>
      <c r="K99" s="907"/>
      <c r="L99" s="908"/>
      <c r="M99" s="636"/>
      <c r="N99" s="636"/>
      <c r="O99" s="636"/>
      <c r="P99" s="636"/>
      <c r="Q99" s="636"/>
      <c r="R99" s="636"/>
      <c r="S99" s="636"/>
      <c r="T99" s="636"/>
      <c r="U99" s="636"/>
      <c r="V99" s="636"/>
      <c r="W99" s="636"/>
      <c r="X99" s="636"/>
    </row>
    <row r="100" spans="2:69" ht="12.9" customHeight="1" x14ac:dyDescent="0.2">
      <c r="B100" s="637"/>
      <c r="C100" s="636"/>
      <c r="D100" s="636"/>
      <c r="E100" s="636"/>
      <c r="F100" s="636"/>
      <c r="G100" s="636"/>
      <c r="H100" s="636"/>
      <c r="I100" s="636"/>
      <c r="J100" s="905"/>
      <c r="K100" s="905"/>
      <c r="L100" s="905"/>
      <c r="M100" s="636"/>
      <c r="N100" s="636"/>
      <c r="O100" s="636"/>
      <c r="P100" s="636"/>
      <c r="Q100" s="636"/>
      <c r="R100" s="636"/>
      <c r="S100" s="636"/>
      <c r="T100" s="636"/>
      <c r="U100" s="636"/>
      <c r="V100" s="636"/>
      <c r="W100" s="636"/>
      <c r="X100" s="636"/>
    </row>
    <row r="101" spans="2:69" ht="12.9" customHeight="1" x14ac:dyDescent="0.2">
      <c r="B101" s="637"/>
      <c r="C101" s="636"/>
      <c r="D101" s="636"/>
      <c r="E101" s="636"/>
      <c r="F101" s="636"/>
      <c r="G101" s="636"/>
      <c r="H101" s="636"/>
      <c r="I101" s="636"/>
      <c r="J101" s="905"/>
      <c r="K101" s="905"/>
      <c r="L101" s="908"/>
      <c r="M101" s="636"/>
      <c r="N101" s="636"/>
      <c r="O101" s="636"/>
      <c r="P101" s="636"/>
      <c r="Q101" s="636"/>
      <c r="R101" s="636"/>
      <c r="S101" s="636"/>
      <c r="T101" s="636"/>
      <c r="U101" s="636"/>
      <c r="V101" s="636"/>
      <c r="W101" s="636"/>
      <c r="X101" s="636"/>
    </row>
    <row r="102" spans="2:69" ht="12.9" customHeight="1" x14ac:dyDescent="0.2">
      <c r="B102" s="637"/>
      <c r="C102" s="636"/>
      <c r="D102" s="636"/>
      <c r="E102" s="636"/>
      <c r="F102" s="636"/>
      <c r="G102" s="636"/>
      <c r="H102" s="636"/>
      <c r="I102" s="636"/>
      <c r="J102" s="636"/>
      <c r="K102" s="636"/>
      <c r="L102" s="636"/>
      <c r="M102" s="636"/>
      <c r="N102" s="636"/>
      <c r="O102" s="636"/>
      <c r="P102" s="636"/>
      <c r="Q102" s="636"/>
      <c r="R102" s="636"/>
      <c r="S102" s="636"/>
      <c r="T102" s="636"/>
      <c r="U102" s="636"/>
      <c r="V102" s="636"/>
      <c r="W102" s="636"/>
      <c r="X102" s="636"/>
    </row>
    <row r="103" spans="2:69" ht="13.5" customHeight="1" x14ac:dyDescent="0.2">
      <c r="B103" s="637"/>
      <c r="C103" s="636"/>
      <c r="D103" s="636"/>
      <c r="E103" s="636"/>
      <c r="F103" s="636"/>
      <c r="G103" s="636"/>
      <c r="H103" s="636"/>
      <c r="I103" s="636"/>
      <c r="J103" s="636"/>
      <c r="K103" s="636"/>
      <c r="L103" s="636"/>
      <c r="M103" s="636"/>
      <c r="N103" s="636"/>
      <c r="O103" s="636"/>
      <c r="P103" s="636"/>
      <c r="Q103" s="636"/>
      <c r="R103" s="636"/>
      <c r="S103" s="636"/>
      <c r="T103" s="636"/>
      <c r="U103" s="636"/>
      <c r="V103" s="636"/>
      <c r="W103" s="636"/>
      <c r="X103" s="636"/>
    </row>
    <row r="104" spans="2:69" ht="13.5" customHeight="1" x14ac:dyDescent="0.2">
      <c r="B104" s="637"/>
      <c r="C104" s="636"/>
      <c r="D104" s="636"/>
      <c r="E104" s="636"/>
      <c r="F104" s="636"/>
      <c r="G104" s="636"/>
      <c r="H104" s="636"/>
      <c r="I104" s="636"/>
      <c r="J104" s="636"/>
      <c r="K104" s="636"/>
      <c r="L104" s="636"/>
      <c r="M104" s="636"/>
      <c r="N104" s="636"/>
      <c r="O104" s="636"/>
      <c r="P104" s="636"/>
      <c r="Q104" s="636"/>
      <c r="R104" s="636"/>
      <c r="S104" s="636"/>
      <c r="T104" s="636"/>
      <c r="U104" s="636"/>
      <c r="V104" s="636"/>
      <c r="W104" s="636"/>
      <c r="X104" s="636"/>
    </row>
    <row r="105" spans="2:69" ht="13.5" customHeight="1" x14ac:dyDescent="0.2">
      <c r="B105" s="637"/>
      <c r="C105" s="636"/>
      <c r="D105" s="636"/>
      <c r="E105" s="636"/>
      <c r="F105" s="636"/>
      <c r="G105" s="636"/>
      <c r="H105" s="636"/>
      <c r="I105" s="636"/>
      <c r="J105" s="636"/>
      <c r="K105" s="636"/>
      <c r="L105" s="636"/>
      <c r="M105" s="636"/>
      <c r="N105" s="636"/>
      <c r="O105" s="636"/>
      <c r="P105" s="636"/>
      <c r="Q105" s="636"/>
      <c r="R105" s="636"/>
      <c r="S105" s="636"/>
      <c r="T105" s="636"/>
      <c r="U105" s="636"/>
      <c r="V105" s="636"/>
      <c r="W105" s="636"/>
      <c r="X105" s="636"/>
    </row>
    <row r="106" spans="2:69" ht="13.5" customHeight="1" x14ac:dyDescent="0.2">
      <c r="B106" s="637"/>
      <c r="C106" s="636"/>
      <c r="D106" s="636"/>
      <c r="E106" s="636"/>
      <c r="F106" s="636"/>
      <c r="G106" s="636"/>
      <c r="H106" s="636"/>
      <c r="I106" s="636"/>
      <c r="J106" s="636"/>
      <c r="K106" s="636"/>
      <c r="L106" s="636"/>
      <c r="M106" s="636"/>
      <c r="N106" s="636"/>
      <c r="O106" s="636"/>
      <c r="P106" s="636"/>
      <c r="Q106" s="636"/>
      <c r="R106" s="636"/>
      <c r="S106" s="636"/>
      <c r="T106" s="636"/>
      <c r="U106" s="636"/>
      <c r="V106" s="636"/>
      <c r="W106" s="636"/>
      <c r="X106" s="636"/>
    </row>
    <row r="107" spans="2:69" ht="13.5" customHeight="1" x14ac:dyDescent="0.2">
      <c r="B107" s="637"/>
      <c r="C107" s="636"/>
      <c r="D107" s="636"/>
      <c r="E107" s="636"/>
      <c r="F107" s="636"/>
      <c r="G107" s="636"/>
      <c r="H107" s="636"/>
      <c r="I107" s="636"/>
      <c r="J107" s="636"/>
      <c r="K107" s="636"/>
      <c r="L107" s="636"/>
      <c r="M107" s="636"/>
      <c r="N107" s="636"/>
      <c r="O107" s="636"/>
      <c r="P107" s="636"/>
      <c r="Q107" s="636"/>
      <c r="R107" s="636"/>
      <c r="S107" s="636"/>
      <c r="T107" s="636"/>
      <c r="U107" s="636"/>
      <c r="V107" s="636"/>
      <c r="W107" s="636"/>
      <c r="X107" s="636"/>
    </row>
    <row r="108" spans="2:69" ht="13.5" customHeight="1" x14ac:dyDescent="0.2">
      <c r="B108" s="637"/>
      <c r="C108" s="636"/>
      <c r="D108" s="636"/>
      <c r="E108" s="636"/>
      <c r="F108" s="636"/>
      <c r="G108" s="636"/>
      <c r="H108" s="636"/>
      <c r="I108" s="636"/>
      <c r="J108" s="636"/>
      <c r="K108" s="636"/>
      <c r="L108" s="636"/>
      <c r="M108" s="636"/>
      <c r="N108" s="636"/>
      <c r="O108" s="636"/>
      <c r="P108" s="636"/>
      <c r="Q108" s="636"/>
      <c r="R108" s="636"/>
      <c r="S108" s="636"/>
      <c r="T108" s="636"/>
      <c r="U108" s="636"/>
      <c r="V108" s="636"/>
      <c r="W108" s="636"/>
      <c r="X108" s="636"/>
    </row>
    <row r="109" spans="2:69" ht="13.5" customHeight="1" x14ac:dyDescent="0.2">
      <c r="B109" s="637"/>
      <c r="C109" s="636"/>
      <c r="D109" s="636"/>
      <c r="E109" s="636"/>
      <c r="F109" s="636"/>
      <c r="G109" s="636"/>
      <c r="H109" s="636"/>
      <c r="I109" s="636"/>
      <c r="J109" s="636"/>
      <c r="K109" s="636"/>
      <c r="L109" s="636"/>
      <c r="M109" s="636"/>
      <c r="N109" s="636"/>
      <c r="O109" s="636"/>
      <c r="P109" s="636"/>
      <c r="Q109" s="636"/>
      <c r="R109" s="636"/>
      <c r="S109" s="636"/>
      <c r="T109" s="636"/>
      <c r="U109" s="636"/>
      <c r="V109" s="636"/>
      <c r="W109" s="636"/>
      <c r="X109" s="636"/>
    </row>
    <row r="110" spans="2:69" ht="13.5" customHeight="1" x14ac:dyDescent="0.2">
      <c r="B110" s="637"/>
      <c r="C110" s="636"/>
      <c r="D110" s="636"/>
      <c r="E110" s="636"/>
      <c r="F110" s="636"/>
      <c r="G110" s="636"/>
      <c r="H110" s="636"/>
      <c r="I110" s="636"/>
      <c r="J110" s="636"/>
      <c r="K110" s="636"/>
      <c r="L110" s="636"/>
      <c r="M110" s="636"/>
      <c r="N110" s="636"/>
      <c r="O110" s="636"/>
      <c r="P110" s="636"/>
      <c r="Q110" s="636"/>
      <c r="R110" s="636"/>
      <c r="S110" s="636"/>
      <c r="T110" s="636"/>
      <c r="U110" s="636"/>
      <c r="V110" s="636"/>
      <c r="W110" s="636"/>
      <c r="X110" s="636"/>
    </row>
    <row r="111" spans="2:69" ht="13.5" customHeight="1" x14ac:dyDescent="0.2">
      <c r="B111" s="637"/>
      <c r="C111" s="636"/>
      <c r="D111" s="636"/>
      <c r="E111" s="636"/>
      <c r="F111" s="636"/>
      <c r="G111" s="636"/>
      <c r="H111" s="636"/>
      <c r="I111" s="636"/>
      <c r="J111" s="636"/>
      <c r="K111" s="636"/>
      <c r="L111" s="636"/>
      <c r="M111" s="636"/>
      <c r="N111" s="636"/>
      <c r="O111" s="636"/>
      <c r="P111" s="636"/>
      <c r="Q111" s="636"/>
      <c r="R111" s="636"/>
      <c r="S111" s="636"/>
      <c r="T111" s="636"/>
      <c r="U111" s="636"/>
      <c r="V111" s="636"/>
      <c r="W111" s="636"/>
      <c r="X111" s="636"/>
    </row>
    <row r="112" spans="2:69" ht="13.5" customHeight="1" x14ac:dyDescent="0.2">
      <c r="B112" s="637"/>
      <c r="C112" s="636"/>
      <c r="D112" s="636"/>
      <c r="E112" s="636"/>
      <c r="F112" s="636"/>
      <c r="G112" s="636"/>
      <c r="H112" s="636"/>
      <c r="I112" s="636"/>
      <c r="J112" s="636"/>
      <c r="K112" s="636"/>
      <c r="L112" s="636"/>
      <c r="M112" s="636"/>
      <c r="N112" s="636"/>
      <c r="O112" s="636"/>
      <c r="P112" s="636"/>
      <c r="Q112" s="636"/>
      <c r="R112" s="636"/>
      <c r="S112" s="636"/>
      <c r="T112" s="636"/>
      <c r="U112" s="636"/>
      <c r="V112" s="636"/>
      <c r="W112" s="636"/>
      <c r="X112" s="636"/>
      <c r="Y112" s="636"/>
      <c r="Z112" s="636"/>
      <c r="AA112" s="636"/>
      <c r="AB112" s="636"/>
      <c r="AC112" s="636"/>
      <c r="AD112" s="636"/>
      <c r="AE112" s="636"/>
      <c r="AF112" s="636"/>
      <c r="AG112" s="636"/>
      <c r="AH112" s="636"/>
      <c r="AI112" s="636"/>
      <c r="AJ112" s="636"/>
    </row>
    <row r="113" spans="2:36" ht="13.5" customHeight="1" x14ac:dyDescent="0.2">
      <c r="B113" s="637"/>
      <c r="C113" s="636"/>
      <c r="D113" s="636"/>
      <c r="E113" s="636"/>
      <c r="F113" s="636"/>
      <c r="G113" s="636"/>
      <c r="H113" s="636"/>
      <c r="I113" s="636"/>
      <c r="J113" s="636"/>
      <c r="K113" s="636"/>
      <c r="L113" s="636"/>
      <c r="M113" s="636"/>
      <c r="N113" s="636"/>
      <c r="O113" s="636"/>
      <c r="P113" s="636"/>
      <c r="Q113" s="636"/>
      <c r="R113" s="636"/>
      <c r="S113" s="636"/>
      <c r="T113" s="636"/>
      <c r="U113" s="636"/>
      <c r="V113" s="636"/>
      <c r="W113" s="636"/>
      <c r="X113" s="636"/>
      <c r="Y113" s="636"/>
      <c r="Z113" s="636"/>
      <c r="AA113" s="636"/>
      <c r="AB113" s="636"/>
      <c r="AC113" s="636"/>
      <c r="AD113" s="636"/>
      <c r="AE113" s="636"/>
      <c r="AF113" s="636"/>
      <c r="AG113" s="636"/>
      <c r="AH113" s="636"/>
      <c r="AI113" s="636"/>
      <c r="AJ113" s="636"/>
    </row>
  </sheetData>
  <mergeCells count="170">
    <mergeCell ref="AN24:AO24"/>
    <mergeCell ref="AP24:AQ24"/>
    <mergeCell ref="AR24:AS24"/>
    <mergeCell ref="AN25:AO25"/>
    <mergeCell ref="AP25:AQ25"/>
    <mergeCell ref="AN21:AO21"/>
    <mergeCell ref="AP21:AQ21"/>
    <mergeCell ref="AR21:AS21"/>
    <mergeCell ref="AD21:AF21"/>
    <mergeCell ref="AN22:AO22"/>
    <mergeCell ref="AP22:AQ22"/>
    <mergeCell ref="AR22:AS22"/>
    <mergeCell ref="AN23:AO23"/>
    <mergeCell ref="AP23:AQ23"/>
    <mergeCell ref="AR23:AS23"/>
    <mergeCell ref="AH21:AI21"/>
    <mergeCell ref="AJ21:AK21"/>
    <mergeCell ref="AR13:AS13"/>
    <mergeCell ref="AN14:AO14"/>
    <mergeCell ref="AN15:AO15"/>
    <mergeCell ref="AN16:AO16"/>
    <mergeCell ref="AP14:AQ14"/>
    <mergeCell ref="AP15:AQ15"/>
    <mergeCell ref="AP16:AQ16"/>
    <mergeCell ref="AR14:AS14"/>
    <mergeCell ref="AR15:AS15"/>
    <mergeCell ref="AR16:AS16"/>
    <mergeCell ref="AP13:AQ13"/>
    <mergeCell ref="T5:U5"/>
    <mergeCell ref="H5:K5"/>
    <mergeCell ref="V4:AB8"/>
    <mergeCell ref="AN6:AO6"/>
    <mergeCell ref="AP6:AQ6"/>
    <mergeCell ref="AN13:AO13"/>
    <mergeCell ref="AN7:AN8"/>
    <mergeCell ref="AN11:AO11"/>
    <mergeCell ref="AP7:AQ7"/>
    <mergeCell ref="AP8:AQ8"/>
    <mergeCell ref="AP9:AQ9"/>
    <mergeCell ref="R6:S7"/>
    <mergeCell ref="H4:O4"/>
    <mergeCell ref="P4:S4"/>
    <mergeCell ref="AG11:AH11"/>
    <mergeCell ref="AP11:AQ11"/>
    <mergeCell ref="AW75:AX77"/>
    <mergeCell ref="AU76:AV76"/>
    <mergeCell ref="AU77:AV77"/>
    <mergeCell ref="AW78:AX78"/>
    <mergeCell ref="AW74:AX74"/>
    <mergeCell ref="AW65:AX66"/>
    <mergeCell ref="AC67:AC70"/>
    <mergeCell ref="AD67:AD70"/>
    <mergeCell ref="AE67:AF68"/>
    <mergeCell ref="AU67:AV68"/>
    <mergeCell ref="AC74:AF74"/>
    <mergeCell ref="AB72:AF72"/>
    <mergeCell ref="AW72:AX72"/>
    <mergeCell ref="AB78:AF78"/>
    <mergeCell ref="AW67:AX70"/>
    <mergeCell ref="AE69:AF70"/>
    <mergeCell ref="AU69:AV70"/>
    <mergeCell ref="AC71:AF71"/>
    <mergeCell ref="AW71:AX71"/>
    <mergeCell ref="AU74:AV74"/>
    <mergeCell ref="AB65:AB70"/>
    <mergeCell ref="AB75:AB77"/>
    <mergeCell ref="AC75:AD77"/>
    <mergeCell ref="AW64:AX64"/>
    <mergeCell ref="AE39:AR39"/>
    <mergeCell ref="AS39:AX41"/>
    <mergeCell ref="AE40:AI40"/>
    <mergeCell ref="AJ40:AM40"/>
    <mergeCell ref="AN40:AP40"/>
    <mergeCell ref="AQ40:AR41"/>
    <mergeCell ref="AB42:AB43"/>
    <mergeCell ref="AE42:AI42"/>
    <mergeCell ref="AJ43:AM43"/>
    <mergeCell ref="AB39:AD41"/>
    <mergeCell ref="AU64:AV64"/>
    <mergeCell ref="AD62:AG62"/>
    <mergeCell ref="AB51:AB53"/>
    <mergeCell ref="AC51:AC52"/>
    <mergeCell ref="AR51:AR52"/>
    <mergeCell ref="AB54:AB56"/>
    <mergeCell ref="AC54:AC55"/>
    <mergeCell ref="AB57:AC57"/>
    <mergeCell ref="AE57:AI57"/>
    <mergeCell ref="AJ57:AM57"/>
    <mergeCell ref="AQ58:AR58"/>
    <mergeCell ref="AQ59:AR59"/>
    <mergeCell ref="AC64:AF64"/>
    <mergeCell ref="AR44:AR45"/>
    <mergeCell ref="AB47:AD47"/>
    <mergeCell ref="AB48:AB50"/>
    <mergeCell ref="AC48:AC49"/>
    <mergeCell ref="AR48:AR49"/>
    <mergeCell ref="AB44:AB46"/>
    <mergeCell ref="AC44:AC45"/>
    <mergeCell ref="W72:X72"/>
    <mergeCell ref="B72:F72"/>
    <mergeCell ref="B57:C57"/>
    <mergeCell ref="E57:I57"/>
    <mergeCell ref="J57:M57"/>
    <mergeCell ref="S58:X58"/>
    <mergeCell ref="U64:V64"/>
    <mergeCell ref="W64:X64"/>
    <mergeCell ref="C64:F64"/>
    <mergeCell ref="B51:B53"/>
    <mergeCell ref="C51:C52"/>
    <mergeCell ref="R51:R52"/>
    <mergeCell ref="B54:B56"/>
    <mergeCell ref="C54:C55"/>
    <mergeCell ref="AB62:AC62"/>
    <mergeCell ref="Q59:R59"/>
    <mergeCell ref="AB58:AC59"/>
    <mergeCell ref="W78:X78"/>
    <mergeCell ref="B65:B70"/>
    <mergeCell ref="W65:X66"/>
    <mergeCell ref="C67:C70"/>
    <mergeCell ref="D67:D70"/>
    <mergeCell ref="E67:F68"/>
    <mergeCell ref="U67:V68"/>
    <mergeCell ref="W67:X70"/>
    <mergeCell ref="E69:F70"/>
    <mergeCell ref="U69:V70"/>
    <mergeCell ref="B78:F78"/>
    <mergeCell ref="C74:F74"/>
    <mergeCell ref="B75:B77"/>
    <mergeCell ref="C75:D77"/>
    <mergeCell ref="U76:V76"/>
    <mergeCell ref="U77:V77"/>
    <mergeCell ref="W75:X77"/>
    <mergeCell ref="C71:F71"/>
    <mergeCell ref="W71:X71"/>
    <mergeCell ref="U74:V74"/>
    <mergeCell ref="W74:X74"/>
    <mergeCell ref="L2:M2"/>
    <mergeCell ref="P2:Q2"/>
    <mergeCell ref="C5:D7"/>
    <mergeCell ref="E5:E7"/>
    <mergeCell ref="H6:I7"/>
    <mergeCell ref="J6:K7"/>
    <mergeCell ref="L6:M7"/>
    <mergeCell ref="N6:O7"/>
    <mergeCell ref="P6:Q7"/>
    <mergeCell ref="C4:G4"/>
    <mergeCell ref="F5:G5"/>
    <mergeCell ref="L5:O5"/>
    <mergeCell ref="P5:S5"/>
    <mergeCell ref="F6:G7"/>
    <mergeCell ref="B42:B43"/>
    <mergeCell ref="E42:I42"/>
    <mergeCell ref="J43:M43"/>
    <mergeCell ref="E40:I40"/>
    <mergeCell ref="J40:M40"/>
    <mergeCell ref="N40:P40"/>
    <mergeCell ref="B62:C62"/>
    <mergeCell ref="D62:G62"/>
    <mergeCell ref="Q40:R41"/>
    <mergeCell ref="B39:D41"/>
    <mergeCell ref="E39:R39"/>
    <mergeCell ref="B58:C59"/>
    <mergeCell ref="Q58:R58"/>
    <mergeCell ref="B44:B46"/>
    <mergeCell ref="C44:C45"/>
    <mergeCell ref="R44:R45"/>
    <mergeCell ref="B47:D47"/>
    <mergeCell ref="B48:B50"/>
    <mergeCell ref="C48:C49"/>
    <mergeCell ref="R48:R49"/>
  </mergeCells>
  <phoneticPr fontId="1"/>
  <dataValidations count="1">
    <dataValidation type="list" allowBlank="1" showInputMessage="1" showErrorMessage="1" sqref="P2:Q2">
      <formula1>#REF!</formula1>
    </dataValidation>
  </dataValidations>
  <printOptions horizontalCentered="1" verticalCentered="1"/>
  <pageMargins left="0.39370078740157483" right="7.874015748031496E-2" top="0.19685039370078741" bottom="0.19685039370078741" header="0" footer="0"/>
  <pageSetup paperSize="8" scale="57"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Q113"/>
  <sheetViews>
    <sheetView showGridLines="0" showZeros="0" view="pageBreakPreview" zoomScale="85" zoomScaleNormal="100" zoomScaleSheetLayoutView="85" workbookViewId="0">
      <selection activeCell="AM47" sqref="AM47"/>
    </sheetView>
  </sheetViews>
  <sheetFormatPr defaultColWidth="7.77734375" defaultRowHeight="13.5" customHeight="1" x14ac:dyDescent="0.2"/>
  <cols>
    <col min="1" max="1" width="5.6640625" style="820" customWidth="1"/>
    <col min="2" max="2" width="11.21875" style="90" customWidth="1"/>
    <col min="3" max="3" width="9.6640625" style="820" customWidth="1"/>
    <col min="4" max="4" width="8.21875" style="820" bestFit="1" customWidth="1"/>
    <col min="5" max="5" width="9" style="820" customWidth="1"/>
    <col min="6" max="6" width="9.21875" style="820" customWidth="1"/>
    <col min="7" max="7" width="9.21875" style="820" bestFit="1" customWidth="1"/>
    <col min="8" max="8" width="9.21875" style="820" customWidth="1"/>
    <col min="9" max="9" width="9.21875" style="820" bestFit="1" customWidth="1"/>
    <col min="10" max="16" width="6" style="820" customWidth="1"/>
    <col min="17" max="18" width="7.109375" style="820" bestFit="1" customWidth="1"/>
    <col min="19" max="20" width="6" style="820" customWidth="1"/>
    <col min="21" max="23" width="5.6640625" style="820" customWidth="1"/>
    <col min="24" max="24" width="6.21875" style="820" customWidth="1"/>
    <col min="25" max="26" width="0.33203125" style="820" customWidth="1"/>
    <col min="27" max="27" width="0.77734375" style="820" customWidth="1"/>
    <col min="28" max="28" width="11.21875" style="820" customWidth="1"/>
    <col min="29" max="29" width="9.6640625" style="820" customWidth="1"/>
    <col min="30" max="31" width="8.88671875" style="820" customWidth="1"/>
    <col min="32" max="32" width="7.33203125" style="820" bestFit="1" customWidth="1"/>
    <col min="33" max="33" width="11.21875" style="820" customWidth="1"/>
    <col min="34" max="35" width="12.77734375" style="820" customWidth="1"/>
    <col min="36" max="37" width="11" style="820" customWidth="1"/>
    <col min="38" max="39" width="6" style="820" customWidth="1"/>
    <col min="40" max="40" width="6.6640625" style="820" bestFit="1" customWidth="1"/>
    <col min="41" max="41" width="6.33203125" style="820" bestFit="1" customWidth="1"/>
    <col min="42" max="42" width="7.21875" style="820" bestFit="1" customWidth="1"/>
    <col min="43" max="44" width="6.88671875" style="820" bestFit="1" customWidth="1"/>
    <col min="45" max="45" width="6" style="820" customWidth="1"/>
    <col min="46" max="46" width="8.44140625" style="820" bestFit="1" customWidth="1"/>
    <col min="47" max="49" width="5.6640625" style="820" customWidth="1"/>
    <col min="50" max="50" width="5.88671875" style="820" customWidth="1"/>
    <col min="51" max="51" width="0.88671875" style="820" customWidth="1"/>
    <col min="52" max="52" width="5.6640625" style="820" customWidth="1"/>
    <col min="53" max="53" width="13.21875" style="820" customWidth="1"/>
    <col min="54" max="54" width="7" style="820" bestFit="1" customWidth="1"/>
    <col min="55" max="55" width="13.77734375" style="820" bestFit="1" customWidth="1"/>
    <col min="56" max="56" width="10.33203125" style="820" bestFit="1" customWidth="1"/>
    <col min="57" max="57" width="12.109375" style="820" bestFit="1" customWidth="1"/>
    <col min="58" max="58" width="9.6640625" style="820" bestFit="1" customWidth="1"/>
    <col min="59" max="59" width="17.33203125" style="820" bestFit="1" customWidth="1"/>
    <col min="60" max="60" width="9.6640625" style="820" bestFit="1" customWidth="1"/>
    <col min="61" max="61" width="10.109375" style="820" bestFit="1" customWidth="1"/>
    <col min="62" max="62" width="6" style="820" bestFit="1" customWidth="1"/>
    <col min="63" max="63" width="6.6640625" style="820" bestFit="1" customWidth="1"/>
    <col min="64" max="64" width="17.88671875" style="820" bestFit="1" customWidth="1"/>
    <col min="65" max="65" width="8.21875" style="820" bestFit="1" customWidth="1"/>
    <col min="66" max="66" width="10.109375" style="820" bestFit="1" customWidth="1"/>
    <col min="67" max="67" width="18.33203125" style="820" bestFit="1" customWidth="1"/>
    <col min="68" max="68" width="8.6640625" style="820" customWidth="1"/>
    <col min="69" max="69" width="2.6640625" style="820" customWidth="1"/>
    <col min="70" max="70" width="1.6640625" style="820" customWidth="1"/>
    <col min="71" max="16384" width="7.77734375" style="820"/>
  </cols>
  <sheetData>
    <row r="1" spans="2:67" ht="13.5" customHeight="1" x14ac:dyDescent="0.2">
      <c r="AU1" s="5" t="s">
        <v>624</v>
      </c>
      <c r="BF1" s="834" t="s">
        <v>614</v>
      </c>
    </row>
    <row r="2" spans="2:67" ht="15" customHeight="1" x14ac:dyDescent="0.2">
      <c r="B2" s="470" t="s">
        <v>409</v>
      </c>
      <c r="C2" s="470"/>
      <c r="E2" s="471"/>
      <c r="H2" s="85" t="s">
        <v>169</v>
      </c>
      <c r="I2" s="86"/>
      <c r="K2" s="87" t="s">
        <v>170</v>
      </c>
      <c r="L2" s="1104"/>
      <c r="M2" s="1105"/>
      <c r="O2" s="318" t="s">
        <v>297</v>
      </c>
      <c r="P2" s="1106" t="s">
        <v>298</v>
      </c>
      <c r="Q2" s="1107"/>
      <c r="R2" s="318" t="s">
        <v>299</v>
      </c>
      <c r="S2" s="319">
        <v>46.05</v>
      </c>
      <c r="T2" s="320" t="s">
        <v>300</v>
      </c>
      <c r="U2" s="321"/>
      <c r="V2" s="88" t="s">
        <v>334</v>
      </c>
      <c r="W2" s="104"/>
      <c r="X2" s="89" t="s">
        <v>441</v>
      </c>
      <c r="AI2" s="88" t="s">
        <v>448</v>
      </c>
      <c r="AJ2" s="629">
        <v>200</v>
      </c>
      <c r="AK2" s="820" t="s">
        <v>384</v>
      </c>
      <c r="AQ2" s="88" t="s">
        <v>449</v>
      </c>
      <c r="AR2" s="629">
        <f>AJ2*1.125</f>
        <v>225</v>
      </c>
      <c r="AS2" s="820" t="s">
        <v>384</v>
      </c>
      <c r="BB2" s="834">
        <v>56</v>
      </c>
      <c r="BC2" s="834" t="s">
        <v>609</v>
      </c>
      <c r="BD2" s="834">
        <v>4</v>
      </c>
      <c r="BE2" s="834" t="s">
        <v>610</v>
      </c>
      <c r="BF2" s="834">
        <v>1070.5999999999999</v>
      </c>
      <c r="BG2" s="837">
        <f>BB2*BD2/BF2*1000</f>
        <v>209.22847001681302</v>
      </c>
      <c r="BO2" s="25"/>
    </row>
    <row r="3" spans="2:67" ht="12.9" customHeight="1" thickBot="1" x14ac:dyDescent="0.25">
      <c r="B3" s="90" t="s">
        <v>171</v>
      </c>
      <c r="D3" s="521" t="s">
        <v>172</v>
      </c>
      <c r="K3" s="90"/>
      <c r="M3" s="521"/>
      <c r="V3" s="88"/>
      <c r="X3" s="521"/>
      <c r="BB3" s="834">
        <v>63</v>
      </c>
      <c r="BC3" s="834" t="s">
        <v>609</v>
      </c>
      <c r="BD3" s="834">
        <v>4</v>
      </c>
      <c r="BE3" s="834" t="s">
        <v>610</v>
      </c>
      <c r="BF3" s="834">
        <v>1070.5999999999999</v>
      </c>
      <c r="BG3" s="837">
        <f t="shared" ref="BG3" si="0">BB3*BD3/BF3*1000</f>
        <v>235.38202876891464</v>
      </c>
    </row>
    <row r="4" spans="2:67" ht="12.9" customHeight="1" x14ac:dyDescent="0.2">
      <c r="B4" s="91"/>
      <c r="C4" s="1122" t="s">
        <v>173</v>
      </c>
      <c r="D4" s="1123"/>
      <c r="E4" s="1123"/>
      <c r="F4" s="1123"/>
      <c r="G4" s="1124"/>
      <c r="H4" s="1122" t="s">
        <v>174</v>
      </c>
      <c r="I4" s="1123"/>
      <c r="J4" s="1123"/>
      <c r="K4" s="1123"/>
      <c r="L4" s="1123"/>
      <c r="M4" s="1123"/>
      <c r="N4" s="1123"/>
      <c r="O4" s="1124"/>
      <c r="P4" s="1122" t="s">
        <v>298</v>
      </c>
      <c r="Q4" s="1123"/>
      <c r="R4" s="1123"/>
      <c r="S4" s="1244"/>
      <c r="T4" s="472"/>
      <c r="U4" s="329"/>
      <c r="V4" s="1076" t="s">
        <v>412</v>
      </c>
      <c r="W4" s="1077"/>
      <c r="X4" s="1077"/>
      <c r="Y4" s="1077"/>
      <c r="Z4" s="1077"/>
      <c r="AA4" s="1077"/>
      <c r="AB4" s="1224"/>
      <c r="AE4" s="637"/>
      <c r="AF4" s="637"/>
      <c r="AG4" s="637"/>
      <c r="AH4" s="637"/>
      <c r="AI4" s="637"/>
      <c r="AJ4" s="637"/>
      <c r="AK4" s="637"/>
      <c r="AL4" s="637"/>
      <c r="AM4" s="637"/>
      <c r="AT4" s="637"/>
      <c r="AU4" s="637"/>
      <c r="AV4" s="637"/>
      <c r="AW4" s="637"/>
      <c r="AX4" s="637"/>
      <c r="AY4" s="637"/>
    </row>
    <row r="5" spans="2:67" ht="12.9" customHeight="1" x14ac:dyDescent="0.2">
      <c r="B5" s="92"/>
      <c r="C5" s="1108" t="s">
        <v>291</v>
      </c>
      <c r="D5" s="1109"/>
      <c r="E5" s="1109" t="s">
        <v>176</v>
      </c>
      <c r="F5" s="1125" t="s">
        <v>416</v>
      </c>
      <c r="G5" s="1126"/>
      <c r="H5" s="1125" t="s">
        <v>177</v>
      </c>
      <c r="I5" s="1127"/>
      <c r="J5" s="1127"/>
      <c r="K5" s="1126"/>
      <c r="L5" s="1125" t="s">
        <v>178</v>
      </c>
      <c r="M5" s="1127"/>
      <c r="N5" s="1127"/>
      <c r="O5" s="1126"/>
      <c r="P5" s="1125" t="s">
        <v>179</v>
      </c>
      <c r="Q5" s="1127"/>
      <c r="R5" s="1127"/>
      <c r="S5" s="1128"/>
      <c r="T5" s="1235" t="s">
        <v>452</v>
      </c>
      <c r="U5" s="1236"/>
      <c r="V5" s="1079"/>
      <c r="W5" s="1225"/>
      <c r="X5" s="1225"/>
      <c r="Y5" s="1225"/>
      <c r="Z5" s="1225"/>
      <c r="AA5" s="1225"/>
      <c r="AB5" s="1226"/>
      <c r="AC5" s="90" t="s">
        <v>191</v>
      </c>
      <c r="AE5" s="637"/>
      <c r="AF5" s="637"/>
      <c r="AG5" s="637"/>
      <c r="AH5" s="637"/>
      <c r="AI5" s="637"/>
      <c r="AJ5" s="637"/>
      <c r="AK5" s="637"/>
      <c r="AL5" s="637"/>
      <c r="AM5" s="637"/>
      <c r="AN5" s="654"/>
      <c r="AO5" s="653"/>
      <c r="AP5" s="653"/>
      <c r="AQ5" s="653"/>
      <c r="AT5" s="670"/>
      <c r="AU5" s="670"/>
      <c r="AV5" s="670"/>
      <c r="AW5" s="670"/>
      <c r="AX5" s="637"/>
      <c r="AY5" s="637"/>
    </row>
    <row r="6" spans="2:67" ht="12.9" customHeight="1" x14ac:dyDescent="0.2">
      <c r="B6" s="92"/>
      <c r="C6" s="1108"/>
      <c r="D6" s="1109"/>
      <c r="E6" s="1109"/>
      <c r="F6" s="1129" t="s">
        <v>415</v>
      </c>
      <c r="G6" s="1119"/>
      <c r="H6" s="1110" t="s">
        <v>292</v>
      </c>
      <c r="I6" s="1111"/>
      <c r="J6" s="1114" t="s">
        <v>180</v>
      </c>
      <c r="K6" s="1115"/>
      <c r="L6" s="1110" t="s">
        <v>293</v>
      </c>
      <c r="M6" s="1111"/>
      <c r="N6" s="1118" t="s">
        <v>180</v>
      </c>
      <c r="O6" s="1119"/>
      <c r="P6" s="1110" t="s">
        <v>181</v>
      </c>
      <c r="Q6" s="1111"/>
      <c r="R6" s="1118" t="s">
        <v>180</v>
      </c>
      <c r="S6" s="1242"/>
      <c r="T6" s="758" t="s">
        <v>385</v>
      </c>
      <c r="U6" s="761" t="s">
        <v>386</v>
      </c>
      <c r="V6" s="1079"/>
      <c r="W6" s="1225"/>
      <c r="X6" s="1225"/>
      <c r="Y6" s="1225"/>
      <c r="Z6" s="1225"/>
      <c r="AA6" s="1225"/>
      <c r="AB6" s="1226"/>
      <c r="AC6" s="90" t="s">
        <v>332</v>
      </c>
      <c r="AE6" s="637"/>
      <c r="AF6" s="637"/>
      <c r="AG6" s="637"/>
      <c r="AH6" s="637"/>
      <c r="AI6" s="637"/>
      <c r="AJ6" s="637"/>
      <c r="AK6" s="637"/>
      <c r="AL6" s="637"/>
      <c r="AM6" s="637"/>
      <c r="AN6" s="1237"/>
      <c r="AO6" s="1237"/>
      <c r="AP6" s="1238"/>
      <c r="AQ6" s="1238"/>
      <c r="AR6" s="842"/>
      <c r="AS6" s="842"/>
      <c r="AT6" s="654"/>
      <c r="AU6" s="654"/>
      <c r="AV6" s="654"/>
      <c r="AW6" s="654"/>
      <c r="AX6" s="654"/>
      <c r="AY6" s="654"/>
    </row>
    <row r="7" spans="2:67" ht="13.2" customHeight="1" x14ac:dyDescent="0.2">
      <c r="B7" s="92"/>
      <c r="C7" s="1108"/>
      <c r="D7" s="1109"/>
      <c r="E7" s="1109"/>
      <c r="F7" s="1130"/>
      <c r="G7" s="1121"/>
      <c r="H7" s="1112"/>
      <c r="I7" s="1113"/>
      <c r="J7" s="1116"/>
      <c r="K7" s="1117"/>
      <c r="L7" s="1112"/>
      <c r="M7" s="1113"/>
      <c r="N7" s="1120"/>
      <c r="O7" s="1121"/>
      <c r="P7" s="1112"/>
      <c r="Q7" s="1113"/>
      <c r="R7" s="1120"/>
      <c r="S7" s="1243"/>
      <c r="T7" s="759"/>
      <c r="U7" s="762"/>
      <c r="V7" s="1079"/>
      <c r="W7" s="1225"/>
      <c r="X7" s="1225"/>
      <c r="Y7" s="1225"/>
      <c r="Z7" s="1225"/>
      <c r="AA7" s="1225"/>
      <c r="AB7" s="1226"/>
      <c r="AC7" s="90" t="s">
        <v>331</v>
      </c>
      <c r="AE7" s="637"/>
      <c r="AF7" s="637"/>
      <c r="AG7" s="637"/>
      <c r="AH7" s="637"/>
      <c r="AI7" s="637"/>
      <c r="AJ7" s="637"/>
      <c r="AK7" s="637"/>
      <c r="AL7" s="637"/>
      <c r="AM7" s="637"/>
      <c r="AN7" s="1238"/>
      <c r="AO7" s="671"/>
      <c r="AP7" s="1241"/>
      <c r="AQ7" s="1241"/>
      <c r="AR7" s="842"/>
      <c r="AS7" s="842"/>
      <c r="AT7" s="654"/>
      <c r="AU7" s="654"/>
      <c r="AV7" s="654"/>
      <c r="AW7" s="654"/>
      <c r="AX7" s="654"/>
      <c r="AY7" s="654"/>
    </row>
    <row r="8" spans="2:67" ht="12.9" customHeight="1" thickBot="1" x14ac:dyDescent="0.25">
      <c r="B8" s="93"/>
      <c r="C8" s="94" t="s">
        <v>182</v>
      </c>
      <c r="D8" s="466" t="s">
        <v>183</v>
      </c>
      <c r="E8" s="764" t="s">
        <v>184</v>
      </c>
      <c r="F8" s="628" t="s">
        <v>182</v>
      </c>
      <c r="G8" s="615" t="s">
        <v>183</v>
      </c>
      <c r="H8" s="96" t="s">
        <v>182</v>
      </c>
      <c r="I8" s="97" t="s">
        <v>183</v>
      </c>
      <c r="J8" s="97" t="s">
        <v>182</v>
      </c>
      <c r="K8" s="98" t="s">
        <v>183</v>
      </c>
      <c r="L8" s="96" t="s">
        <v>182</v>
      </c>
      <c r="M8" s="466" t="s">
        <v>183</v>
      </c>
      <c r="N8" s="614" t="s">
        <v>182</v>
      </c>
      <c r="O8" s="615" t="s">
        <v>183</v>
      </c>
      <c r="P8" s="96" t="s">
        <v>182</v>
      </c>
      <c r="Q8" s="466" t="s">
        <v>183</v>
      </c>
      <c r="R8" s="614" t="s">
        <v>182</v>
      </c>
      <c r="S8" s="620" t="s">
        <v>183</v>
      </c>
      <c r="T8" s="760"/>
      <c r="U8" s="763"/>
      <c r="V8" s="1082"/>
      <c r="W8" s="1083"/>
      <c r="X8" s="1083"/>
      <c r="Y8" s="1083"/>
      <c r="Z8" s="1083"/>
      <c r="AA8" s="1083"/>
      <c r="AB8" s="1227"/>
      <c r="AC8" s="90" t="s">
        <v>192</v>
      </c>
      <c r="AE8" s="637"/>
      <c r="AF8" s="596"/>
      <c r="AG8" s="647"/>
      <c r="AH8" s="647"/>
      <c r="AK8" s="337"/>
      <c r="AL8" s="337"/>
      <c r="AM8" s="337"/>
      <c r="AN8" s="1238"/>
      <c r="AO8" s="902"/>
      <c r="AP8" s="1241"/>
      <c r="AQ8" s="1241"/>
      <c r="AR8" s="842"/>
      <c r="AS8" s="842"/>
      <c r="AT8" s="651"/>
      <c r="AU8" s="653"/>
      <c r="AV8" s="653"/>
      <c r="AW8" s="658"/>
      <c r="AX8" s="658"/>
      <c r="AY8" s="671"/>
    </row>
    <row r="9" spans="2:67" ht="12.9" customHeight="1" thickTop="1" x14ac:dyDescent="0.2">
      <c r="B9" s="99" t="s">
        <v>185</v>
      </c>
      <c r="C9" s="633"/>
      <c r="D9" s="634"/>
      <c r="E9" s="635"/>
      <c r="F9" s="819"/>
      <c r="G9" s="819"/>
      <c r="H9" s="868"/>
      <c r="I9" s="869"/>
      <c r="J9" s="869"/>
      <c r="K9" s="869"/>
      <c r="L9" s="868"/>
      <c r="M9" s="870"/>
      <c r="N9" s="869"/>
      <c r="O9" s="869"/>
      <c r="P9" s="633"/>
      <c r="Q9" s="331"/>
      <c r="R9" s="819"/>
      <c r="S9" s="819"/>
      <c r="T9" s="884"/>
      <c r="U9" s="885"/>
      <c r="V9" s="609"/>
      <c r="W9" s="223"/>
      <c r="X9" s="223"/>
      <c r="Y9" s="223"/>
      <c r="Z9" s="223"/>
      <c r="AA9" s="223"/>
      <c r="AB9" s="224"/>
      <c r="AF9" s="484"/>
      <c r="AG9" s="647"/>
      <c r="AH9" s="647"/>
      <c r="AN9" s="671"/>
      <c r="AO9" s="902"/>
      <c r="AP9" s="1241"/>
      <c r="AQ9" s="1241"/>
      <c r="AR9" s="842"/>
      <c r="AS9" s="842"/>
      <c r="AY9" s="653"/>
      <c r="AZ9" s="621"/>
    </row>
    <row r="10" spans="2:67" ht="12.9" customHeight="1" thickBot="1" x14ac:dyDescent="0.25">
      <c r="B10" s="101"/>
      <c r="C10" s="102"/>
      <c r="D10" s="103"/>
      <c r="E10" s="765"/>
      <c r="F10" s="616">
        <f>C10*E10</f>
        <v>0</v>
      </c>
      <c r="G10" s="616">
        <f>D10*E10</f>
        <v>0</v>
      </c>
      <c r="H10" s="889"/>
      <c r="I10" s="890"/>
      <c r="J10" s="871">
        <f t="shared" ref="J10:K19" si="1">+H10*$E10</f>
        <v>0</v>
      </c>
      <c r="K10" s="872">
        <f t="shared" si="1"/>
        <v>0</v>
      </c>
      <c r="L10" s="110"/>
      <c r="M10" s="891"/>
      <c r="N10" s="111">
        <f t="shared" ref="N10:O19" si="2">$E10*L10</f>
        <v>0</v>
      </c>
      <c r="O10" s="111">
        <f t="shared" si="2"/>
        <v>0</v>
      </c>
      <c r="P10" s="102"/>
      <c r="Q10" s="103"/>
      <c r="R10" s="616">
        <f t="shared" ref="R10:S19" si="3">$E10*P10</f>
        <v>0</v>
      </c>
      <c r="S10" s="622">
        <f t="shared" si="3"/>
        <v>0</v>
      </c>
      <c r="T10" s="886">
        <f>IF(F10&gt;0,F10/(J10+R10),0)</f>
        <v>0</v>
      </c>
      <c r="U10" s="887">
        <f t="shared" ref="U10:U19" si="4">IF(G10&gt;0,G10/(K10+S10),0)</f>
        <v>0</v>
      </c>
      <c r="V10" s="612"/>
      <c r="W10" s="225"/>
      <c r="X10" s="225"/>
      <c r="Y10" s="225"/>
      <c r="Z10" s="225"/>
      <c r="AA10" s="225"/>
      <c r="AB10" s="226"/>
      <c r="AF10" s="484"/>
      <c r="AN10" s="90" t="s">
        <v>443</v>
      </c>
      <c r="AO10" s="902"/>
      <c r="AP10" s="903"/>
      <c r="AQ10" s="903"/>
      <c r="AR10" s="842"/>
      <c r="AS10" s="842"/>
      <c r="AY10" s="673"/>
      <c r="AZ10" s="621"/>
    </row>
    <row r="11" spans="2:67" ht="12.9" customHeight="1" x14ac:dyDescent="0.2">
      <c r="B11" s="101"/>
      <c r="C11" s="102"/>
      <c r="D11" s="103"/>
      <c r="E11" s="765"/>
      <c r="F11" s="616">
        <f t="shared" ref="F11:F19" si="5">C11*E11</f>
        <v>0</v>
      </c>
      <c r="G11" s="616">
        <f t="shared" ref="G11:G19" si="6">D11*E11</f>
        <v>0</v>
      </c>
      <c r="H11" s="889"/>
      <c r="I11" s="890"/>
      <c r="J11" s="871">
        <f t="shared" si="1"/>
        <v>0</v>
      </c>
      <c r="K11" s="872">
        <f t="shared" si="1"/>
        <v>0</v>
      </c>
      <c r="L11" s="110"/>
      <c r="M11" s="891"/>
      <c r="N11" s="111">
        <f t="shared" si="2"/>
        <v>0</v>
      </c>
      <c r="O11" s="111">
        <f t="shared" si="2"/>
        <v>0</v>
      </c>
      <c r="P11" s="102"/>
      <c r="Q11" s="103"/>
      <c r="R11" s="616">
        <f t="shared" si="3"/>
        <v>0</v>
      </c>
      <c r="S11" s="622">
        <f t="shared" si="3"/>
        <v>0</v>
      </c>
      <c r="T11" s="886">
        <f t="shared" ref="T11:T18" si="7">IF(F11&gt;0,F11/(J11+R11),0)</f>
        <v>0</v>
      </c>
      <c r="U11" s="887">
        <f t="shared" si="4"/>
        <v>0</v>
      </c>
      <c r="V11" s="612"/>
      <c r="W11" s="225"/>
      <c r="X11" s="225"/>
      <c r="Y11" s="225"/>
      <c r="Z11" s="225"/>
      <c r="AA11" s="225"/>
      <c r="AB11" s="226"/>
      <c r="AF11" s="484"/>
      <c r="AG11" s="1245" t="s">
        <v>394</v>
      </c>
      <c r="AH11" s="1246"/>
      <c r="AI11" s="340" t="s">
        <v>322</v>
      </c>
      <c r="AJ11" s="340" t="s">
        <v>324</v>
      </c>
      <c r="AK11" s="341" t="s">
        <v>325</v>
      </c>
      <c r="AN11" s="1238"/>
      <c r="AO11" s="1238"/>
      <c r="AP11" s="1241"/>
      <c r="AQ11" s="1241"/>
      <c r="AY11" s="673"/>
      <c r="AZ11" s="621"/>
    </row>
    <row r="12" spans="2:67" ht="12.9" customHeight="1" thickBot="1" x14ac:dyDescent="0.25">
      <c r="B12" s="101"/>
      <c r="C12" s="102"/>
      <c r="D12" s="103"/>
      <c r="E12" s="765"/>
      <c r="F12" s="616">
        <f t="shared" si="5"/>
        <v>0</v>
      </c>
      <c r="G12" s="616">
        <f t="shared" si="6"/>
        <v>0</v>
      </c>
      <c r="H12" s="889"/>
      <c r="I12" s="890"/>
      <c r="J12" s="871">
        <f t="shared" si="1"/>
        <v>0</v>
      </c>
      <c r="K12" s="872">
        <f t="shared" si="1"/>
        <v>0</v>
      </c>
      <c r="L12" s="110"/>
      <c r="M12" s="891"/>
      <c r="N12" s="111">
        <f t="shared" si="2"/>
        <v>0</v>
      </c>
      <c r="O12" s="111">
        <f t="shared" si="2"/>
        <v>0</v>
      </c>
      <c r="P12" s="102"/>
      <c r="Q12" s="103"/>
      <c r="R12" s="616">
        <f t="shared" si="3"/>
        <v>0</v>
      </c>
      <c r="S12" s="622">
        <f t="shared" si="3"/>
        <v>0</v>
      </c>
      <c r="T12" s="886">
        <f t="shared" si="7"/>
        <v>0</v>
      </c>
      <c r="U12" s="887">
        <f t="shared" si="4"/>
        <v>0</v>
      </c>
      <c r="V12" s="612"/>
      <c r="W12" s="225"/>
      <c r="X12" s="225"/>
      <c r="Y12" s="225"/>
      <c r="Z12" s="225"/>
      <c r="AA12" s="225"/>
      <c r="AB12" s="226"/>
      <c r="AF12" s="484"/>
      <c r="AG12" s="826" t="s">
        <v>320</v>
      </c>
      <c r="AH12" s="344" t="s">
        <v>321</v>
      </c>
      <c r="AI12" s="344" t="s">
        <v>323</v>
      </c>
      <c r="AJ12" s="344" t="s">
        <v>323</v>
      </c>
      <c r="AK12" s="345" t="s">
        <v>323</v>
      </c>
      <c r="AN12" s="90" t="s">
        <v>428</v>
      </c>
      <c r="AY12" s="675"/>
      <c r="AZ12" s="621"/>
    </row>
    <row r="13" spans="2:67" ht="12.9" customHeight="1" x14ac:dyDescent="0.2">
      <c r="B13" s="101"/>
      <c r="C13" s="102"/>
      <c r="D13" s="103"/>
      <c r="E13" s="765"/>
      <c r="F13" s="616">
        <f t="shared" si="5"/>
        <v>0</v>
      </c>
      <c r="G13" s="616">
        <f t="shared" si="6"/>
        <v>0</v>
      </c>
      <c r="H13" s="889"/>
      <c r="I13" s="890"/>
      <c r="J13" s="871">
        <f t="shared" si="1"/>
        <v>0</v>
      </c>
      <c r="K13" s="872">
        <f t="shared" si="1"/>
        <v>0</v>
      </c>
      <c r="L13" s="110"/>
      <c r="M13" s="891"/>
      <c r="N13" s="111">
        <f t="shared" si="2"/>
        <v>0</v>
      </c>
      <c r="O13" s="111">
        <f t="shared" si="2"/>
        <v>0</v>
      </c>
      <c r="P13" s="102"/>
      <c r="Q13" s="103"/>
      <c r="R13" s="616">
        <f t="shared" si="3"/>
        <v>0</v>
      </c>
      <c r="S13" s="622">
        <f t="shared" si="3"/>
        <v>0</v>
      </c>
      <c r="T13" s="886">
        <f t="shared" si="7"/>
        <v>0</v>
      </c>
      <c r="U13" s="887">
        <f t="shared" si="4"/>
        <v>0</v>
      </c>
      <c r="V13" s="612"/>
      <c r="W13" s="225"/>
      <c r="X13" s="225"/>
      <c r="Y13" s="225"/>
      <c r="Z13" s="225"/>
      <c r="AA13" s="225"/>
      <c r="AB13" s="226"/>
      <c r="AE13" s="674"/>
      <c r="AF13" s="596"/>
      <c r="AG13" s="350">
        <f>AH23</f>
        <v>105.29</v>
      </c>
      <c r="AH13" s="351">
        <f>AI23</f>
        <v>131.35</v>
      </c>
      <c r="AI13" s="352">
        <v>64090</v>
      </c>
      <c r="AJ13" s="352">
        <v>177860</v>
      </c>
      <c r="AK13" s="353">
        <f>AJ13-AI13</f>
        <v>113770</v>
      </c>
      <c r="AN13" s="1239" t="s">
        <v>280</v>
      </c>
      <c r="AO13" s="1240"/>
      <c r="AP13" s="1264" t="s">
        <v>426</v>
      </c>
      <c r="AQ13" s="1265"/>
      <c r="AR13" s="1247" t="s">
        <v>436</v>
      </c>
      <c r="AS13" s="1244"/>
      <c r="AY13" s="675"/>
      <c r="AZ13" s="621"/>
    </row>
    <row r="14" spans="2:67" ht="12.9" customHeight="1" x14ac:dyDescent="0.2">
      <c r="B14" s="101"/>
      <c r="C14" s="102"/>
      <c r="D14" s="103"/>
      <c r="E14" s="765"/>
      <c r="F14" s="616">
        <f t="shared" si="5"/>
        <v>0</v>
      </c>
      <c r="G14" s="616">
        <f t="shared" si="6"/>
        <v>0</v>
      </c>
      <c r="H14" s="889"/>
      <c r="I14" s="890"/>
      <c r="J14" s="871">
        <f t="shared" si="1"/>
        <v>0</v>
      </c>
      <c r="K14" s="872">
        <f t="shared" si="1"/>
        <v>0</v>
      </c>
      <c r="L14" s="110"/>
      <c r="M14" s="891"/>
      <c r="N14" s="111">
        <f t="shared" si="2"/>
        <v>0</v>
      </c>
      <c r="O14" s="111">
        <f t="shared" si="2"/>
        <v>0</v>
      </c>
      <c r="P14" s="102"/>
      <c r="Q14" s="103"/>
      <c r="R14" s="616">
        <f t="shared" si="3"/>
        <v>0</v>
      </c>
      <c r="S14" s="622">
        <f t="shared" si="3"/>
        <v>0</v>
      </c>
      <c r="T14" s="886">
        <f t="shared" si="7"/>
        <v>0</v>
      </c>
      <c r="U14" s="887">
        <f>IF(G14&gt;0,G14/(K14+S14),0)</f>
        <v>0</v>
      </c>
      <c r="V14" s="612"/>
      <c r="W14" s="225"/>
      <c r="X14" s="225"/>
      <c r="Y14" s="225"/>
      <c r="Z14" s="225"/>
      <c r="AA14" s="225"/>
      <c r="AB14" s="226"/>
      <c r="AE14" s="674"/>
      <c r="AF14" s="596"/>
      <c r="AG14" s="350">
        <f t="shared" ref="AG14:AH17" si="8">AH24</f>
        <v>95.39</v>
      </c>
      <c r="AH14" s="351">
        <f t="shared" si="8"/>
        <v>121.45</v>
      </c>
      <c r="AI14" s="352">
        <f>$AI$13</f>
        <v>64090</v>
      </c>
      <c r="AJ14" s="352">
        <f>$AJ$13</f>
        <v>177860</v>
      </c>
      <c r="AK14" s="353">
        <f>AJ14-AI14</f>
        <v>113770</v>
      </c>
      <c r="AN14" s="1099" t="s">
        <v>430</v>
      </c>
      <c r="AO14" s="1248"/>
      <c r="AP14" s="1253">
        <f>Q58</f>
        <v>0</v>
      </c>
      <c r="AQ14" s="1254"/>
      <c r="AR14" s="1259">
        <f>AP14*0.967</f>
        <v>0</v>
      </c>
      <c r="AS14" s="1260"/>
      <c r="AY14" s="675"/>
      <c r="AZ14" s="621"/>
    </row>
    <row r="15" spans="2:67" ht="12.9" customHeight="1" thickBot="1" x14ac:dyDescent="0.25">
      <c r="B15" s="101"/>
      <c r="C15" s="102"/>
      <c r="D15" s="103"/>
      <c r="E15" s="765"/>
      <c r="F15" s="616">
        <f t="shared" si="5"/>
        <v>0</v>
      </c>
      <c r="G15" s="616">
        <f t="shared" si="6"/>
        <v>0</v>
      </c>
      <c r="H15" s="889"/>
      <c r="I15" s="890"/>
      <c r="J15" s="871">
        <f t="shared" si="1"/>
        <v>0</v>
      </c>
      <c r="K15" s="872">
        <f t="shared" si="1"/>
        <v>0</v>
      </c>
      <c r="L15" s="110"/>
      <c r="M15" s="891"/>
      <c r="N15" s="111">
        <f t="shared" si="2"/>
        <v>0</v>
      </c>
      <c r="O15" s="111">
        <f t="shared" si="2"/>
        <v>0</v>
      </c>
      <c r="P15" s="102"/>
      <c r="Q15" s="103"/>
      <c r="R15" s="616">
        <f t="shared" si="3"/>
        <v>0</v>
      </c>
      <c r="S15" s="622">
        <f t="shared" si="3"/>
        <v>0</v>
      </c>
      <c r="T15" s="886">
        <f t="shared" si="7"/>
        <v>0</v>
      </c>
      <c r="U15" s="887">
        <f t="shared" si="4"/>
        <v>0</v>
      </c>
      <c r="V15" s="612"/>
      <c r="W15" s="225"/>
      <c r="X15" s="225"/>
      <c r="Y15" s="225"/>
      <c r="Z15" s="225"/>
      <c r="AA15" s="225"/>
      <c r="AB15" s="226"/>
      <c r="AE15" s="674"/>
      <c r="AF15" s="596"/>
      <c r="AG15" s="350">
        <f t="shared" si="8"/>
        <v>88.22</v>
      </c>
      <c r="AH15" s="351">
        <f t="shared" si="8"/>
        <v>114.28</v>
      </c>
      <c r="AI15" s="352">
        <f>$AI$13</f>
        <v>64090</v>
      </c>
      <c r="AJ15" s="352">
        <f>$AJ$13</f>
        <v>177860</v>
      </c>
      <c r="AK15" s="353">
        <f>AJ15-AI15</f>
        <v>113770</v>
      </c>
      <c r="AN15" s="1249" t="s">
        <v>312</v>
      </c>
      <c r="AO15" s="1250"/>
      <c r="AP15" s="1255">
        <f>Q59</f>
        <v>0</v>
      </c>
      <c r="AQ15" s="1256"/>
      <c r="AR15" s="1261">
        <f>AP15*0.967</f>
        <v>0</v>
      </c>
      <c r="AS15" s="1262"/>
      <c r="AX15" s="675"/>
      <c r="AY15" s="621"/>
    </row>
    <row r="16" spans="2:67" ht="12.9" customHeight="1" thickTop="1" thickBot="1" x14ac:dyDescent="0.25">
      <c r="B16" s="101"/>
      <c r="C16" s="102"/>
      <c r="D16" s="103"/>
      <c r="E16" s="765"/>
      <c r="F16" s="616">
        <f t="shared" si="5"/>
        <v>0</v>
      </c>
      <c r="G16" s="616">
        <f t="shared" si="6"/>
        <v>0</v>
      </c>
      <c r="H16" s="889"/>
      <c r="I16" s="890"/>
      <c r="J16" s="871">
        <f t="shared" si="1"/>
        <v>0</v>
      </c>
      <c r="K16" s="872">
        <f t="shared" si="1"/>
        <v>0</v>
      </c>
      <c r="L16" s="110"/>
      <c r="M16" s="891"/>
      <c r="N16" s="111">
        <f t="shared" si="2"/>
        <v>0</v>
      </c>
      <c r="O16" s="111">
        <f t="shared" si="2"/>
        <v>0</v>
      </c>
      <c r="P16" s="102"/>
      <c r="Q16" s="103"/>
      <c r="R16" s="616">
        <f t="shared" si="3"/>
        <v>0</v>
      </c>
      <c r="S16" s="622">
        <f t="shared" si="3"/>
        <v>0</v>
      </c>
      <c r="T16" s="886">
        <f t="shared" si="7"/>
        <v>0</v>
      </c>
      <c r="U16" s="887">
        <f t="shared" si="4"/>
        <v>0</v>
      </c>
      <c r="V16" s="611"/>
      <c r="W16" s="227"/>
      <c r="X16" s="227"/>
      <c r="Y16" s="227"/>
      <c r="Z16" s="227"/>
      <c r="AA16" s="227"/>
      <c r="AB16" s="228"/>
      <c r="AE16" s="709"/>
      <c r="AF16" s="648"/>
      <c r="AG16" s="350">
        <f t="shared" si="8"/>
        <v>84.97</v>
      </c>
      <c r="AH16" s="351">
        <f t="shared" si="8"/>
        <v>111.03</v>
      </c>
      <c r="AI16" s="352">
        <f>$AI$13</f>
        <v>64090</v>
      </c>
      <c r="AJ16" s="352">
        <f>$AJ$13</f>
        <v>177860</v>
      </c>
      <c r="AK16" s="353">
        <f>AJ16-AI16</f>
        <v>113770</v>
      </c>
      <c r="AN16" s="1251" t="s">
        <v>427</v>
      </c>
      <c r="AO16" s="1252"/>
      <c r="AP16" s="1257">
        <f>SUM(AP14:AQ15)</f>
        <v>0</v>
      </c>
      <c r="AQ16" s="1258"/>
      <c r="AR16" s="1257">
        <f>AP16*0.967</f>
        <v>0</v>
      </c>
      <c r="AS16" s="1263"/>
      <c r="AX16" s="675"/>
      <c r="AY16" s="621"/>
    </row>
    <row r="17" spans="2:52" ht="12.9" customHeight="1" thickBot="1" x14ac:dyDescent="0.25">
      <c r="B17" s="101"/>
      <c r="C17" s="102"/>
      <c r="D17" s="103"/>
      <c r="E17" s="765"/>
      <c r="F17" s="616">
        <f t="shared" si="5"/>
        <v>0</v>
      </c>
      <c r="G17" s="616">
        <f t="shared" si="6"/>
        <v>0</v>
      </c>
      <c r="H17" s="889"/>
      <c r="I17" s="890"/>
      <c r="J17" s="871">
        <f t="shared" si="1"/>
        <v>0</v>
      </c>
      <c r="K17" s="872">
        <f t="shared" si="1"/>
        <v>0</v>
      </c>
      <c r="L17" s="110"/>
      <c r="M17" s="891"/>
      <c r="N17" s="111">
        <f t="shared" si="2"/>
        <v>0</v>
      </c>
      <c r="O17" s="111">
        <f t="shared" si="2"/>
        <v>0</v>
      </c>
      <c r="P17" s="102"/>
      <c r="Q17" s="103"/>
      <c r="R17" s="616">
        <f t="shared" si="3"/>
        <v>0</v>
      </c>
      <c r="S17" s="622">
        <f t="shared" si="3"/>
        <v>0</v>
      </c>
      <c r="T17" s="886">
        <f t="shared" si="7"/>
        <v>0</v>
      </c>
      <c r="U17" s="887">
        <f>IF(G17&gt;0,G17/(K17+S17),0)</f>
        <v>0</v>
      </c>
      <c r="V17" s="612"/>
      <c r="W17" s="225"/>
      <c r="X17" s="225"/>
      <c r="Y17" s="225"/>
      <c r="Z17" s="225"/>
      <c r="AA17" s="225"/>
      <c r="AB17" s="226"/>
      <c r="AE17" s="674"/>
      <c r="AF17" s="648"/>
      <c r="AG17" s="359">
        <f t="shared" si="8"/>
        <v>83.33</v>
      </c>
      <c r="AH17" s="360">
        <f t="shared" si="8"/>
        <v>109.39</v>
      </c>
      <c r="AI17" s="361">
        <f>$AI$13</f>
        <v>64090</v>
      </c>
      <c r="AJ17" s="361">
        <f>$AJ$13</f>
        <v>177860</v>
      </c>
      <c r="AK17" s="362">
        <f>AJ17-AI17</f>
        <v>113770</v>
      </c>
      <c r="AV17" s="675"/>
      <c r="AW17" s="621"/>
    </row>
    <row r="18" spans="2:52" ht="12.9" customHeight="1" x14ac:dyDescent="0.2">
      <c r="B18" s="473"/>
      <c r="C18" s="102"/>
      <c r="D18" s="103"/>
      <c r="E18" s="765"/>
      <c r="F18" s="616">
        <f t="shared" si="5"/>
        <v>0</v>
      </c>
      <c r="G18" s="616">
        <f t="shared" si="6"/>
        <v>0</v>
      </c>
      <c r="H18" s="889"/>
      <c r="I18" s="890"/>
      <c r="J18" s="871">
        <f t="shared" si="1"/>
        <v>0</v>
      </c>
      <c r="K18" s="872">
        <f t="shared" si="1"/>
        <v>0</v>
      </c>
      <c r="L18" s="110"/>
      <c r="M18" s="891"/>
      <c r="N18" s="111">
        <f t="shared" si="2"/>
        <v>0</v>
      </c>
      <c r="O18" s="111">
        <f t="shared" si="2"/>
        <v>0</v>
      </c>
      <c r="P18" s="102"/>
      <c r="Q18" s="103"/>
      <c r="R18" s="616">
        <f t="shared" si="3"/>
        <v>0</v>
      </c>
      <c r="S18" s="622">
        <f t="shared" si="3"/>
        <v>0</v>
      </c>
      <c r="T18" s="886">
        <f t="shared" si="7"/>
        <v>0</v>
      </c>
      <c r="U18" s="887">
        <f t="shared" si="4"/>
        <v>0</v>
      </c>
      <c r="V18" s="612"/>
      <c r="W18" s="225"/>
      <c r="X18" s="225"/>
      <c r="Y18" s="225"/>
      <c r="Z18" s="225"/>
      <c r="AA18" s="225"/>
      <c r="AB18" s="226"/>
      <c r="AE18" s="674"/>
      <c r="AF18" s="648"/>
      <c r="AG18" s="363" t="s">
        <v>396</v>
      </c>
      <c r="AH18" s="337"/>
      <c r="AI18" s="337"/>
      <c r="AJ18" s="337"/>
      <c r="AK18" s="337"/>
      <c r="AN18" s="654" t="s">
        <v>444</v>
      </c>
      <c r="AV18" s="675"/>
      <c r="AW18" s="621"/>
    </row>
    <row r="19" spans="2:52" ht="12.9" customHeight="1" x14ac:dyDescent="0.2">
      <c r="B19" s="473"/>
      <c r="C19" s="102"/>
      <c r="D19" s="103"/>
      <c r="E19" s="765"/>
      <c r="F19" s="616">
        <f t="shared" si="5"/>
        <v>0</v>
      </c>
      <c r="G19" s="616">
        <f t="shared" si="6"/>
        <v>0</v>
      </c>
      <c r="H19" s="889"/>
      <c r="I19" s="890"/>
      <c r="J19" s="871">
        <f t="shared" si="1"/>
        <v>0</v>
      </c>
      <c r="K19" s="872">
        <f t="shared" si="1"/>
        <v>0</v>
      </c>
      <c r="L19" s="110"/>
      <c r="M19" s="891"/>
      <c r="N19" s="111">
        <f t="shared" si="2"/>
        <v>0</v>
      </c>
      <c r="O19" s="111">
        <f t="shared" si="2"/>
        <v>0</v>
      </c>
      <c r="P19" s="102"/>
      <c r="Q19" s="103"/>
      <c r="R19" s="616">
        <f t="shared" si="3"/>
        <v>0</v>
      </c>
      <c r="S19" s="622">
        <f t="shared" si="3"/>
        <v>0</v>
      </c>
      <c r="T19" s="886">
        <f t="shared" ref="T19" si="9">IF(F19&gt;0,F19/(J19+P19),0)</f>
        <v>0</v>
      </c>
      <c r="U19" s="887">
        <f t="shared" si="4"/>
        <v>0</v>
      </c>
      <c r="V19" s="611"/>
      <c r="W19" s="227"/>
      <c r="X19" s="227"/>
      <c r="Y19" s="227"/>
      <c r="Z19" s="227"/>
      <c r="AA19" s="227"/>
      <c r="AB19" s="228"/>
      <c r="AE19" s="709"/>
      <c r="AF19" s="667"/>
      <c r="AG19" s="363" t="s">
        <v>397</v>
      </c>
      <c r="AH19" s="337"/>
      <c r="AI19" s="337"/>
      <c r="AJ19" s="337"/>
      <c r="AK19" s="337"/>
      <c r="AN19" s="90"/>
      <c r="AV19" s="675"/>
      <c r="AW19" s="621"/>
    </row>
    <row r="20" spans="2:52" ht="12.9" customHeight="1" thickBot="1" x14ac:dyDescent="0.25">
      <c r="B20" s="105" t="s">
        <v>186</v>
      </c>
      <c r="C20" s="106"/>
      <c r="D20" s="107"/>
      <c r="E20" s="95">
        <f>SUM(E10:E19)</f>
        <v>0</v>
      </c>
      <c r="F20" s="617">
        <f>SUM(F10:F19)</f>
        <v>0</v>
      </c>
      <c r="G20" s="617">
        <f>SUM(G10:G19)</f>
        <v>0</v>
      </c>
      <c r="H20" s="106"/>
      <c r="I20" s="330"/>
      <c r="J20" s="873">
        <f>SUM(J10:J19)</f>
        <v>0</v>
      </c>
      <c r="K20" s="874">
        <f>SUM(K10:K19)</f>
        <v>0</v>
      </c>
      <c r="L20" s="106"/>
      <c r="M20" s="109"/>
      <c r="N20" s="875">
        <f>SUM(N10:N19)</f>
        <v>0</v>
      </c>
      <c r="O20" s="875">
        <f>SUM(O10:O19)</f>
        <v>0</v>
      </c>
      <c r="P20" s="108"/>
      <c r="Q20" s="118"/>
      <c r="R20" s="617">
        <f>SUM(R10:R19)</f>
        <v>0</v>
      </c>
      <c r="S20" s="623">
        <f>SUM(S10:S19)</f>
        <v>0</v>
      </c>
      <c r="T20" s="678"/>
      <c r="U20" s="679"/>
      <c r="V20" s="610"/>
      <c r="W20" s="229"/>
      <c r="X20" s="229"/>
      <c r="Y20" s="229"/>
      <c r="Z20" s="229"/>
      <c r="AA20" s="229"/>
      <c r="AB20" s="230"/>
      <c r="AE20" s="709"/>
      <c r="AF20" s="669"/>
      <c r="AG20" s="669"/>
      <c r="AH20" s="652"/>
      <c r="AN20" s="90" t="s">
        <v>428</v>
      </c>
      <c r="AV20" s="673"/>
      <c r="AW20" s="621"/>
    </row>
    <row r="21" spans="2:52" ht="12.9" customHeight="1" thickTop="1" x14ac:dyDescent="0.2">
      <c r="B21" s="474" t="s">
        <v>330</v>
      </c>
      <c r="C21" s="336"/>
      <c r="D21" s="821"/>
      <c r="E21" s="334"/>
      <c r="F21" s="618"/>
      <c r="G21" s="619"/>
      <c r="H21" s="876"/>
      <c r="I21" s="869"/>
      <c r="J21" s="877"/>
      <c r="K21" s="878"/>
      <c r="L21" s="868"/>
      <c r="M21" s="869"/>
      <c r="N21" s="879"/>
      <c r="O21" s="869"/>
      <c r="P21" s="876"/>
      <c r="Q21" s="879"/>
      <c r="R21" s="870"/>
      <c r="S21" s="869"/>
      <c r="T21" s="884"/>
      <c r="U21" s="885"/>
      <c r="V21" s="609"/>
      <c r="W21" s="223"/>
      <c r="X21" s="223"/>
      <c r="Y21" s="223"/>
      <c r="Z21" s="223"/>
      <c r="AA21" s="223"/>
      <c r="AB21" s="224"/>
      <c r="AD21" s="1245" t="s">
        <v>308</v>
      </c>
      <c r="AE21" s="1268"/>
      <c r="AF21" s="1246"/>
      <c r="AG21" s="340" t="s">
        <v>309</v>
      </c>
      <c r="AH21" s="1269" t="s">
        <v>310</v>
      </c>
      <c r="AI21" s="1246"/>
      <c r="AJ21" s="1269" t="s">
        <v>410</v>
      </c>
      <c r="AK21" s="1270"/>
      <c r="AN21" s="1239" t="s">
        <v>280</v>
      </c>
      <c r="AO21" s="1240"/>
      <c r="AP21" s="1264" t="s">
        <v>426</v>
      </c>
      <c r="AQ21" s="1265"/>
      <c r="AR21" s="1247" t="s">
        <v>436</v>
      </c>
      <c r="AS21" s="1244"/>
      <c r="AW21" s="676"/>
      <c r="AX21" s="621"/>
    </row>
    <row r="22" spans="2:52" ht="12.9" customHeight="1" x14ac:dyDescent="0.2">
      <c r="B22" s="101"/>
      <c r="C22" s="102"/>
      <c r="D22" s="103"/>
      <c r="E22" s="801"/>
      <c r="F22" s="616">
        <f>C22*E22</f>
        <v>0</v>
      </c>
      <c r="G22" s="616">
        <f>D22*E22</f>
        <v>0</v>
      </c>
      <c r="H22" s="889"/>
      <c r="I22" s="890"/>
      <c r="J22" s="871">
        <f t="shared" ref="J22:J31" si="10">+E22*H22</f>
        <v>0</v>
      </c>
      <c r="K22" s="872">
        <f t="shared" ref="K22:K31" si="11">+E22*I22</f>
        <v>0</v>
      </c>
      <c r="L22" s="110"/>
      <c r="M22" s="111"/>
      <c r="N22" s="111"/>
      <c r="O22" s="111"/>
      <c r="P22" s="112"/>
      <c r="Q22" s="113"/>
      <c r="R22" s="113"/>
      <c r="S22" s="475"/>
      <c r="T22" s="476"/>
      <c r="U22" s="477"/>
      <c r="V22" s="608"/>
      <c r="W22" s="114"/>
      <c r="X22" s="114"/>
      <c r="Y22" s="114"/>
      <c r="Z22" s="114"/>
      <c r="AA22" s="114"/>
      <c r="AB22" s="115"/>
      <c r="AD22" s="338"/>
      <c r="AE22" s="343"/>
      <c r="AF22" s="339"/>
      <c r="AG22" s="344"/>
      <c r="AH22" s="344" t="s">
        <v>320</v>
      </c>
      <c r="AI22" s="344" t="s">
        <v>321</v>
      </c>
      <c r="AJ22" s="344" t="s">
        <v>320</v>
      </c>
      <c r="AK22" s="345" t="s">
        <v>321</v>
      </c>
      <c r="AN22" s="1099" t="s">
        <v>430</v>
      </c>
      <c r="AO22" s="1248"/>
      <c r="AP22" s="1253">
        <f>AQ58</f>
        <v>0</v>
      </c>
      <c r="AQ22" s="1254"/>
      <c r="AR22" s="1259">
        <f>AP22*0.967</f>
        <v>0</v>
      </c>
      <c r="AS22" s="1260"/>
      <c r="AW22" s="672"/>
      <c r="AX22" s="621"/>
    </row>
    <row r="23" spans="2:52" ht="12.9" customHeight="1" thickBot="1" x14ac:dyDescent="0.25">
      <c r="B23" s="101"/>
      <c r="C23" s="102"/>
      <c r="D23" s="103"/>
      <c r="E23" s="801"/>
      <c r="F23" s="616">
        <f t="shared" ref="F23:F31" si="12">C23*E23</f>
        <v>0</v>
      </c>
      <c r="G23" s="616">
        <f t="shared" ref="G23:G31" si="13">D23*E23</f>
        <v>0</v>
      </c>
      <c r="H23" s="889"/>
      <c r="I23" s="890"/>
      <c r="J23" s="871">
        <f t="shared" si="10"/>
        <v>0</v>
      </c>
      <c r="K23" s="872">
        <f t="shared" si="11"/>
        <v>0</v>
      </c>
      <c r="L23" s="110"/>
      <c r="M23" s="111"/>
      <c r="N23" s="111"/>
      <c r="O23" s="111"/>
      <c r="P23" s="112"/>
      <c r="Q23" s="113"/>
      <c r="R23" s="113"/>
      <c r="S23" s="475"/>
      <c r="T23" s="476"/>
      <c r="U23" s="477"/>
      <c r="V23" s="608"/>
      <c r="W23" s="114"/>
      <c r="X23" s="114"/>
      <c r="Y23" s="114"/>
      <c r="Z23" s="114"/>
      <c r="AA23" s="114"/>
      <c r="AB23" s="115"/>
      <c r="AD23" s="346" t="s">
        <v>313</v>
      </c>
      <c r="AE23" s="347"/>
      <c r="AF23" s="342" t="s">
        <v>303</v>
      </c>
      <c r="AG23" s="348">
        <v>825</v>
      </c>
      <c r="AH23" s="348">
        <v>105.29</v>
      </c>
      <c r="AI23" s="348">
        <v>131.35</v>
      </c>
      <c r="AJ23" s="348">
        <f>ROUNDDOWN(AG13+(0.081*$AK13)/100*(1+0.1),2)</f>
        <v>206.65</v>
      </c>
      <c r="AK23" s="349">
        <f>ROUNDDOWN(AH13+(0.081*$AK13)/100*(1+0.1),2)</f>
        <v>232.71</v>
      </c>
      <c r="AN23" s="1249" t="s">
        <v>312</v>
      </c>
      <c r="AO23" s="1250"/>
      <c r="AP23" s="1255">
        <f>AQ59</f>
        <v>0</v>
      </c>
      <c r="AQ23" s="1256"/>
      <c r="AR23" s="1261">
        <f t="shared" ref="AR23:AR24" si="14">AP23*0.967</f>
        <v>0</v>
      </c>
      <c r="AS23" s="1262"/>
      <c r="AW23" s="672"/>
      <c r="AX23" s="621"/>
    </row>
    <row r="24" spans="2:52" ht="12.9" customHeight="1" thickTop="1" thickBot="1" x14ac:dyDescent="0.25">
      <c r="B24" s="473"/>
      <c r="C24" s="102"/>
      <c r="D24" s="103"/>
      <c r="E24" s="801"/>
      <c r="F24" s="616">
        <f t="shared" si="12"/>
        <v>0</v>
      </c>
      <c r="G24" s="616">
        <f t="shared" si="13"/>
        <v>0</v>
      </c>
      <c r="H24" s="889"/>
      <c r="I24" s="890"/>
      <c r="J24" s="871">
        <f t="shared" si="10"/>
        <v>0</v>
      </c>
      <c r="K24" s="872">
        <f t="shared" si="11"/>
        <v>0</v>
      </c>
      <c r="L24" s="110"/>
      <c r="M24" s="111"/>
      <c r="N24" s="111"/>
      <c r="O24" s="111"/>
      <c r="P24" s="112"/>
      <c r="Q24" s="113"/>
      <c r="R24" s="113"/>
      <c r="S24" s="475"/>
      <c r="T24" s="476"/>
      <c r="U24" s="477"/>
      <c r="V24" s="608"/>
      <c r="W24" s="114"/>
      <c r="X24" s="114"/>
      <c r="Y24" s="114"/>
      <c r="Z24" s="114"/>
      <c r="AA24" s="114"/>
      <c r="AB24" s="115"/>
      <c r="AD24" s="346" t="s">
        <v>314</v>
      </c>
      <c r="AE24" s="347"/>
      <c r="AF24" s="342" t="s">
        <v>304</v>
      </c>
      <c r="AG24" s="348">
        <v>1320</v>
      </c>
      <c r="AH24" s="348">
        <v>95.39</v>
      </c>
      <c r="AI24" s="348">
        <v>121.45</v>
      </c>
      <c r="AJ24" s="348">
        <f t="shared" ref="AJ24:AK27" si="15">ROUNDDOWN(AG14+(0.081*$AK14)/100*(1+0.1),2)</f>
        <v>196.75</v>
      </c>
      <c r="AK24" s="349">
        <f t="shared" si="15"/>
        <v>222.81</v>
      </c>
      <c r="AN24" s="1251" t="s">
        <v>427</v>
      </c>
      <c r="AO24" s="1252"/>
      <c r="AP24" s="1257">
        <f>SUM(AP22:AQ23)</f>
        <v>0</v>
      </c>
      <c r="AQ24" s="1258"/>
      <c r="AR24" s="1257">
        <f t="shared" si="14"/>
        <v>0</v>
      </c>
      <c r="AS24" s="1263"/>
      <c r="AW24" s="672"/>
      <c r="AX24" s="621"/>
    </row>
    <row r="25" spans="2:52" ht="12.9" customHeight="1" x14ac:dyDescent="0.2">
      <c r="B25" s="101"/>
      <c r="C25" s="102"/>
      <c r="D25" s="103"/>
      <c r="E25" s="801"/>
      <c r="F25" s="616">
        <f t="shared" si="12"/>
        <v>0</v>
      </c>
      <c r="G25" s="616">
        <f t="shared" si="13"/>
        <v>0</v>
      </c>
      <c r="H25" s="889"/>
      <c r="I25" s="890"/>
      <c r="J25" s="871">
        <f t="shared" si="10"/>
        <v>0</v>
      </c>
      <c r="K25" s="872">
        <f t="shared" si="11"/>
        <v>0</v>
      </c>
      <c r="L25" s="110"/>
      <c r="M25" s="111"/>
      <c r="N25" s="111"/>
      <c r="O25" s="111"/>
      <c r="P25" s="112"/>
      <c r="Q25" s="113"/>
      <c r="R25" s="113"/>
      <c r="S25" s="475"/>
      <c r="T25" s="476"/>
      <c r="U25" s="477"/>
      <c r="V25" s="608"/>
      <c r="W25" s="114"/>
      <c r="X25" s="114"/>
      <c r="Y25" s="114"/>
      <c r="Z25" s="114"/>
      <c r="AA25" s="114"/>
      <c r="AB25" s="115"/>
      <c r="AD25" s="346" t="s">
        <v>315</v>
      </c>
      <c r="AE25" s="347"/>
      <c r="AF25" s="342" t="s">
        <v>305</v>
      </c>
      <c r="AG25" s="348">
        <v>2754.07</v>
      </c>
      <c r="AH25" s="348">
        <v>88.22</v>
      </c>
      <c r="AI25" s="348">
        <v>114.28</v>
      </c>
      <c r="AJ25" s="348">
        <f t="shared" si="15"/>
        <v>189.58</v>
      </c>
      <c r="AK25" s="349">
        <f t="shared" si="15"/>
        <v>215.64</v>
      </c>
      <c r="AN25" s="1238"/>
      <c r="AO25" s="1238"/>
      <c r="AP25" s="1241"/>
      <c r="AQ25" s="1241"/>
      <c r="AW25" s="672"/>
      <c r="AX25" s="621"/>
    </row>
    <row r="26" spans="2:52" ht="12.9" customHeight="1" x14ac:dyDescent="0.2">
      <c r="B26" s="101"/>
      <c r="C26" s="102"/>
      <c r="D26" s="103"/>
      <c r="E26" s="801"/>
      <c r="F26" s="616">
        <f t="shared" si="12"/>
        <v>0</v>
      </c>
      <c r="G26" s="616">
        <f t="shared" si="13"/>
        <v>0</v>
      </c>
      <c r="H26" s="889"/>
      <c r="I26" s="890"/>
      <c r="J26" s="871">
        <f t="shared" si="10"/>
        <v>0</v>
      </c>
      <c r="K26" s="872">
        <f t="shared" si="11"/>
        <v>0</v>
      </c>
      <c r="L26" s="110"/>
      <c r="M26" s="111"/>
      <c r="N26" s="111"/>
      <c r="O26" s="111"/>
      <c r="P26" s="112"/>
      <c r="Q26" s="113"/>
      <c r="R26" s="113"/>
      <c r="S26" s="475"/>
      <c r="T26" s="476"/>
      <c r="U26" s="477"/>
      <c r="V26" s="608"/>
      <c r="W26" s="114"/>
      <c r="X26" s="114"/>
      <c r="Y26" s="114"/>
      <c r="Z26" s="114"/>
      <c r="AA26" s="114"/>
      <c r="AB26" s="115"/>
      <c r="AD26" s="346" t="s">
        <v>316</v>
      </c>
      <c r="AE26" s="347"/>
      <c r="AF26" s="342" t="s">
        <v>306</v>
      </c>
      <c r="AG26" s="348">
        <v>6003.14</v>
      </c>
      <c r="AH26" s="348">
        <v>84.97</v>
      </c>
      <c r="AI26" s="348">
        <v>111.03</v>
      </c>
      <c r="AJ26" s="348">
        <f t="shared" si="15"/>
        <v>186.33</v>
      </c>
      <c r="AK26" s="349">
        <f t="shared" si="15"/>
        <v>212.39</v>
      </c>
      <c r="AW26" s="672"/>
      <c r="AX26" s="621"/>
    </row>
    <row r="27" spans="2:52" ht="12.9" customHeight="1" thickBot="1" x14ac:dyDescent="0.25">
      <c r="B27" s="101"/>
      <c r="C27" s="102"/>
      <c r="D27" s="103"/>
      <c r="E27" s="801"/>
      <c r="F27" s="616">
        <f t="shared" si="12"/>
        <v>0</v>
      </c>
      <c r="G27" s="616">
        <f t="shared" si="13"/>
        <v>0</v>
      </c>
      <c r="H27" s="889"/>
      <c r="I27" s="890"/>
      <c r="J27" s="871">
        <f t="shared" si="10"/>
        <v>0</v>
      </c>
      <c r="K27" s="872">
        <f t="shared" si="11"/>
        <v>0</v>
      </c>
      <c r="L27" s="110"/>
      <c r="M27" s="111"/>
      <c r="N27" s="111"/>
      <c r="O27" s="111"/>
      <c r="P27" s="112"/>
      <c r="Q27" s="113"/>
      <c r="R27" s="113"/>
      <c r="S27" s="475"/>
      <c r="T27" s="476"/>
      <c r="U27" s="477"/>
      <c r="V27" s="608"/>
      <c r="W27" s="114"/>
      <c r="X27" s="114"/>
      <c r="Y27" s="114"/>
      <c r="Z27" s="114"/>
      <c r="AA27" s="114"/>
      <c r="AB27" s="115"/>
      <c r="AD27" s="354" t="s">
        <v>317</v>
      </c>
      <c r="AE27" s="355"/>
      <c r="AF27" s="356" t="s">
        <v>307</v>
      </c>
      <c r="AG27" s="357">
        <v>10922.59</v>
      </c>
      <c r="AH27" s="357">
        <v>83.33</v>
      </c>
      <c r="AI27" s="357">
        <v>109.39</v>
      </c>
      <c r="AJ27" s="357">
        <f t="shared" si="15"/>
        <v>184.69</v>
      </c>
      <c r="AK27" s="358">
        <f t="shared" si="15"/>
        <v>210.75</v>
      </c>
      <c r="AW27" s="672"/>
      <c r="AX27" s="621"/>
    </row>
    <row r="28" spans="2:52" ht="12.9" customHeight="1" x14ac:dyDescent="0.2">
      <c r="B28" s="101"/>
      <c r="C28" s="102"/>
      <c r="D28" s="103"/>
      <c r="E28" s="801"/>
      <c r="F28" s="616">
        <f t="shared" si="12"/>
        <v>0</v>
      </c>
      <c r="G28" s="616">
        <f t="shared" si="13"/>
        <v>0</v>
      </c>
      <c r="H28" s="889"/>
      <c r="I28" s="890"/>
      <c r="J28" s="871">
        <f t="shared" si="10"/>
        <v>0</v>
      </c>
      <c r="K28" s="872">
        <f t="shared" si="11"/>
        <v>0</v>
      </c>
      <c r="L28" s="110"/>
      <c r="M28" s="111"/>
      <c r="N28" s="111"/>
      <c r="O28" s="111"/>
      <c r="P28" s="112"/>
      <c r="Q28" s="113"/>
      <c r="R28" s="113"/>
      <c r="S28" s="475"/>
      <c r="T28" s="476"/>
      <c r="U28" s="477"/>
      <c r="V28" s="608"/>
      <c r="W28" s="114"/>
      <c r="X28" s="114"/>
      <c r="Y28" s="114"/>
      <c r="Z28" s="114"/>
      <c r="AA28" s="114"/>
      <c r="AB28" s="115"/>
      <c r="AD28" s="363" t="s">
        <v>405</v>
      </c>
      <c r="AF28" s="337"/>
      <c r="AG28" s="337"/>
      <c r="AH28" s="337"/>
      <c r="AI28" s="337"/>
      <c r="AJ28" s="337"/>
      <c r="AK28" s="337"/>
      <c r="AW28" s="672"/>
      <c r="AX28" s="621"/>
    </row>
    <row r="29" spans="2:52" ht="12.9" customHeight="1" x14ac:dyDescent="0.2">
      <c r="B29" s="101"/>
      <c r="C29" s="102"/>
      <c r="D29" s="103"/>
      <c r="E29" s="801"/>
      <c r="F29" s="616">
        <f t="shared" si="12"/>
        <v>0</v>
      </c>
      <c r="G29" s="616">
        <f t="shared" si="13"/>
        <v>0</v>
      </c>
      <c r="H29" s="889"/>
      <c r="I29" s="890"/>
      <c r="J29" s="871">
        <f t="shared" si="10"/>
        <v>0</v>
      </c>
      <c r="K29" s="872">
        <f t="shared" si="11"/>
        <v>0</v>
      </c>
      <c r="L29" s="110"/>
      <c r="M29" s="111"/>
      <c r="N29" s="111"/>
      <c r="O29" s="111"/>
      <c r="P29" s="112"/>
      <c r="Q29" s="113"/>
      <c r="R29" s="113"/>
      <c r="S29" s="475"/>
      <c r="T29" s="476"/>
      <c r="U29" s="477"/>
      <c r="V29" s="608"/>
      <c r="W29" s="114"/>
      <c r="X29" s="114"/>
      <c r="Y29" s="114"/>
      <c r="Z29" s="114"/>
      <c r="AA29" s="114"/>
      <c r="AB29" s="115"/>
      <c r="AD29" s="363" t="s">
        <v>453</v>
      </c>
      <c r="AF29" s="337"/>
      <c r="AG29" s="337"/>
      <c r="AH29" s="337"/>
      <c r="AI29" s="337"/>
      <c r="AJ29" s="337"/>
      <c r="AK29" s="337"/>
      <c r="AY29" s="672"/>
      <c r="AZ29" s="621"/>
    </row>
    <row r="30" spans="2:52" ht="12.9" customHeight="1" x14ac:dyDescent="0.2">
      <c r="B30" s="101"/>
      <c r="C30" s="102"/>
      <c r="D30" s="103"/>
      <c r="E30" s="801"/>
      <c r="F30" s="616">
        <f t="shared" si="12"/>
        <v>0</v>
      </c>
      <c r="G30" s="616">
        <f t="shared" si="13"/>
        <v>0</v>
      </c>
      <c r="H30" s="889"/>
      <c r="I30" s="890"/>
      <c r="J30" s="871">
        <f t="shared" si="10"/>
        <v>0</v>
      </c>
      <c r="K30" s="872">
        <f t="shared" si="11"/>
        <v>0</v>
      </c>
      <c r="L30" s="110"/>
      <c r="M30" s="111"/>
      <c r="N30" s="111"/>
      <c r="O30" s="111"/>
      <c r="P30" s="112"/>
      <c r="Q30" s="113"/>
      <c r="R30" s="113"/>
      <c r="S30" s="475"/>
      <c r="T30" s="476"/>
      <c r="U30" s="477"/>
      <c r="V30" s="608"/>
      <c r="W30" s="114"/>
      <c r="X30" s="114"/>
      <c r="Y30" s="114"/>
      <c r="Z30" s="114"/>
      <c r="AA30" s="114"/>
      <c r="AB30" s="115"/>
      <c r="AD30" s="363" t="s">
        <v>326</v>
      </c>
      <c r="AF30" s="337"/>
      <c r="AG30" s="337"/>
      <c r="AH30" s="337"/>
      <c r="AI30" s="337"/>
      <c r="AJ30" s="337"/>
      <c r="AK30" s="337"/>
      <c r="AY30" s="672"/>
      <c r="AZ30" s="621"/>
    </row>
    <row r="31" spans="2:52" ht="12.9" customHeight="1" x14ac:dyDescent="0.2">
      <c r="B31" s="101"/>
      <c r="C31" s="102"/>
      <c r="D31" s="103"/>
      <c r="E31" s="801"/>
      <c r="F31" s="616">
        <f t="shared" si="12"/>
        <v>0</v>
      </c>
      <c r="G31" s="616">
        <f t="shared" si="13"/>
        <v>0</v>
      </c>
      <c r="H31" s="889"/>
      <c r="I31" s="890"/>
      <c r="J31" s="871">
        <f t="shared" si="10"/>
        <v>0</v>
      </c>
      <c r="K31" s="872">
        <f t="shared" si="11"/>
        <v>0</v>
      </c>
      <c r="L31" s="110"/>
      <c r="M31" s="111"/>
      <c r="N31" s="111"/>
      <c r="O31" s="111"/>
      <c r="P31" s="112"/>
      <c r="Q31" s="113"/>
      <c r="R31" s="113"/>
      <c r="S31" s="475"/>
      <c r="T31" s="476"/>
      <c r="U31" s="477"/>
      <c r="V31" s="607"/>
      <c r="W31" s="116"/>
      <c r="X31" s="116"/>
      <c r="Y31" s="116"/>
      <c r="Z31" s="116"/>
      <c r="AA31" s="116"/>
      <c r="AB31" s="117"/>
      <c r="AY31" s="672"/>
      <c r="AZ31" s="621"/>
    </row>
    <row r="32" spans="2:52" ht="12.9" customHeight="1" thickBot="1" x14ac:dyDescent="0.25">
      <c r="B32" s="630" t="s">
        <v>187</v>
      </c>
      <c r="C32" s="106"/>
      <c r="D32" s="107"/>
      <c r="E32" s="766">
        <f>SUM(E22:E31)</f>
        <v>0</v>
      </c>
      <c r="F32" s="617">
        <f>SUM(F22:F31)</f>
        <v>0</v>
      </c>
      <c r="G32" s="617">
        <f>SUM(G22:G31)</f>
        <v>0</v>
      </c>
      <c r="H32" s="119"/>
      <c r="I32" s="120"/>
      <c r="J32" s="880">
        <f>SUM(J22:J31)</f>
        <v>0</v>
      </c>
      <c r="K32" s="881">
        <f>SUM(K22:K31)</f>
        <v>0</v>
      </c>
      <c r="L32" s="119"/>
      <c r="M32" s="478"/>
      <c r="N32" s="713"/>
      <c r="O32" s="122"/>
      <c r="P32" s="119"/>
      <c r="Q32" s="478"/>
      <c r="R32" s="121"/>
      <c r="S32" s="478"/>
      <c r="T32" s="479"/>
      <c r="U32" s="480"/>
      <c r="V32" s="606"/>
      <c r="W32" s="123"/>
      <c r="X32" s="123"/>
      <c r="Y32" s="123"/>
      <c r="Z32" s="123"/>
      <c r="AA32" s="123"/>
      <c r="AB32" s="124"/>
      <c r="AE32" s="710"/>
      <c r="AF32" s="816"/>
      <c r="AG32" s="816"/>
      <c r="AY32" s="672"/>
      <c r="AZ32" s="621"/>
    </row>
    <row r="33" spans="2:62" ht="12.9" customHeight="1" thickTop="1" thickBot="1" x14ac:dyDescent="0.25">
      <c r="B33" s="125" t="s">
        <v>188</v>
      </c>
      <c r="C33" s="126"/>
      <c r="D33" s="127"/>
      <c r="E33" s="128"/>
      <c r="F33" s="129"/>
      <c r="G33" s="129"/>
      <c r="H33" s="126"/>
      <c r="I33" s="127"/>
      <c r="J33" s="888">
        <f>+J20+J32</f>
        <v>0</v>
      </c>
      <c r="K33" s="883">
        <f>+K20+K32</f>
        <v>0</v>
      </c>
      <c r="L33" s="126"/>
      <c r="M33" s="127"/>
      <c r="N33" s="130"/>
      <c r="O33" s="130"/>
      <c r="P33" s="126"/>
      <c r="Q33" s="127"/>
      <c r="R33" s="131"/>
      <c r="S33" s="481"/>
      <c r="T33" s="482"/>
      <c r="U33" s="481"/>
      <c r="V33" s="605"/>
      <c r="W33" s="132"/>
      <c r="X33" s="132"/>
      <c r="Y33" s="132"/>
      <c r="Z33" s="132"/>
      <c r="AA33" s="132"/>
      <c r="AB33" s="133"/>
      <c r="AE33" s="710"/>
      <c r="AF33" s="816"/>
      <c r="AG33" s="816"/>
      <c r="AY33" s="677"/>
      <c r="AZ33" s="621"/>
    </row>
    <row r="34" spans="2:62" ht="12" thickTop="1" thickBot="1" x14ac:dyDescent="0.25">
      <c r="B34" s="134" t="s">
        <v>189</v>
      </c>
      <c r="C34" s="135">
        <f>MAX(J33:K33)</f>
        <v>0</v>
      </c>
      <c r="D34" s="136" t="s">
        <v>190</v>
      </c>
      <c r="E34" s="136"/>
      <c r="F34" s="468"/>
      <c r="G34" s="468"/>
      <c r="H34" s="468"/>
      <c r="I34" s="468"/>
      <c r="J34" s="468"/>
      <c r="K34" s="468"/>
      <c r="L34" s="468"/>
      <c r="M34" s="468"/>
      <c r="N34" s="137"/>
      <c r="O34" s="137"/>
      <c r="P34" s="137"/>
      <c r="Q34" s="137"/>
      <c r="R34" s="468"/>
      <c r="S34" s="468"/>
      <c r="T34" s="483"/>
      <c r="U34" s="483"/>
      <c r="V34" s="815"/>
      <c r="W34" s="468"/>
      <c r="X34" s="468"/>
      <c r="Y34" s="468"/>
      <c r="Z34" s="468"/>
      <c r="AA34" s="468"/>
      <c r="AB34" s="138"/>
      <c r="AF34" s="816"/>
      <c r="AG34" s="816"/>
      <c r="AI34" s="816"/>
      <c r="AJ34" s="816"/>
      <c r="AK34" s="816"/>
      <c r="AL34" s="816"/>
      <c r="AM34" s="816"/>
      <c r="AN34" s="816"/>
      <c r="AO34" s="816"/>
      <c r="AP34" s="639"/>
      <c r="AQ34" s="816"/>
      <c r="AY34" s="653"/>
      <c r="AZ34" s="621"/>
    </row>
    <row r="35" spans="2:62" ht="12" customHeight="1" x14ac:dyDescent="0.15">
      <c r="D35" s="89"/>
      <c r="E35" s="90"/>
      <c r="F35" s="521"/>
      <c r="AE35" s="425"/>
      <c r="AF35" s="816"/>
      <c r="AG35" s="637"/>
      <c r="AH35" s="816"/>
      <c r="AI35" s="816"/>
      <c r="AJ35" s="816"/>
      <c r="AK35" s="816"/>
      <c r="AL35" s="816"/>
      <c r="AM35" s="816"/>
      <c r="AN35" s="816"/>
      <c r="AO35" s="653"/>
      <c r="AP35" s="774"/>
      <c r="AQ35" s="621"/>
      <c r="AR35" s="621"/>
      <c r="AS35" s="621"/>
      <c r="AT35" s="621"/>
      <c r="AU35" s="621"/>
      <c r="AV35" s="621"/>
      <c r="AW35" s="621"/>
      <c r="AX35" s="621"/>
      <c r="AY35" s="621"/>
      <c r="AZ35" s="621"/>
      <c r="BC35" s="485"/>
      <c r="BD35" s="485"/>
      <c r="BE35" s="485"/>
      <c r="BF35" s="485"/>
      <c r="BG35" s="485"/>
      <c r="BH35" s="485"/>
      <c r="BI35" s="485"/>
      <c r="BJ35" s="485"/>
    </row>
    <row r="36" spans="2:62" ht="12" customHeight="1" x14ac:dyDescent="0.15">
      <c r="D36" s="89"/>
      <c r="E36" s="90"/>
      <c r="F36" s="521"/>
      <c r="AE36" s="425"/>
      <c r="AF36" s="795"/>
      <c r="AG36" s="795"/>
      <c r="AH36" s="795"/>
      <c r="AI36" s="795"/>
      <c r="AJ36" s="795"/>
      <c r="AK36" s="795"/>
      <c r="AL36" s="795"/>
      <c r="AM36" s="795"/>
      <c r="AN36" s="795"/>
      <c r="AO36" s="795"/>
      <c r="AP36" s="795"/>
      <c r="AQ36" s="795"/>
      <c r="AR36" s="795"/>
      <c r="AS36" s="795"/>
      <c r="AT36" s="795"/>
      <c r="AU36" s="795"/>
      <c r="AV36" s="795"/>
      <c r="AW36" s="795"/>
      <c r="AX36" s="795"/>
      <c r="AY36" s="795"/>
      <c r="AZ36" s="795"/>
      <c r="BA36" s="795"/>
      <c r="BB36" s="795"/>
      <c r="BC36" s="485"/>
      <c r="BD36" s="485"/>
      <c r="BE36" s="485"/>
      <c r="BF36" s="485"/>
      <c r="BG36" s="485"/>
      <c r="BH36" s="485"/>
      <c r="BI36" s="485"/>
      <c r="BJ36" s="485"/>
    </row>
    <row r="37" spans="2:62" ht="12" x14ac:dyDescent="0.2">
      <c r="B37" s="6" t="s">
        <v>443</v>
      </c>
      <c r="D37" s="89"/>
      <c r="E37" s="365"/>
      <c r="F37" s="521"/>
      <c r="AB37" s="286" t="s">
        <v>444</v>
      </c>
      <c r="AC37" s="653"/>
      <c r="AD37" s="653"/>
      <c r="AF37" s="795"/>
      <c r="AG37" s="795"/>
      <c r="AH37" s="795"/>
      <c r="AI37" s="795"/>
      <c r="AJ37" s="795"/>
      <c r="AK37" s="795"/>
      <c r="AL37" s="795"/>
      <c r="AM37" s="795"/>
      <c r="AN37" s="795"/>
      <c r="AO37" s="795"/>
      <c r="AP37" s="795"/>
      <c r="AQ37" s="795"/>
      <c r="AR37" s="795"/>
      <c r="AS37" s="795"/>
      <c r="AT37" s="795"/>
      <c r="AU37" s="795"/>
      <c r="AV37" s="795"/>
      <c r="AW37" s="795"/>
      <c r="AX37" s="795"/>
      <c r="AY37" s="795"/>
      <c r="AZ37" s="795"/>
      <c r="BA37" s="795"/>
      <c r="BB37" s="795"/>
      <c r="BC37" s="485"/>
      <c r="BD37" s="485"/>
      <c r="BE37" s="485"/>
      <c r="BF37" s="485"/>
      <c r="BG37" s="485"/>
      <c r="BH37" s="485"/>
      <c r="BI37" s="485"/>
      <c r="BJ37" s="485"/>
    </row>
    <row r="38" spans="2:62" ht="12.9" customHeight="1" thickBot="1" x14ac:dyDescent="0.25">
      <c r="B38" s="90" t="s">
        <v>406</v>
      </c>
      <c r="E38" s="365"/>
      <c r="AB38" s="90" t="s">
        <v>406</v>
      </c>
      <c r="AE38" s="90" t="s">
        <v>440</v>
      </c>
      <c r="AG38" s="365"/>
      <c r="AP38" s="89"/>
    </row>
    <row r="39" spans="2:62" ht="12.9" customHeight="1" thickBot="1" x14ac:dyDescent="0.25">
      <c r="B39" s="1076"/>
      <c r="C39" s="1077"/>
      <c r="D39" s="1078"/>
      <c r="E39" s="1085" t="s">
        <v>335</v>
      </c>
      <c r="F39" s="1086"/>
      <c r="G39" s="1086"/>
      <c r="H39" s="1086"/>
      <c r="I39" s="1086"/>
      <c r="J39" s="1086"/>
      <c r="K39" s="1086"/>
      <c r="L39" s="1086"/>
      <c r="M39" s="1086"/>
      <c r="N39" s="1086"/>
      <c r="O39" s="1086"/>
      <c r="P39" s="1086"/>
      <c r="Q39" s="1086"/>
      <c r="R39" s="1086"/>
      <c r="S39" s="472" t="s">
        <v>175</v>
      </c>
      <c r="T39" s="329"/>
      <c r="U39" s="329"/>
      <c r="V39" s="329"/>
      <c r="W39" s="329"/>
      <c r="X39" s="723"/>
      <c r="Y39" s="637"/>
      <c r="Z39" s="637"/>
      <c r="AB39" s="1076"/>
      <c r="AC39" s="1077"/>
      <c r="AD39" s="1078"/>
      <c r="AE39" s="1085" t="s">
        <v>335</v>
      </c>
      <c r="AF39" s="1086"/>
      <c r="AG39" s="1086"/>
      <c r="AH39" s="1086"/>
      <c r="AI39" s="1086"/>
      <c r="AJ39" s="1086"/>
      <c r="AK39" s="1086"/>
      <c r="AL39" s="1086"/>
      <c r="AM39" s="1086"/>
      <c r="AN39" s="1086"/>
      <c r="AO39" s="1086"/>
      <c r="AP39" s="1086"/>
      <c r="AQ39" s="1086"/>
      <c r="AR39" s="1086"/>
      <c r="AS39" s="1076" t="s">
        <v>175</v>
      </c>
      <c r="AT39" s="1077"/>
      <c r="AU39" s="1077"/>
      <c r="AV39" s="1077"/>
      <c r="AW39" s="1077"/>
      <c r="AX39" s="1224"/>
    </row>
    <row r="40" spans="2:62" ht="12.9" customHeight="1" thickTop="1" x14ac:dyDescent="0.2">
      <c r="B40" s="1079"/>
      <c r="C40" s="1080"/>
      <c r="D40" s="1081"/>
      <c r="E40" s="1064" t="s">
        <v>193</v>
      </c>
      <c r="F40" s="1065"/>
      <c r="G40" s="1065"/>
      <c r="H40" s="1065"/>
      <c r="I40" s="1066"/>
      <c r="J40" s="1065" t="s">
        <v>329</v>
      </c>
      <c r="K40" s="1065"/>
      <c r="L40" s="1065"/>
      <c r="M40" s="1066"/>
      <c r="N40" s="1064" t="s">
        <v>194</v>
      </c>
      <c r="O40" s="1065"/>
      <c r="P40" s="1066"/>
      <c r="Q40" s="1072" t="s">
        <v>195</v>
      </c>
      <c r="R40" s="1073"/>
      <c r="S40" s="724"/>
      <c r="T40" s="637"/>
      <c r="U40" s="637"/>
      <c r="V40" s="637"/>
      <c r="W40" s="637"/>
      <c r="X40" s="725"/>
      <c r="Y40" s="637"/>
      <c r="Z40" s="637"/>
      <c r="AB40" s="1079"/>
      <c r="AC40" s="1080"/>
      <c r="AD40" s="1081"/>
      <c r="AE40" s="1064" t="s">
        <v>193</v>
      </c>
      <c r="AF40" s="1065"/>
      <c r="AG40" s="1065"/>
      <c r="AH40" s="1065"/>
      <c r="AI40" s="1066"/>
      <c r="AJ40" s="1065" t="s">
        <v>329</v>
      </c>
      <c r="AK40" s="1065"/>
      <c r="AL40" s="1065"/>
      <c r="AM40" s="1066"/>
      <c r="AN40" s="1064" t="s">
        <v>194</v>
      </c>
      <c r="AO40" s="1065"/>
      <c r="AP40" s="1066"/>
      <c r="AQ40" s="1072" t="s">
        <v>195</v>
      </c>
      <c r="AR40" s="1073"/>
      <c r="AS40" s="1079"/>
      <c r="AT40" s="1225"/>
      <c r="AU40" s="1225"/>
      <c r="AV40" s="1225"/>
      <c r="AW40" s="1225"/>
      <c r="AX40" s="1226"/>
    </row>
    <row r="41" spans="2:62" ht="12.9" customHeight="1" thickBot="1" x14ac:dyDescent="0.25">
      <c r="B41" s="1082"/>
      <c r="C41" s="1083"/>
      <c r="D41" s="1084"/>
      <c r="E41" s="624" t="s">
        <v>196</v>
      </c>
      <c r="F41" s="625" t="s">
        <v>197</v>
      </c>
      <c r="G41" s="625" t="s">
        <v>68</v>
      </c>
      <c r="H41" s="625" t="s">
        <v>69</v>
      </c>
      <c r="I41" s="626" t="s">
        <v>328</v>
      </c>
      <c r="J41" s="624" t="s">
        <v>198</v>
      </c>
      <c r="K41" s="625" t="s">
        <v>199</v>
      </c>
      <c r="L41" s="625" t="s">
        <v>200</v>
      </c>
      <c r="M41" s="627" t="s">
        <v>201</v>
      </c>
      <c r="N41" s="628" t="s">
        <v>202</v>
      </c>
      <c r="O41" s="625" t="s">
        <v>166</v>
      </c>
      <c r="P41" s="625" t="s">
        <v>327</v>
      </c>
      <c r="Q41" s="1074"/>
      <c r="R41" s="1075"/>
      <c r="S41" s="726"/>
      <c r="T41" s="727"/>
      <c r="U41" s="727"/>
      <c r="V41" s="727"/>
      <c r="W41" s="727"/>
      <c r="X41" s="728"/>
      <c r="Y41" s="637"/>
      <c r="Z41" s="637"/>
      <c r="AB41" s="1082"/>
      <c r="AC41" s="1083"/>
      <c r="AD41" s="1084"/>
      <c r="AE41" s="624" t="s">
        <v>196</v>
      </c>
      <c r="AF41" s="625" t="s">
        <v>197</v>
      </c>
      <c r="AG41" s="625" t="s">
        <v>68</v>
      </c>
      <c r="AH41" s="625" t="s">
        <v>69</v>
      </c>
      <c r="AI41" s="626" t="s">
        <v>328</v>
      </c>
      <c r="AJ41" s="624" t="s">
        <v>198</v>
      </c>
      <c r="AK41" s="625" t="s">
        <v>199</v>
      </c>
      <c r="AL41" s="625" t="s">
        <v>200</v>
      </c>
      <c r="AM41" s="627" t="s">
        <v>201</v>
      </c>
      <c r="AN41" s="628" t="s">
        <v>202</v>
      </c>
      <c r="AO41" s="625" t="s">
        <v>166</v>
      </c>
      <c r="AP41" s="625" t="s">
        <v>327</v>
      </c>
      <c r="AQ41" s="1074"/>
      <c r="AR41" s="1075"/>
      <c r="AS41" s="1082"/>
      <c r="AT41" s="1083"/>
      <c r="AU41" s="1083"/>
      <c r="AV41" s="1083"/>
      <c r="AW41" s="1083"/>
      <c r="AX41" s="1227"/>
    </row>
    <row r="42" spans="2:62" ht="12.9" customHeight="1" thickTop="1" x14ac:dyDescent="0.2">
      <c r="B42" s="1057" t="s">
        <v>203</v>
      </c>
      <c r="C42" s="139" t="s">
        <v>182</v>
      </c>
      <c r="D42" s="140" t="s">
        <v>387</v>
      </c>
      <c r="E42" s="1059"/>
      <c r="F42" s="1060"/>
      <c r="G42" s="1060"/>
      <c r="H42" s="1060"/>
      <c r="I42" s="1061"/>
      <c r="J42" s="532"/>
      <c r="K42" s="532"/>
      <c r="L42" s="532"/>
      <c r="M42" s="533"/>
      <c r="N42" s="534"/>
      <c r="O42" s="535"/>
      <c r="P42" s="535"/>
      <c r="Q42" s="536"/>
      <c r="R42" s="690"/>
      <c r="S42" s="735" t="s">
        <v>413</v>
      </c>
      <c r="T42" s="736"/>
      <c r="U42" s="736"/>
      <c r="V42" s="736"/>
      <c r="W42" s="736"/>
      <c r="X42" s="737"/>
      <c r="Y42" s="637"/>
      <c r="Z42" s="637"/>
      <c r="AB42" s="1057" t="s">
        <v>203</v>
      </c>
      <c r="AC42" s="139" t="s">
        <v>182</v>
      </c>
      <c r="AD42" s="140" t="s">
        <v>387</v>
      </c>
      <c r="AE42" s="1228">
        <f>+AJ2*W2/1000</f>
        <v>0</v>
      </c>
      <c r="AF42" s="1229"/>
      <c r="AG42" s="1229"/>
      <c r="AH42" s="1229"/>
      <c r="AI42" s="1230"/>
      <c r="AJ42" s="532"/>
      <c r="AK42" s="532"/>
      <c r="AL42" s="532"/>
      <c r="AM42" s="533"/>
      <c r="AN42" s="534"/>
      <c r="AO42" s="535"/>
      <c r="AP42" s="535"/>
      <c r="AQ42" s="536"/>
      <c r="AR42" s="690"/>
      <c r="AS42" s="735"/>
      <c r="AT42" s="736"/>
      <c r="AU42" s="736"/>
      <c r="AV42" s="736"/>
      <c r="AW42" s="736"/>
      <c r="AX42" s="737"/>
    </row>
    <row r="43" spans="2:62" ht="12.9" customHeight="1" x14ac:dyDescent="0.2">
      <c r="B43" s="1058"/>
      <c r="C43" s="821" t="s">
        <v>183</v>
      </c>
      <c r="D43" s="141" t="s">
        <v>387</v>
      </c>
      <c r="E43" s="537"/>
      <c r="F43" s="538"/>
      <c r="G43" s="538"/>
      <c r="H43" s="538"/>
      <c r="I43" s="539"/>
      <c r="J43" s="1062"/>
      <c r="K43" s="1062"/>
      <c r="L43" s="1062"/>
      <c r="M43" s="1063"/>
      <c r="N43" s="540"/>
      <c r="O43" s="541"/>
      <c r="P43" s="541"/>
      <c r="Q43" s="84"/>
      <c r="R43" s="691"/>
      <c r="S43" s="738" t="s">
        <v>414</v>
      </c>
      <c r="T43" s="739"/>
      <c r="U43" s="739"/>
      <c r="V43" s="739"/>
      <c r="W43" s="739"/>
      <c r="X43" s="740"/>
      <c r="Y43" s="637"/>
      <c r="Z43" s="637"/>
      <c r="AB43" s="1058"/>
      <c r="AC43" s="821" t="s">
        <v>183</v>
      </c>
      <c r="AD43" s="141" t="s">
        <v>387</v>
      </c>
      <c r="AE43" s="537"/>
      <c r="AF43" s="538"/>
      <c r="AG43" s="538"/>
      <c r="AH43" s="538"/>
      <c r="AI43" s="539"/>
      <c r="AJ43" s="1231">
        <f>+AR2*W2/1000</f>
        <v>0</v>
      </c>
      <c r="AK43" s="1231"/>
      <c r="AL43" s="1231"/>
      <c r="AM43" s="1232"/>
      <c r="AN43" s="540"/>
      <c r="AO43" s="541"/>
      <c r="AP43" s="541"/>
      <c r="AQ43" s="84"/>
      <c r="AR43" s="691"/>
      <c r="AS43" s="738"/>
      <c r="AT43" s="739"/>
      <c r="AU43" s="739"/>
      <c r="AV43" s="739"/>
      <c r="AW43" s="739"/>
      <c r="AX43" s="740"/>
    </row>
    <row r="44" spans="2:62" ht="12.9" customHeight="1" x14ac:dyDescent="0.2">
      <c r="B44" s="1093" t="s">
        <v>388</v>
      </c>
      <c r="C44" s="1095" t="s">
        <v>182</v>
      </c>
      <c r="D44" s="333" t="s">
        <v>204</v>
      </c>
      <c r="E44" s="546"/>
      <c r="F44" s="542">
        <v>231</v>
      </c>
      <c r="G44" s="542">
        <v>242</v>
      </c>
      <c r="H44" s="543">
        <v>221</v>
      </c>
      <c r="I44" s="544">
        <v>226</v>
      </c>
      <c r="J44" s="545"/>
      <c r="K44" s="546"/>
      <c r="L44" s="546"/>
      <c r="M44" s="547"/>
      <c r="N44" s="548"/>
      <c r="O44" s="142"/>
      <c r="P44" s="142"/>
      <c r="Q44" s="549">
        <f>SUM(E44:I44)</f>
        <v>920</v>
      </c>
      <c r="R44" s="1097">
        <f>+SUM(Q44:Q45)</f>
        <v>1140</v>
      </c>
      <c r="S44" s="698"/>
      <c r="T44" s="150"/>
      <c r="U44" s="150"/>
      <c r="V44" s="150"/>
      <c r="W44" s="150"/>
      <c r="X44" s="151"/>
      <c r="Y44" s="816"/>
      <c r="Z44" s="816"/>
      <c r="AB44" s="1093" t="s">
        <v>388</v>
      </c>
      <c r="AC44" s="1095" t="s">
        <v>182</v>
      </c>
      <c r="AD44" s="333" t="s">
        <v>204</v>
      </c>
      <c r="AE44" s="546"/>
      <c r="AF44" s="542">
        <v>231</v>
      </c>
      <c r="AG44" s="542">
        <v>242</v>
      </c>
      <c r="AH44" s="543">
        <v>221</v>
      </c>
      <c r="AI44" s="544">
        <v>226</v>
      </c>
      <c r="AJ44" s="545"/>
      <c r="AK44" s="546"/>
      <c r="AL44" s="546"/>
      <c r="AM44" s="547"/>
      <c r="AN44" s="548"/>
      <c r="AO44" s="142"/>
      <c r="AP44" s="142"/>
      <c r="AQ44" s="549">
        <f>SUM(AE44:AI44)</f>
        <v>920</v>
      </c>
      <c r="AR44" s="1097">
        <f>+SUM(AQ44:AQ45)</f>
        <v>1140</v>
      </c>
      <c r="AS44" s="741"/>
      <c r="AT44" s="742"/>
      <c r="AU44" s="742"/>
      <c r="AV44" s="742"/>
      <c r="AW44" s="742"/>
      <c r="AX44" s="743"/>
    </row>
    <row r="45" spans="2:62" ht="12.9" customHeight="1" x14ac:dyDescent="0.2">
      <c r="B45" s="1093"/>
      <c r="C45" s="1096"/>
      <c r="D45" s="146" t="s">
        <v>205</v>
      </c>
      <c r="E45" s="785">
        <v>220</v>
      </c>
      <c r="F45" s="550"/>
      <c r="G45" s="550"/>
      <c r="H45" s="551"/>
      <c r="I45" s="552"/>
      <c r="J45" s="551"/>
      <c r="K45" s="550"/>
      <c r="L45" s="550"/>
      <c r="M45" s="552"/>
      <c r="N45" s="149"/>
      <c r="O45" s="147"/>
      <c r="P45" s="147"/>
      <c r="Q45" s="776">
        <f>SUM(E45:I45)</f>
        <v>220</v>
      </c>
      <c r="R45" s="1098"/>
      <c r="S45" s="699"/>
      <c r="T45" s="682"/>
      <c r="U45" s="682"/>
      <c r="V45" s="682"/>
      <c r="W45" s="682"/>
      <c r="X45" s="683"/>
      <c r="Y45" s="637"/>
      <c r="Z45" s="637"/>
      <c r="AB45" s="1093"/>
      <c r="AC45" s="1096"/>
      <c r="AD45" s="146" t="s">
        <v>205</v>
      </c>
      <c r="AE45" s="785">
        <v>220</v>
      </c>
      <c r="AF45" s="550"/>
      <c r="AG45" s="550"/>
      <c r="AH45" s="551"/>
      <c r="AI45" s="552"/>
      <c r="AJ45" s="551"/>
      <c r="AK45" s="550"/>
      <c r="AL45" s="550"/>
      <c r="AM45" s="552"/>
      <c r="AN45" s="149"/>
      <c r="AO45" s="147"/>
      <c r="AP45" s="147"/>
      <c r="AQ45" s="776">
        <f>SUM(AE45:AI45)</f>
        <v>220</v>
      </c>
      <c r="AR45" s="1098"/>
      <c r="AS45" s="744"/>
      <c r="AT45" s="745"/>
      <c r="AU45" s="745"/>
      <c r="AV45" s="745"/>
      <c r="AW45" s="745"/>
      <c r="AX45" s="746"/>
    </row>
    <row r="46" spans="2:62" ht="12.9" customHeight="1" x14ac:dyDescent="0.2">
      <c r="B46" s="1094"/>
      <c r="C46" s="335" t="s">
        <v>183</v>
      </c>
      <c r="D46" s="334" t="s">
        <v>205</v>
      </c>
      <c r="E46" s="554"/>
      <c r="F46" s="555"/>
      <c r="G46" s="555"/>
      <c r="H46" s="556"/>
      <c r="I46" s="552"/>
      <c r="J46" s="557">
        <v>112</v>
      </c>
      <c r="K46" s="558">
        <v>133</v>
      </c>
      <c r="L46" s="558">
        <v>126</v>
      </c>
      <c r="M46" s="559">
        <v>105</v>
      </c>
      <c r="N46" s="152"/>
      <c r="O46" s="153"/>
      <c r="P46" s="153"/>
      <c r="Q46" s="560"/>
      <c r="R46" s="692">
        <f>+SUM(J46:M46)</f>
        <v>476</v>
      </c>
      <c r="S46" s="697"/>
      <c r="T46" s="680"/>
      <c r="U46" s="680"/>
      <c r="V46" s="680"/>
      <c r="W46" s="680"/>
      <c r="X46" s="681"/>
      <c r="Y46" s="637"/>
      <c r="Z46" s="637"/>
      <c r="AB46" s="1094"/>
      <c r="AC46" s="335" t="s">
        <v>183</v>
      </c>
      <c r="AD46" s="334" t="s">
        <v>205</v>
      </c>
      <c r="AE46" s="554"/>
      <c r="AF46" s="555"/>
      <c r="AG46" s="555"/>
      <c r="AH46" s="556"/>
      <c r="AI46" s="552"/>
      <c r="AJ46" s="557">
        <v>112</v>
      </c>
      <c r="AK46" s="558">
        <v>133</v>
      </c>
      <c r="AL46" s="558">
        <v>126</v>
      </c>
      <c r="AM46" s="559">
        <v>105</v>
      </c>
      <c r="AN46" s="152"/>
      <c r="AO46" s="153"/>
      <c r="AP46" s="153"/>
      <c r="AQ46" s="560"/>
      <c r="AR46" s="692">
        <f>+SUM(AJ46:AM46)</f>
        <v>476</v>
      </c>
      <c r="AS46" s="738"/>
      <c r="AT46" s="739"/>
      <c r="AU46" s="739"/>
      <c r="AV46" s="739"/>
      <c r="AW46" s="739"/>
      <c r="AX46" s="740"/>
    </row>
    <row r="47" spans="2:62" ht="12.9" customHeight="1" x14ac:dyDescent="0.2">
      <c r="B47" s="1099" t="s">
        <v>206</v>
      </c>
      <c r="C47" s="1100"/>
      <c r="D47" s="1101"/>
      <c r="E47" s="561">
        <v>35</v>
      </c>
      <c r="F47" s="562">
        <v>70</v>
      </c>
      <c r="G47" s="562">
        <v>80</v>
      </c>
      <c r="H47" s="563">
        <v>50</v>
      </c>
      <c r="I47" s="564">
        <v>50</v>
      </c>
      <c r="J47" s="563">
        <v>45</v>
      </c>
      <c r="K47" s="562">
        <v>60</v>
      </c>
      <c r="L47" s="562">
        <v>60</v>
      </c>
      <c r="M47" s="565">
        <v>35</v>
      </c>
      <c r="N47" s="566"/>
      <c r="O47" s="567"/>
      <c r="P47" s="568"/>
      <c r="Q47" s="569"/>
      <c r="R47" s="693"/>
      <c r="S47" s="698"/>
      <c r="T47" s="150"/>
      <c r="U47" s="150"/>
      <c r="V47" s="150"/>
      <c r="W47" s="150"/>
      <c r="X47" s="151"/>
      <c r="Y47" s="816"/>
      <c r="Z47" s="816"/>
      <c r="AB47" s="1099" t="s">
        <v>206</v>
      </c>
      <c r="AC47" s="1100"/>
      <c r="AD47" s="1101"/>
      <c r="AE47" s="561">
        <v>35</v>
      </c>
      <c r="AF47" s="562">
        <v>70</v>
      </c>
      <c r="AG47" s="562">
        <v>80</v>
      </c>
      <c r="AH47" s="563">
        <v>50</v>
      </c>
      <c r="AI47" s="564">
        <v>50</v>
      </c>
      <c r="AJ47" s="563">
        <v>45</v>
      </c>
      <c r="AK47" s="562">
        <v>60</v>
      </c>
      <c r="AL47" s="562">
        <v>60</v>
      </c>
      <c r="AM47" s="565">
        <v>35</v>
      </c>
      <c r="AN47" s="566"/>
      <c r="AO47" s="567"/>
      <c r="AP47" s="568"/>
      <c r="AQ47" s="569"/>
      <c r="AR47" s="693"/>
      <c r="AS47" s="741"/>
      <c r="AT47" s="742"/>
      <c r="AU47" s="742"/>
      <c r="AV47" s="742"/>
      <c r="AW47" s="742"/>
      <c r="AX47" s="743"/>
    </row>
    <row r="48" spans="2:62" ht="12.9" customHeight="1" x14ac:dyDescent="0.2">
      <c r="B48" s="1102" t="s">
        <v>389</v>
      </c>
      <c r="C48" s="1095" t="s">
        <v>182</v>
      </c>
      <c r="D48" s="333" t="s">
        <v>204</v>
      </c>
      <c r="E48" s="163">
        <f>+E44*E47/100</f>
        <v>0</v>
      </c>
      <c r="F48" s="156">
        <f>+F44*F47/100</f>
        <v>161.69999999999999</v>
      </c>
      <c r="G48" s="156">
        <f>+G44*G47/100</f>
        <v>193.6</v>
      </c>
      <c r="H48" s="325">
        <f>+H44*H47/100</f>
        <v>110.5</v>
      </c>
      <c r="I48" s="570">
        <f>+I44*I47/100</f>
        <v>113</v>
      </c>
      <c r="J48" s="323"/>
      <c r="K48" s="142"/>
      <c r="L48" s="142"/>
      <c r="M48" s="143"/>
      <c r="N48" s="548"/>
      <c r="O48" s="142"/>
      <c r="P48" s="142"/>
      <c r="Q48" s="549">
        <f>SUM(E48:I48)</f>
        <v>578.79999999999995</v>
      </c>
      <c r="R48" s="1097">
        <f>+SUM(Q48:Q49)</f>
        <v>655.8</v>
      </c>
      <c r="S48" s="700"/>
      <c r="T48" s="144"/>
      <c r="U48" s="144"/>
      <c r="V48" s="144"/>
      <c r="W48" s="144"/>
      <c r="X48" s="145"/>
      <c r="Y48" s="816"/>
      <c r="Z48" s="816"/>
      <c r="AB48" s="1102" t="s">
        <v>389</v>
      </c>
      <c r="AC48" s="1095" t="s">
        <v>182</v>
      </c>
      <c r="AD48" s="333" t="s">
        <v>204</v>
      </c>
      <c r="AE48" s="163">
        <f>+AE44*AE47/100</f>
        <v>0</v>
      </c>
      <c r="AF48" s="156">
        <f>+AF44*AF47/100</f>
        <v>161.69999999999999</v>
      </c>
      <c r="AG48" s="156">
        <f>+AG44*AG47/100</f>
        <v>193.6</v>
      </c>
      <c r="AH48" s="325">
        <f>+AH44*AH47/100</f>
        <v>110.5</v>
      </c>
      <c r="AI48" s="570">
        <f>+AI44*AI47/100</f>
        <v>113</v>
      </c>
      <c r="AJ48" s="323"/>
      <c r="AK48" s="142"/>
      <c r="AL48" s="142"/>
      <c r="AM48" s="143"/>
      <c r="AN48" s="548"/>
      <c r="AO48" s="142"/>
      <c r="AP48" s="142"/>
      <c r="AQ48" s="549">
        <f>SUM(AE48:AI48)</f>
        <v>578.79999999999995</v>
      </c>
      <c r="AR48" s="1097">
        <f>+SUM(AQ48:AQ49)</f>
        <v>655.8</v>
      </c>
      <c r="AS48" s="747"/>
      <c r="AT48" s="748"/>
      <c r="AU48" s="748"/>
      <c r="AV48" s="748"/>
      <c r="AW48" s="748"/>
      <c r="AX48" s="749"/>
    </row>
    <row r="49" spans="2:68" ht="12.9" customHeight="1" x14ac:dyDescent="0.2">
      <c r="B49" s="1103"/>
      <c r="C49" s="1096"/>
      <c r="D49" s="146" t="s">
        <v>205</v>
      </c>
      <c r="E49" s="786">
        <f>+E45*E47/100</f>
        <v>77</v>
      </c>
      <c r="F49" s="147"/>
      <c r="G49" s="147"/>
      <c r="H49" s="324"/>
      <c r="I49" s="148"/>
      <c r="J49" s="324"/>
      <c r="K49" s="147"/>
      <c r="L49" s="147"/>
      <c r="M49" s="148"/>
      <c r="N49" s="149"/>
      <c r="O49" s="147"/>
      <c r="P49" s="147"/>
      <c r="Q49" s="553">
        <f>SUM(E49:I49)</f>
        <v>77</v>
      </c>
      <c r="R49" s="1098"/>
      <c r="S49" s="701"/>
      <c r="T49" s="150"/>
      <c r="U49" s="150"/>
      <c r="V49" s="150"/>
      <c r="W49" s="150"/>
      <c r="X49" s="151"/>
      <c r="Y49" s="816"/>
      <c r="Z49" s="816"/>
      <c r="AB49" s="1103"/>
      <c r="AC49" s="1096"/>
      <c r="AD49" s="146" t="s">
        <v>205</v>
      </c>
      <c r="AE49" s="786">
        <f>+AE45*AE47/100</f>
        <v>77</v>
      </c>
      <c r="AF49" s="147"/>
      <c r="AG49" s="147"/>
      <c r="AH49" s="324"/>
      <c r="AI49" s="148"/>
      <c r="AJ49" s="324"/>
      <c r="AK49" s="147"/>
      <c r="AL49" s="147"/>
      <c r="AM49" s="148"/>
      <c r="AN49" s="149"/>
      <c r="AO49" s="147"/>
      <c r="AP49" s="147"/>
      <c r="AQ49" s="553">
        <f>SUM(AE49:AI49)</f>
        <v>77</v>
      </c>
      <c r="AR49" s="1098"/>
      <c r="AS49" s="750"/>
      <c r="AT49" s="742"/>
      <c r="AU49" s="742"/>
      <c r="AV49" s="742"/>
      <c r="AW49" s="742"/>
      <c r="AX49" s="743"/>
    </row>
    <row r="50" spans="2:68" ht="12.9" customHeight="1" x14ac:dyDescent="0.2">
      <c r="B50" s="1058"/>
      <c r="C50" s="335" t="s">
        <v>183</v>
      </c>
      <c r="D50" s="334" t="s">
        <v>205</v>
      </c>
      <c r="E50" s="152"/>
      <c r="F50" s="153"/>
      <c r="G50" s="153"/>
      <c r="H50" s="326"/>
      <c r="I50" s="148"/>
      <c r="J50" s="571">
        <f>+J46*J47/100</f>
        <v>50.4</v>
      </c>
      <c r="K50" s="572">
        <f>+K46*K47/100</f>
        <v>79.8</v>
      </c>
      <c r="L50" s="572">
        <f>+L46*L47/100</f>
        <v>75.599999999999994</v>
      </c>
      <c r="M50" s="157">
        <f>+M46*M47/100</f>
        <v>36.75</v>
      </c>
      <c r="N50" s="152"/>
      <c r="O50" s="153"/>
      <c r="P50" s="153"/>
      <c r="Q50" s="560"/>
      <c r="R50" s="692">
        <f>+SUM(J50:M50)</f>
        <v>242.54999999999998</v>
      </c>
      <c r="S50" s="702"/>
      <c r="T50" s="154"/>
      <c r="U50" s="154"/>
      <c r="V50" s="154"/>
      <c r="W50" s="154"/>
      <c r="X50" s="155"/>
      <c r="Y50" s="816"/>
      <c r="Z50" s="816"/>
      <c r="AB50" s="1058"/>
      <c r="AC50" s="335" t="s">
        <v>183</v>
      </c>
      <c r="AD50" s="334" t="s">
        <v>205</v>
      </c>
      <c r="AE50" s="152"/>
      <c r="AF50" s="153"/>
      <c r="AG50" s="153"/>
      <c r="AH50" s="326"/>
      <c r="AI50" s="148"/>
      <c r="AJ50" s="571">
        <f>+AJ46*AJ47/100</f>
        <v>50.4</v>
      </c>
      <c r="AK50" s="572">
        <f>+AK46*AK47/100</f>
        <v>79.8</v>
      </c>
      <c r="AL50" s="572">
        <f>+AL46*AL47/100</f>
        <v>75.599999999999994</v>
      </c>
      <c r="AM50" s="157">
        <f>+AM46*AM47/100</f>
        <v>36.75</v>
      </c>
      <c r="AN50" s="152"/>
      <c r="AO50" s="153"/>
      <c r="AP50" s="153"/>
      <c r="AQ50" s="560"/>
      <c r="AR50" s="692">
        <f>+SUM(AJ50:AM50)</f>
        <v>242.54999999999998</v>
      </c>
      <c r="AS50" s="751"/>
      <c r="AT50" s="752"/>
      <c r="AU50" s="752"/>
      <c r="AV50" s="752"/>
      <c r="AW50" s="752"/>
      <c r="AX50" s="753"/>
    </row>
    <row r="51" spans="2:68" ht="12.9" customHeight="1" x14ac:dyDescent="0.2">
      <c r="B51" s="1216" t="s">
        <v>390</v>
      </c>
      <c r="C51" s="1095" t="s">
        <v>182</v>
      </c>
      <c r="D51" s="333" t="s">
        <v>204</v>
      </c>
      <c r="E51" s="777">
        <f>+E42*E48</f>
        <v>0</v>
      </c>
      <c r="F51" s="573">
        <f>+E42*F48</f>
        <v>0</v>
      </c>
      <c r="G51" s="573">
        <f>+E42*G48</f>
        <v>0</v>
      </c>
      <c r="H51" s="574">
        <f>+E42*H48</f>
        <v>0</v>
      </c>
      <c r="I51" s="631">
        <f>+E42*I48</f>
        <v>0</v>
      </c>
      <c r="J51" s="323"/>
      <c r="K51" s="142"/>
      <c r="L51" s="142"/>
      <c r="M51" s="143"/>
      <c r="N51" s="548"/>
      <c r="O51" s="142"/>
      <c r="P51" s="142"/>
      <c r="Q51" s="711">
        <f>SUM(E51:I51)</f>
        <v>0</v>
      </c>
      <c r="R51" s="1218">
        <f>+SUM(Q51:Q52)</f>
        <v>0</v>
      </c>
      <c r="S51" s="700"/>
      <c r="T51" s="144"/>
      <c r="U51" s="144"/>
      <c r="V51" s="144"/>
      <c r="W51" s="144"/>
      <c r="X51" s="145"/>
      <c r="Y51" s="816"/>
      <c r="Z51" s="816"/>
      <c r="AB51" s="1216" t="s">
        <v>390</v>
      </c>
      <c r="AC51" s="1095" t="s">
        <v>182</v>
      </c>
      <c r="AD51" s="333" t="s">
        <v>204</v>
      </c>
      <c r="AE51" s="777">
        <f>+AE42*AE48</f>
        <v>0</v>
      </c>
      <c r="AF51" s="573">
        <f>+AE42*AF48</f>
        <v>0</v>
      </c>
      <c r="AG51" s="573">
        <f>+AE42*AG48</f>
        <v>0</v>
      </c>
      <c r="AH51" s="574">
        <f>+AE42*AH48</f>
        <v>0</v>
      </c>
      <c r="AI51" s="631">
        <f>+AE42*AI48</f>
        <v>0</v>
      </c>
      <c r="AJ51" s="323"/>
      <c r="AK51" s="142"/>
      <c r="AL51" s="142"/>
      <c r="AM51" s="143"/>
      <c r="AN51" s="548"/>
      <c r="AO51" s="142"/>
      <c r="AP51" s="142"/>
      <c r="AQ51" s="711">
        <f>SUM(AE51:AI51)</f>
        <v>0</v>
      </c>
      <c r="AR51" s="1233">
        <f>+SUM(AQ51:AQ52)</f>
        <v>0</v>
      </c>
      <c r="AS51" s="747"/>
      <c r="AT51" s="748"/>
      <c r="AU51" s="748"/>
      <c r="AV51" s="748"/>
      <c r="AW51" s="748"/>
      <c r="AX51" s="749"/>
    </row>
    <row r="52" spans="2:68" ht="12.9" customHeight="1" x14ac:dyDescent="0.2">
      <c r="B52" s="1217"/>
      <c r="C52" s="1096"/>
      <c r="D52" s="146" t="s">
        <v>205</v>
      </c>
      <c r="E52" s="787">
        <f>+E42*E49</f>
        <v>0</v>
      </c>
      <c r="F52" s="147"/>
      <c r="G52" s="147"/>
      <c r="H52" s="324"/>
      <c r="I52" s="148"/>
      <c r="J52" s="324"/>
      <c r="K52" s="147"/>
      <c r="L52" s="147"/>
      <c r="M52" s="148"/>
      <c r="N52" s="149"/>
      <c r="O52" s="147"/>
      <c r="P52" s="147"/>
      <c r="Q52" s="712">
        <f>SUM(E52:I52)</f>
        <v>0</v>
      </c>
      <c r="R52" s="1219"/>
      <c r="S52" s="701"/>
      <c r="T52" s="150"/>
      <c r="U52" s="150"/>
      <c r="V52" s="150"/>
      <c r="W52" s="150"/>
      <c r="X52" s="151"/>
      <c r="Y52" s="816"/>
      <c r="Z52" s="816"/>
      <c r="AB52" s="1217"/>
      <c r="AC52" s="1096"/>
      <c r="AD52" s="146" t="s">
        <v>205</v>
      </c>
      <c r="AE52" s="787">
        <f>+AE42*AE49</f>
        <v>0</v>
      </c>
      <c r="AF52" s="147"/>
      <c r="AG52" s="147"/>
      <c r="AH52" s="324"/>
      <c r="AI52" s="148"/>
      <c r="AJ52" s="324"/>
      <c r="AK52" s="147"/>
      <c r="AL52" s="147"/>
      <c r="AM52" s="148"/>
      <c r="AN52" s="149"/>
      <c r="AO52" s="147"/>
      <c r="AP52" s="147"/>
      <c r="AQ52" s="712">
        <f>SUM(AE52:AI52)</f>
        <v>0</v>
      </c>
      <c r="AR52" s="1234"/>
      <c r="AS52" s="750"/>
      <c r="AT52" s="742"/>
      <c r="AU52" s="742"/>
      <c r="AV52" s="742"/>
      <c r="AW52" s="742"/>
      <c r="AX52" s="743"/>
    </row>
    <row r="53" spans="2:68" ht="12.9" customHeight="1" x14ac:dyDescent="0.2">
      <c r="B53" s="1217"/>
      <c r="C53" s="187" t="s">
        <v>183</v>
      </c>
      <c r="D53" s="158" t="s">
        <v>205</v>
      </c>
      <c r="E53" s="575"/>
      <c r="F53" s="576"/>
      <c r="G53" s="576"/>
      <c r="H53" s="577"/>
      <c r="I53" s="148"/>
      <c r="J53" s="802">
        <f>+$J$43*J50</f>
        <v>0</v>
      </c>
      <c r="K53" s="803">
        <f>+$J$43*K50</f>
        <v>0</v>
      </c>
      <c r="L53" s="803">
        <f>+$J$43*L50</f>
        <v>0</v>
      </c>
      <c r="M53" s="804">
        <f>+$J$43*M50</f>
        <v>0</v>
      </c>
      <c r="N53" s="152"/>
      <c r="O53" s="153"/>
      <c r="P53" s="153"/>
      <c r="Q53" s="560"/>
      <c r="R53" s="800">
        <f>+SUM(J53:M53)</f>
        <v>0</v>
      </c>
      <c r="S53" s="702"/>
      <c r="T53" s="154"/>
      <c r="U53" s="154"/>
      <c r="V53" s="154"/>
      <c r="W53" s="154"/>
      <c r="X53" s="155"/>
      <c r="Y53" s="816"/>
      <c r="Z53" s="816"/>
      <c r="AB53" s="1217"/>
      <c r="AC53" s="187" t="s">
        <v>183</v>
      </c>
      <c r="AD53" s="158" t="s">
        <v>205</v>
      </c>
      <c r="AE53" s="575"/>
      <c r="AF53" s="576"/>
      <c r="AG53" s="576"/>
      <c r="AH53" s="577"/>
      <c r="AI53" s="148"/>
      <c r="AJ53" s="165">
        <f>+$AJ$43*AJ50</f>
        <v>0</v>
      </c>
      <c r="AK53" s="159">
        <f>+$AJ$43*AK50</f>
        <v>0</v>
      </c>
      <c r="AL53" s="159">
        <f>+$AJ$43*AL50</f>
        <v>0</v>
      </c>
      <c r="AM53" s="160">
        <f>+$AJ$43*AM50</f>
        <v>0</v>
      </c>
      <c r="AN53" s="152"/>
      <c r="AO53" s="153"/>
      <c r="AP53" s="153"/>
      <c r="AQ53" s="560"/>
      <c r="AR53" s="800">
        <f>+SUM(AJ53:AM53)</f>
        <v>0</v>
      </c>
      <c r="AS53" s="751"/>
      <c r="AT53" s="752"/>
      <c r="AU53" s="752"/>
      <c r="AV53" s="752"/>
      <c r="AW53" s="752"/>
      <c r="AX53" s="753"/>
    </row>
    <row r="54" spans="2:68" ht="12.9" customHeight="1" x14ac:dyDescent="0.2">
      <c r="B54" s="1216" t="s">
        <v>391</v>
      </c>
      <c r="C54" s="1220" t="s">
        <v>182</v>
      </c>
      <c r="D54" s="161" t="s">
        <v>204</v>
      </c>
      <c r="E54" s="778"/>
      <c r="F54" s="578">
        <f>31*24-F44</f>
        <v>513</v>
      </c>
      <c r="G54" s="578">
        <f>31*24-G44</f>
        <v>502</v>
      </c>
      <c r="H54" s="579">
        <f>30*24-H44</f>
        <v>499</v>
      </c>
      <c r="I54" s="580">
        <f>31*24-I44</f>
        <v>518</v>
      </c>
      <c r="J54" s="323"/>
      <c r="K54" s="142"/>
      <c r="L54" s="142"/>
      <c r="M54" s="143"/>
      <c r="N54" s="162"/>
      <c r="O54" s="163"/>
      <c r="P54" s="164"/>
      <c r="Q54" s="581"/>
      <c r="R54" s="694"/>
      <c r="S54" s="703"/>
      <c r="T54" s="144"/>
      <c r="U54" s="144"/>
      <c r="V54" s="144"/>
      <c r="W54" s="144"/>
      <c r="X54" s="145"/>
      <c r="Y54" s="816"/>
      <c r="Z54" s="816"/>
      <c r="AB54" s="1216" t="s">
        <v>391</v>
      </c>
      <c r="AC54" s="1220" t="s">
        <v>182</v>
      </c>
      <c r="AD54" s="161" t="s">
        <v>204</v>
      </c>
      <c r="AE54" s="778"/>
      <c r="AF54" s="578">
        <f>31*24-AF44</f>
        <v>513</v>
      </c>
      <c r="AG54" s="578">
        <f>31*24-AG44</f>
        <v>502</v>
      </c>
      <c r="AH54" s="579">
        <f>30*24-AH44</f>
        <v>499</v>
      </c>
      <c r="AI54" s="580">
        <f>31*24-AI44</f>
        <v>518</v>
      </c>
      <c r="AJ54" s="323"/>
      <c r="AK54" s="142"/>
      <c r="AL54" s="142"/>
      <c r="AM54" s="143"/>
      <c r="AN54" s="162"/>
      <c r="AO54" s="163"/>
      <c r="AP54" s="164"/>
      <c r="AQ54" s="581"/>
      <c r="AR54" s="694"/>
      <c r="AS54" s="705"/>
      <c r="AT54" s="748"/>
      <c r="AU54" s="748"/>
      <c r="AV54" s="748"/>
      <c r="AW54" s="748"/>
      <c r="AX54" s="749"/>
    </row>
    <row r="55" spans="2:68" ht="12.9" customHeight="1" x14ac:dyDescent="0.2">
      <c r="B55" s="1217"/>
      <c r="C55" s="1221"/>
      <c r="D55" s="146" t="s">
        <v>205</v>
      </c>
      <c r="E55" s="788">
        <f>30*24-E45</f>
        <v>500</v>
      </c>
      <c r="F55" s="147"/>
      <c r="G55" s="147"/>
      <c r="H55" s="324"/>
      <c r="I55" s="148"/>
      <c r="J55" s="324"/>
      <c r="K55" s="147"/>
      <c r="L55" s="147"/>
      <c r="M55" s="148"/>
      <c r="N55" s="582">
        <f>30*24</f>
        <v>720</v>
      </c>
      <c r="O55" s="583">
        <f>31*24</f>
        <v>744</v>
      </c>
      <c r="P55" s="584">
        <f>30*24</f>
        <v>720</v>
      </c>
      <c r="Q55" s="585"/>
      <c r="R55" s="695"/>
      <c r="S55" s="701"/>
      <c r="T55" s="150"/>
      <c r="U55" s="150"/>
      <c r="V55" s="150"/>
      <c r="W55" s="150"/>
      <c r="X55" s="151"/>
      <c r="Y55" s="816"/>
      <c r="Z55" s="816"/>
      <c r="AB55" s="1217"/>
      <c r="AC55" s="1221"/>
      <c r="AD55" s="146" t="s">
        <v>205</v>
      </c>
      <c r="AE55" s="788">
        <f>30*24-AE45</f>
        <v>500</v>
      </c>
      <c r="AF55" s="147"/>
      <c r="AG55" s="147"/>
      <c r="AH55" s="324"/>
      <c r="AI55" s="148"/>
      <c r="AJ55" s="324"/>
      <c r="AK55" s="147"/>
      <c r="AL55" s="147"/>
      <c r="AM55" s="148"/>
      <c r="AN55" s="582">
        <f>30*24</f>
        <v>720</v>
      </c>
      <c r="AO55" s="583">
        <f>31*24</f>
        <v>744</v>
      </c>
      <c r="AP55" s="584">
        <f>30*24</f>
        <v>720</v>
      </c>
      <c r="AQ55" s="585"/>
      <c r="AR55" s="695"/>
      <c r="AS55" s="750"/>
      <c r="AT55" s="742"/>
      <c r="AU55" s="742"/>
      <c r="AV55" s="742"/>
      <c r="AW55" s="742"/>
      <c r="AX55" s="743"/>
    </row>
    <row r="56" spans="2:68" ht="12.9" customHeight="1" x14ac:dyDescent="0.2">
      <c r="B56" s="1217"/>
      <c r="C56" s="335" t="s">
        <v>183</v>
      </c>
      <c r="D56" s="334" t="s">
        <v>205</v>
      </c>
      <c r="E56" s="152"/>
      <c r="F56" s="153"/>
      <c r="G56" s="153"/>
      <c r="H56" s="326"/>
      <c r="I56" s="148"/>
      <c r="J56" s="586">
        <f>31*24-J46</f>
        <v>632</v>
      </c>
      <c r="K56" s="587">
        <f>31*24-K46</f>
        <v>611</v>
      </c>
      <c r="L56" s="587">
        <f>28*24-L46</f>
        <v>546</v>
      </c>
      <c r="M56" s="588">
        <f>31*24-M46</f>
        <v>639</v>
      </c>
      <c r="N56" s="81"/>
      <c r="O56" s="82"/>
      <c r="P56" s="83"/>
      <c r="Q56" s="589"/>
      <c r="R56" s="696"/>
      <c r="S56" s="702"/>
      <c r="T56" s="154"/>
      <c r="U56" s="154"/>
      <c r="V56" s="154"/>
      <c r="W56" s="154"/>
      <c r="X56" s="155"/>
      <c r="Y56" s="816"/>
      <c r="Z56" s="816"/>
      <c r="AB56" s="1217"/>
      <c r="AC56" s="335" t="s">
        <v>183</v>
      </c>
      <c r="AD56" s="334" t="s">
        <v>205</v>
      </c>
      <c r="AE56" s="152"/>
      <c r="AF56" s="153"/>
      <c r="AG56" s="153"/>
      <c r="AH56" s="326"/>
      <c r="AI56" s="148"/>
      <c r="AJ56" s="586">
        <f>31*24-AJ46</f>
        <v>632</v>
      </c>
      <c r="AK56" s="587">
        <f>31*24-AK46</f>
        <v>611</v>
      </c>
      <c r="AL56" s="587">
        <f>28*24-AL46</f>
        <v>546</v>
      </c>
      <c r="AM56" s="588">
        <f>31*24-AM46</f>
        <v>639</v>
      </c>
      <c r="AN56" s="81"/>
      <c r="AO56" s="82"/>
      <c r="AP56" s="83"/>
      <c r="AQ56" s="589"/>
      <c r="AR56" s="696"/>
      <c r="AS56" s="751"/>
      <c r="AT56" s="752"/>
      <c r="AU56" s="752"/>
      <c r="AV56" s="752"/>
      <c r="AW56" s="752"/>
      <c r="AX56" s="753"/>
    </row>
    <row r="57" spans="2:68" ht="14.4" customHeight="1" x14ac:dyDescent="0.2">
      <c r="B57" s="1203" t="s">
        <v>392</v>
      </c>
      <c r="C57" s="1204"/>
      <c r="D57" s="334" t="s">
        <v>294</v>
      </c>
      <c r="E57" s="1205">
        <f>IF($F$20&gt;0,+$R$20/$F$20*3.6/$S$2,0)</f>
        <v>0</v>
      </c>
      <c r="F57" s="1206"/>
      <c r="G57" s="1206"/>
      <c r="H57" s="1206"/>
      <c r="I57" s="1207"/>
      <c r="J57" s="1206">
        <f>IF($G$20&gt;0,$S$20/$G$20*3.6/$S$2,0)</f>
        <v>0</v>
      </c>
      <c r="K57" s="1206"/>
      <c r="L57" s="1206"/>
      <c r="M57" s="1207"/>
      <c r="N57" s="166"/>
      <c r="O57" s="167"/>
      <c r="P57" s="167"/>
      <c r="Q57" s="84"/>
      <c r="R57" s="691"/>
      <c r="S57" s="704"/>
      <c r="T57" s="684"/>
      <c r="U57" s="684"/>
      <c r="V57" s="684"/>
      <c r="W57" s="684"/>
      <c r="X57" s="685"/>
      <c r="Y57" s="660"/>
      <c r="Z57" s="660"/>
      <c r="AB57" s="1203" t="s">
        <v>392</v>
      </c>
      <c r="AC57" s="1204"/>
      <c r="AD57" s="334" t="s">
        <v>294</v>
      </c>
      <c r="AE57" s="1205">
        <f>IF($F$20&gt;0,+$R$20/$F$20*3.6/$S$2,0)</f>
        <v>0</v>
      </c>
      <c r="AF57" s="1206"/>
      <c r="AG57" s="1206"/>
      <c r="AH57" s="1206"/>
      <c r="AI57" s="1207"/>
      <c r="AJ57" s="1206">
        <f>IF($G$20&gt;0,$S$20/$G$20*3.6/$S$2,0)</f>
        <v>0</v>
      </c>
      <c r="AK57" s="1206"/>
      <c r="AL57" s="1206"/>
      <c r="AM57" s="1207"/>
      <c r="AN57" s="166"/>
      <c r="AO57" s="167"/>
      <c r="AP57" s="167"/>
      <c r="AQ57" s="84"/>
      <c r="AR57" s="691"/>
      <c r="AS57" s="706"/>
      <c r="AT57" s="686"/>
      <c r="AU57" s="686"/>
      <c r="AV57" s="686"/>
      <c r="AW57" s="686"/>
      <c r="AX57" s="687"/>
    </row>
    <row r="58" spans="2:68" ht="12.9" customHeight="1" x14ac:dyDescent="0.2">
      <c r="B58" s="1087" t="s">
        <v>295</v>
      </c>
      <c r="C58" s="1088"/>
      <c r="D58" s="168" t="s">
        <v>207</v>
      </c>
      <c r="E58" s="573">
        <f>+E52*$E$57</f>
        <v>0</v>
      </c>
      <c r="F58" s="573">
        <f>+F51*$E$57</f>
        <v>0</v>
      </c>
      <c r="G58" s="573">
        <f>+G51*$E$57</f>
        <v>0</v>
      </c>
      <c r="H58" s="574">
        <f>+H51*$E$57</f>
        <v>0</v>
      </c>
      <c r="I58" s="590">
        <f>+I51*$E$57</f>
        <v>0</v>
      </c>
      <c r="J58" s="327"/>
      <c r="K58" s="163"/>
      <c r="L58" s="163"/>
      <c r="M58" s="169"/>
      <c r="N58" s="149"/>
      <c r="O58" s="147"/>
      <c r="P58" s="147"/>
      <c r="Q58" s="1091">
        <f>SUM(E58:I58)</f>
        <v>0</v>
      </c>
      <c r="R58" s="1092"/>
      <c r="S58" s="1208" t="s">
        <v>432</v>
      </c>
      <c r="T58" s="1209"/>
      <c r="U58" s="1209"/>
      <c r="V58" s="1209"/>
      <c r="W58" s="1209"/>
      <c r="X58" s="1210"/>
      <c r="Y58" s="660"/>
      <c r="Z58" s="660"/>
      <c r="AB58" s="1087" t="s">
        <v>295</v>
      </c>
      <c r="AC58" s="1088"/>
      <c r="AD58" s="168" t="s">
        <v>207</v>
      </c>
      <c r="AE58" s="573">
        <f>+AE52*$AE$57</f>
        <v>0</v>
      </c>
      <c r="AF58" s="573">
        <f>+AF51*$AE$57</f>
        <v>0</v>
      </c>
      <c r="AG58" s="573">
        <f>+AG51*$AE$57</f>
        <v>0</v>
      </c>
      <c r="AH58" s="573">
        <f>+AH51*$AE$57</f>
        <v>0</v>
      </c>
      <c r="AI58" s="734">
        <f>+AI51*$AE$57</f>
        <v>0</v>
      </c>
      <c r="AJ58" s="162"/>
      <c r="AK58" s="163"/>
      <c r="AL58" s="163"/>
      <c r="AM58" s="169"/>
      <c r="AN58" s="149"/>
      <c r="AO58" s="147"/>
      <c r="AP58" s="147"/>
      <c r="AQ58" s="1091">
        <f>SUM(AE58:AI58)</f>
        <v>0</v>
      </c>
      <c r="AR58" s="1092"/>
      <c r="AS58" s="707"/>
      <c r="AT58" s="688"/>
      <c r="AU58" s="688"/>
      <c r="AV58" s="688"/>
      <c r="AW58" s="688"/>
      <c r="AX58" s="689"/>
    </row>
    <row r="59" spans="2:68" ht="12.9" customHeight="1" thickBot="1" x14ac:dyDescent="0.25">
      <c r="B59" s="1089"/>
      <c r="C59" s="1090"/>
      <c r="D59" s="170" t="s">
        <v>208</v>
      </c>
      <c r="E59" s="591"/>
      <c r="F59" s="171"/>
      <c r="G59" s="171"/>
      <c r="H59" s="171"/>
      <c r="I59" s="328"/>
      <c r="J59" s="592">
        <f>+J53*$J$57</f>
        <v>0</v>
      </c>
      <c r="K59" s="593">
        <f>+K53*$J$57</f>
        <v>0</v>
      </c>
      <c r="L59" s="593">
        <f>+L53*$J$57</f>
        <v>0</v>
      </c>
      <c r="M59" s="594">
        <f>+M53*$J$57</f>
        <v>0</v>
      </c>
      <c r="N59" s="172"/>
      <c r="O59" s="173"/>
      <c r="P59" s="173"/>
      <c r="Q59" s="1222">
        <f>SUM(J59:M59)</f>
        <v>0</v>
      </c>
      <c r="R59" s="1223"/>
      <c r="S59" s="708"/>
      <c r="T59" s="174"/>
      <c r="U59" s="174"/>
      <c r="V59" s="174"/>
      <c r="W59" s="174"/>
      <c r="X59" s="175"/>
      <c r="Y59" s="816"/>
      <c r="Z59" s="816"/>
      <c r="AB59" s="1089"/>
      <c r="AC59" s="1090"/>
      <c r="AD59" s="170" t="s">
        <v>208</v>
      </c>
      <c r="AE59" s="591"/>
      <c r="AF59" s="171"/>
      <c r="AG59" s="171"/>
      <c r="AH59" s="171"/>
      <c r="AI59" s="328"/>
      <c r="AJ59" s="592">
        <f>+AJ53*$AJ$57</f>
        <v>0</v>
      </c>
      <c r="AK59" s="592">
        <f>+AK53*$AJ$57</f>
        <v>0</v>
      </c>
      <c r="AL59" s="592">
        <f>+AL53*$AJ$57</f>
        <v>0</v>
      </c>
      <c r="AM59" s="592">
        <f>+AM53*$AJ$57</f>
        <v>0</v>
      </c>
      <c r="AN59" s="172"/>
      <c r="AO59" s="173"/>
      <c r="AP59" s="173"/>
      <c r="AQ59" s="1222">
        <f>SUM(AJ59:AM59)</f>
        <v>0</v>
      </c>
      <c r="AR59" s="1223"/>
      <c r="AS59" s="754"/>
      <c r="AT59" s="755"/>
      <c r="AU59" s="755"/>
      <c r="AV59" s="755"/>
      <c r="AW59" s="755"/>
      <c r="AX59" s="756"/>
    </row>
    <row r="60" spans="2:68" ht="12.9" customHeight="1" x14ac:dyDescent="0.2">
      <c r="B60" s="820"/>
      <c r="E60" s="523"/>
      <c r="F60" s="523"/>
      <c r="G60" s="523"/>
      <c r="H60" s="523"/>
      <c r="I60" s="525"/>
      <c r="J60" s="525"/>
      <c r="K60" s="525"/>
      <c r="L60" s="525"/>
      <c r="M60" s="525"/>
      <c r="N60" s="522"/>
      <c r="O60" s="522"/>
      <c r="P60" s="522"/>
      <c r="Q60" s="486"/>
      <c r="R60" s="486"/>
      <c r="AE60" s="523"/>
      <c r="AF60" s="523"/>
      <c r="AG60" s="523"/>
      <c r="AH60" s="523"/>
      <c r="AI60" s="525"/>
      <c r="AJ60" s="525"/>
      <c r="AK60" s="525"/>
      <c r="AL60" s="525"/>
      <c r="AM60" s="525"/>
      <c r="AN60" s="522"/>
      <c r="AO60" s="522"/>
      <c r="AP60" s="522"/>
      <c r="AQ60" s="486"/>
      <c r="AR60" s="486"/>
    </row>
    <row r="61" spans="2:68" ht="12.9" customHeight="1" thickBot="1" x14ac:dyDescent="0.25">
      <c r="B61" s="90" t="s">
        <v>407</v>
      </c>
      <c r="E61" s="89"/>
      <c r="I61" s="90"/>
      <c r="AB61" s="90" t="s">
        <v>445</v>
      </c>
      <c r="AE61" s="89"/>
      <c r="AI61" s="90"/>
    </row>
    <row r="62" spans="2:68" ht="14.25" customHeight="1" thickBot="1" x14ac:dyDescent="0.25">
      <c r="B62" s="1067" t="s">
        <v>209</v>
      </c>
      <c r="C62" s="1068"/>
      <c r="D62" s="1069" t="s">
        <v>302</v>
      </c>
      <c r="E62" s="1070"/>
      <c r="F62" s="1070"/>
      <c r="G62" s="1071"/>
      <c r="H62" s="364" t="s">
        <v>393</v>
      </c>
      <c r="I62" s="364"/>
      <c r="J62" s="364"/>
      <c r="K62" s="730"/>
      <c r="L62" s="730"/>
      <c r="M62" s="730"/>
      <c r="N62" s="730"/>
      <c r="O62" s="730"/>
      <c r="P62" s="730"/>
      <c r="Q62" s="730"/>
      <c r="S62" s="730"/>
      <c r="T62" s="730"/>
      <c r="U62" s="487"/>
      <c r="V62" s="487"/>
      <c r="W62" s="487"/>
      <c r="X62" s="487"/>
      <c r="Y62" s="730"/>
      <c r="Z62" s="730"/>
      <c r="AA62" s="730"/>
      <c r="AB62" s="1067" t="s">
        <v>209</v>
      </c>
      <c r="AC62" s="1068"/>
      <c r="AD62" s="1069" t="s">
        <v>302</v>
      </c>
      <c r="AE62" s="1070"/>
      <c r="AF62" s="1070"/>
      <c r="AG62" s="1071"/>
      <c r="AH62" s="364" t="s">
        <v>393</v>
      </c>
      <c r="AI62" s="364"/>
      <c r="AJ62" s="364"/>
      <c r="AK62" s="730"/>
      <c r="AL62" s="730"/>
      <c r="AM62" s="730"/>
      <c r="AN62" s="730"/>
      <c r="AO62" s="730"/>
      <c r="AP62" s="730"/>
      <c r="AQ62" s="730"/>
      <c r="AS62" s="730"/>
      <c r="AT62" s="730"/>
      <c r="AU62" s="487"/>
      <c r="AV62" s="487"/>
      <c r="AW62" s="487"/>
      <c r="AX62" s="487"/>
      <c r="AY62" s="730"/>
      <c r="BF62" s="816"/>
      <c r="BG62" s="816"/>
      <c r="BH62" s="816"/>
      <c r="BI62" s="816"/>
      <c r="BJ62" s="816"/>
      <c r="BK62" s="816"/>
      <c r="BL62" s="816"/>
      <c r="BM62" s="816"/>
      <c r="BN62" s="816"/>
      <c r="BO62" s="816"/>
      <c r="BP62" s="816"/>
    </row>
    <row r="63" spans="2:68" ht="12.9" customHeight="1" thickBot="1" x14ac:dyDescent="0.25">
      <c r="B63" s="364" t="s">
        <v>408</v>
      </c>
      <c r="C63" s="730"/>
      <c r="D63" s="365"/>
      <c r="F63" s="730"/>
      <c r="G63" s="730"/>
      <c r="H63" s="365" t="s">
        <v>456</v>
      </c>
      <c r="I63" s="730"/>
      <c r="J63" s="365"/>
      <c r="K63" s="730"/>
      <c r="L63" s="730"/>
      <c r="M63" s="730"/>
      <c r="N63" s="730"/>
      <c r="O63" s="730"/>
      <c r="P63" s="730"/>
      <c r="Q63" s="730"/>
      <c r="S63" s="730"/>
      <c r="T63" s="730"/>
      <c r="U63" s="730"/>
      <c r="V63" s="730"/>
      <c r="W63" s="365"/>
      <c r="X63" s="730"/>
      <c r="Y63" s="730"/>
      <c r="Z63" s="655"/>
      <c r="AA63" s="656"/>
      <c r="AB63" s="364" t="s">
        <v>446</v>
      </c>
      <c r="AC63" s="730"/>
      <c r="AD63" s="365"/>
      <c r="AF63" s="730"/>
      <c r="AG63" s="730"/>
      <c r="AH63" s="365" t="s">
        <v>455</v>
      </c>
      <c r="AI63" s="730"/>
      <c r="AJ63" s="365"/>
      <c r="AK63" s="730"/>
      <c r="AL63" s="730"/>
      <c r="AM63" s="730"/>
      <c r="AN63" s="730"/>
      <c r="AO63" s="730"/>
      <c r="AP63" s="730"/>
      <c r="AQ63" s="730"/>
      <c r="AS63" s="730"/>
      <c r="AT63" s="730"/>
      <c r="AU63" s="730"/>
      <c r="AV63" s="730"/>
      <c r="AW63" s="365"/>
      <c r="AX63" s="730"/>
      <c r="AY63" s="730"/>
      <c r="BF63" s="816"/>
      <c r="BG63" s="816"/>
      <c r="BH63" s="816"/>
      <c r="BI63" s="816"/>
      <c r="BJ63" s="816"/>
      <c r="BK63" s="816"/>
      <c r="BL63" s="816"/>
      <c r="BM63" s="816"/>
      <c r="BN63" s="816"/>
      <c r="BO63" s="816"/>
      <c r="BP63" s="816"/>
    </row>
    <row r="64" spans="2:68" ht="12.9" customHeight="1" thickBot="1" x14ac:dyDescent="0.25">
      <c r="B64" s="824" t="s">
        <v>210</v>
      </c>
      <c r="C64" s="1215" t="s">
        <v>211</v>
      </c>
      <c r="D64" s="1211"/>
      <c r="E64" s="1211"/>
      <c r="F64" s="1212"/>
      <c r="G64" s="488" t="s">
        <v>212</v>
      </c>
      <c r="H64" s="488"/>
      <c r="I64" s="488"/>
      <c r="J64" s="488"/>
      <c r="K64" s="488"/>
      <c r="L64" s="488"/>
      <c r="M64" s="488"/>
      <c r="N64" s="488"/>
      <c r="O64" s="488"/>
      <c r="P64" s="488"/>
      <c r="Q64" s="488"/>
      <c r="R64" s="488"/>
      <c r="S64" s="488"/>
      <c r="T64" s="488"/>
      <c r="U64" s="1211"/>
      <c r="V64" s="1212"/>
      <c r="W64" s="1213" t="s">
        <v>213</v>
      </c>
      <c r="X64" s="1214"/>
      <c r="Y64" s="364"/>
      <c r="Z64" s="655"/>
      <c r="AA64" s="656"/>
      <c r="AB64" s="824" t="s">
        <v>210</v>
      </c>
      <c r="AC64" s="1215" t="s">
        <v>211</v>
      </c>
      <c r="AD64" s="1211"/>
      <c r="AE64" s="1211"/>
      <c r="AF64" s="1212"/>
      <c r="AG64" s="488" t="s">
        <v>212</v>
      </c>
      <c r="AH64" s="488"/>
      <c r="AI64" s="488"/>
      <c r="AJ64" s="488"/>
      <c r="AK64" s="488"/>
      <c r="AL64" s="488"/>
      <c r="AM64" s="488"/>
      <c r="AN64" s="488"/>
      <c r="AO64" s="488"/>
      <c r="AP64" s="488"/>
      <c r="AQ64" s="488"/>
      <c r="AR64" s="488"/>
      <c r="AS64" s="488"/>
      <c r="AT64" s="488"/>
      <c r="AU64" s="1211"/>
      <c r="AV64" s="1212"/>
      <c r="AW64" s="1213" t="s">
        <v>213</v>
      </c>
      <c r="AX64" s="1214"/>
      <c r="AY64" s="730"/>
      <c r="BC64" s="337"/>
      <c r="BD64" s="337"/>
      <c r="BE64" s="337"/>
      <c r="BF64" s="613"/>
      <c r="BG64" s="816"/>
      <c r="BH64" s="816"/>
      <c r="BI64" s="816"/>
      <c r="BJ64" s="816"/>
      <c r="BK64" s="613"/>
      <c r="BL64" s="651"/>
      <c r="BM64" s="653"/>
      <c r="BN64" s="653"/>
      <c r="BO64" s="658"/>
      <c r="BP64" s="658"/>
    </row>
    <row r="65" spans="2:68" ht="12.9" customHeight="1" thickTop="1" x14ac:dyDescent="0.2">
      <c r="B65" s="1133" t="s">
        <v>395</v>
      </c>
      <c r="C65" s="491" t="s">
        <v>333</v>
      </c>
      <c r="D65" s="492"/>
      <c r="E65" s="492"/>
      <c r="F65" s="493"/>
      <c r="G65" s="768">
        <f>$AG$23</f>
        <v>825</v>
      </c>
      <c r="H65" s="376" t="s">
        <v>216</v>
      </c>
      <c r="I65" s="374"/>
      <c r="J65" s="375" t="s">
        <v>217</v>
      </c>
      <c r="K65" s="770">
        <f>$AG$24</f>
        <v>1320</v>
      </c>
      <c r="L65" s="376" t="s">
        <v>216</v>
      </c>
      <c r="M65" s="374"/>
      <c r="N65" s="375" t="s">
        <v>217</v>
      </c>
      <c r="O65" s="770">
        <f>$AG$25</f>
        <v>2754.07</v>
      </c>
      <c r="P65" s="376" t="s">
        <v>216</v>
      </c>
      <c r="Q65" s="374"/>
      <c r="R65" s="375" t="s">
        <v>319</v>
      </c>
      <c r="S65" s="377"/>
      <c r="T65" s="494"/>
      <c r="U65" s="378"/>
      <c r="V65" s="814"/>
      <c r="W65" s="1136">
        <f>G65*I65+K65*M65+O65*Q65+G66*I66+K66*M66</f>
        <v>0</v>
      </c>
      <c r="X65" s="1137"/>
      <c r="Y65" s="489"/>
      <c r="Z65" s="655"/>
      <c r="AA65" s="655"/>
      <c r="AB65" s="1133" t="s">
        <v>395</v>
      </c>
      <c r="AC65" s="491" t="s">
        <v>333</v>
      </c>
      <c r="AD65" s="492"/>
      <c r="AE65" s="492"/>
      <c r="AF65" s="493"/>
      <c r="AG65" s="768">
        <f>$AG$23</f>
        <v>825</v>
      </c>
      <c r="AH65" s="376" t="s">
        <v>216</v>
      </c>
      <c r="AI65" s="374"/>
      <c r="AJ65" s="375" t="s">
        <v>217</v>
      </c>
      <c r="AK65" s="770">
        <f>$AG$24</f>
        <v>1320</v>
      </c>
      <c r="AL65" s="376" t="s">
        <v>216</v>
      </c>
      <c r="AM65" s="374"/>
      <c r="AN65" s="375" t="s">
        <v>217</v>
      </c>
      <c r="AO65" s="770">
        <f>$AG$25</f>
        <v>2754.07</v>
      </c>
      <c r="AP65" s="376" t="s">
        <v>216</v>
      </c>
      <c r="AQ65" s="374"/>
      <c r="AR65" s="375" t="s">
        <v>319</v>
      </c>
      <c r="AS65" s="377"/>
      <c r="AT65" s="494"/>
      <c r="AU65" s="378"/>
      <c r="AV65" s="814"/>
      <c r="AW65" s="1136">
        <f>AG65*AI65+AK65*AM65+AO65*AQ65+AG66*AI66+AK66*AM66</f>
        <v>0</v>
      </c>
      <c r="AX65" s="1137"/>
      <c r="AY65" s="489"/>
      <c r="BF65" s="613"/>
      <c r="BG65" s="757"/>
      <c r="BH65" s="757"/>
      <c r="BI65" s="613"/>
      <c r="BJ65" s="816"/>
      <c r="BK65" s="816"/>
      <c r="BL65" s="647"/>
      <c r="BM65" s="647"/>
      <c r="BN65" s="647"/>
      <c r="BO65" s="647"/>
      <c r="BP65" s="647"/>
    </row>
    <row r="66" spans="2:68" ht="12.9" customHeight="1" x14ac:dyDescent="0.2">
      <c r="B66" s="1134"/>
      <c r="C66" s="495"/>
      <c r="D66" s="496"/>
      <c r="E66" s="496"/>
      <c r="F66" s="497"/>
      <c r="G66" s="769">
        <f>$AG$26</f>
        <v>6003.14</v>
      </c>
      <c r="H66" s="371" t="s">
        <v>216</v>
      </c>
      <c r="I66" s="373"/>
      <c r="J66" s="379" t="s">
        <v>217</v>
      </c>
      <c r="K66" s="771">
        <f>$AG$27</f>
        <v>10922.59</v>
      </c>
      <c r="L66" s="371" t="s">
        <v>216</v>
      </c>
      <c r="M66" s="373"/>
      <c r="N66" s="379" t="s">
        <v>318</v>
      </c>
      <c r="O66" s="381"/>
      <c r="P66" s="371"/>
      <c r="Q66" s="380"/>
      <c r="R66" s="379"/>
      <c r="S66" s="381"/>
      <c r="T66" s="498"/>
      <c r="U66" s="822"/>
      <c r="V66" s="817"/>
      <c r="W66" s="1138"/>
      <c r="X66" s="1139"/>
      <c r="Y66" s="489"/>
      <c r="Z66" s="655"/>
      <c r="AA66" s="655"/>
      <c r="AB66" s="1134"/>
      <c r="AC66" s="495"/>
      <c r="AD66" s="496"/>
      <c r="AE66" s="496"/>
      <c r="AF66" s="497"/>
      <c r="AG66" s="769">
        <f>$AG$26</f>
        <v>6003.14</v>
      </c>
      <c r="AH66" s="371" t="s">
        <v>216</v>
      </c>
      <c r="AI66" s="373"/>
      <c r="AJ66" s="379" t="s">
        <v>217</v>
      </c>
      <c r="AK66" s="771">
        <f>$AG$27</f>
        <v>10922.59</v>
      </c>
      <c r="AL66" s="371" t="s">
        <v>216</v>
      </c>
      <c r="AM66" s="373"/>
      <c r="AN66" s="379" t="s">
        <v>318</v>
      </c>
      <c r="AO66" s="381"/>
      <c r="AP66" s="371"/>
      <c r="AQ66" s="380"/>
      <c r="AR66" s="379"/>
      <c r="AS66" s="381"/>
      <c r="AT66" s="498"/>
      <c r="AU66" s="822"/>
      <c r="AV66" s="817"/>
      <c r="AW66" s="1138"/>
      <c r="AX66" s="1139"/>
      <c r="AY66" s="489"/>
      <c r="BF66" s="613"/>
      <c r="BG66" s="757"/>
      <c r="BH66" s="757"/>
      <c r="BI66" s="613"/>
      <c r="BJ66" s="816"/>
      <c r="BK66" s="816"/>
      <c r="BL66" s="647"/>
      <c r="BM66" s="647"/>
      <c r="BN66" s="647"/>
      <c r="BO66" s="647"/>
      <c r="BP66" s="647"/>
    </row>
    <row r="67" spans="2:68" ht="12.9" customHeight="1" x14ac:dyDescent="0.2">
      <c r="B67" s="1134"/>
      <c r="C67" s="1140" t="s">
        <v>214</v>
      </c>
      <c r="D67" s="1143" t="s">
        <v>301</v>
      </c>
      <c r="E67" s="1146" t="s">
        <v>311</v>
      </c>
      <c r="F67" s="1147"/>
      <c r="G67" s="789">
        <f>$AJ$23</f>
        <v>206.65</v>
      </c>
      <c r="H67" s="367" t="s">
        <v>278</v>
      </c>
      <c r="I67" s="382"/>
      <c r="J67" s="367" t="s">
        <v>279</v>
      </c>
      <c r="K67" s="790">
        <f>$AJ$24</f>
        <v>196.75</v>
      </c>
      <c r="L67" s="366" t="s">
        <v>278</v>
      </c>
      <c r="M67" s="382"/>
      <c r="N67" s="367" t="s">
        <v>218</v>
      </c>
      <c r="O67" s="790">
        <f>$AJ$25</f>
        <v>189.58</v>
      </c>
      <c r="P67" s="366" t="s">
        <v>278</v>
      </c>
      <c r="Q67" s="382"/>
      <c r="R67" s="367" t="s">
        <v>280</v>
      </c>
      <c r="S67" s="366"/>
      <c r="T67" s="366"/>
      <c r="U67" s="1150">
        <f>+G67*I67+K67*M67+O67*Q67+G68*I68+K68*M68</f>
        <v>0</v>
      </c>
      <c r="V67" s="1151"/>
      <c r="W67" s="1154">
        <f>U67+U69</f>
        <v>0</v>
      </c>
      <c r="X67" s="1155"/>
      <c r="Y67" s="489"/>
      <c r="Z67" s="655"/>
      <c r="AA67" s="655"/>
      <c r="AB67" s="1134"/>
      <c r="AC67" s="1140" t="s">
        <v>214</v>
      </c>
      <c r="AD67" s="1143" t="s">
        <v>301</v>
      </c>
      <c r="AE67" s="1146" t="s">
        <v>311</v>
      </c>
      <c r="AF67" s="1147"/>
      <c r="AG67" s="789">
        <f>$AJ$23</f>
        <v>206.65</v>
      </c>
      <c r="AH67" s="367" t="s">
        <v>278</v>
      </c>
      <c r="AI67" s="382"/>
      <c r="AJ67" s="367" t="s">
        <v>279</v>
      </c>
      <c r="AK67" s="790">
        <f>$AJ$24</f>
        <v>196.75</v>
      </c>
      <c r="AL67" s="366" t="s">
        <v>278</v>
      </c>
      <c r="AM67" s="382"/>
      <c r="AN67" s="367" t="s">
        <v>218</v>
      </c>
      <c r="AO67" s="790">
        <f>$AJ$25</f>
        <v>189.58</v>
      </c>
      <c r="AP67" s="366" t="s">
        <v>278</v>
      </c>
      <c r="AQ67" s="382"/>
      <c r="AR67" s="367" t="s">
        <v>280</v>
      </c>
      <c r="AS67" s="366"/>
      <c r="AT67" s="366"/>
      <c r="AU67" s="1150">
        <f>+AG67*AI67+AK67*AM67+AO67*AQ67+AG68*AI68+AK68*AM68</f>
        <v>0</v>
      </c>
      <c r="AV67" s="1151"/>
      <c r="AW67" s="1154">
        <f>AU67+AU69</f>
        <v>0</v>
      </c>
      <c r="AX67" s="1155"/>
      <c r="AY67" s="489"/>
      <c r="BF67" s="613"/>
      <c r="BG67" s="757"/>
      <c r="BH67" s="757"/>
      <c r="BI67" s="613"/>
      <c r="BJ67" s="816"/>
      <c r="BK67" s="816"/>
      <c r="BL67" s="668"/>
      <c r="BM67" s="668"/>
      <c r="BN67" s="668"/>
      <c r="BO67" s="668"/>
      <c r="BP67" s="668"/>
    </row>
    <row r="68" spans="2:68" ht="12.9" customHeight="1" x14ac:dyDescent="0.2">
      <c r="B68" s="1134"/>
      <c r="C68" s="1141"/>
      <c r="D68" s="1144"/>
      <c r="E68" s="1148"/>
      <c r="F68" s="1149"/>
      <c r="G68" s="792">
        <f>$AJ$26</f>
        <v>186.33</v>
      </c>
      <c r="H68" s="369" t="s">
        <v>278</v>
      </c>
      <c r="I68" s="383"/>
      <c r="J68" s="369" t="s">
        <v>279</v>
      </c>
      <c r="K68" s="793">
        <f>$AJ$27</f>
        <v>184.69</v>
      </c>
      <c r="L68" s="370" t="s">
        <v>278</v>
      </c>
      <c r="M68" s="383"/>
      <c r="N68" s="369" t="s">
        <v>280</v>
      </c>
      <c r="O68" s="772"/>
      <c r="P68" s="370"/>
      <c r="Q68" s="499"/>
      <c r="R68" s="369"/>
      <c r="S68" s="370"/>
      <c r="T68" s="370"/>
      <c r="U68" s="1152"/>
      <c r="V68" s="1153"/>
      <c r="W68" s="1156"/>
      <c r="X68" s="1157"/>
      <c r="Y68" s="489"/>
      <c r="Z68" s="655"/>
      <c r="AA68" s="655"/>
      <c r="AB68" s="1134"/>
      <c r="AC68" s="1141"/>
      <c r="AD68" s="1144"/>
      <c r="AE68" s="1148"/>
      <c r="AF68" s="1149"/>
      <c r="AG68" s="792">
        <f>$AJ$26</f>
        <v>186.33</v>
      </c>
      <c r="AH68" s="369" t="s">
        <v>278</v>
      </c>
      <c r="AI68" s="383"/>
      <c r="AJ68" s="369" t="s">
        <v>279</v>
      </c>
      <c r="AK68" s="793">
        <f>$AJ$27</f>
        <v>184.69</v>
      </c>
      <c r="AL68" s="370" t="s">
        <v>278</v>
      </c>
      <c r="AM68" s="383"/>
      <c r="AN68" s="369" t="s">
        <v>280</v>
      </c>
      <c r="AO68" s="772"/>
      <c r="AP68" s="370"/>
      <c r="AQ68" s="499"/>
      <c r="AR68" s="369"/>
      <c r="AS68" s="370"/>
      <c r="AT68" s="370"/>
      <c r="AU68" s="1152"/>
      <c r="AV68" s="1153"/>
      <c r="AW68" s="1156"/>
      <c r="AX68" s="1157"/>
      <c r="AY68" s="489"/>
      <c r="BA68" s="337"/>
      <c r="BB68" s="337"/>
      <c r="BC68" s="337"/>
      <c r="BD68" s="337"/>
      <c r="BE68" s="337"/>
      <c r="BF68" s="613"/>
      <c r="BG68" s="613"/>
      <c r="BH68" s="613"/>
      <c r="BI68" s="613"/>
      <c r="BJ68" s="816"/>
      <c r="BK68" s="816"/>
      <c r="BL68" s="652"/>
      <c r="BM68" s="652"/>
      <c r="BN68" s="652"/>
      <c r="BO68" s="652"/>
      <c r="BP68" s="652"/>
    </row>
    <row r="69" spans="2:68" ht="12.9" customHeight="1" x14ac:dyDescent="0.2">
      <c r="B69" s="1134"/>
      <c r="C69" s="1141"/>
      <c r="D69" s="1144"/>
      <c r="E69" s="1160" t="s">
        <v>208</v>
      </c>
      <c r="F69" s="1161"/>
      <c r="G69" s="792">
        <f>$AK$23</f>
        <v>232.71</v>
      </c>
      <c r="H69" s="369" t="s">
        <v>219</v>
      </c>
      <c r="I69" s="383"/>
      <c r="J69" s="369" t="s">
        <v>218</v>
      </c>
      <c r="K69" s="793">
        <f>$AK$24</f>
        <v>222.81</v>
      </c>
      <c r="L69" s="370" t="s">
        <v>219</v>
      </c>
      <c r="M69" s="383"/>
      <c r="N69" s="369" t="s">
        <v>218</v>
      </c>
      <c r="O69" s="793">
        <f>$AK$25</f>
        <v>215.64</v>
      </c>
      <c r="P69" s="370" t="s">
        <v>219</v>
      </c>
      <c r="Q69" s="383"/>
      <c r="R69" s="369" t="s">
        <v>220</v>
      </c>
      <c r="S69" s="370"/>
      <c r="T69" s="370"/>
      <c r="U69" s="1164">
        <f>+G69*I69+K69*M69+O69*Q69+G70*I70+K70*M70</f>
        <v>0</v>
      </c>
      <c r="V69" s="1165"/>
      <c r="W69" s="1156"/>
      <c r="X69" s="1157"/>
      <c r="Y69" s="489"/>
      <c r="Z69" s="655"/>
      <c r="AA69" s="655"/>
      <c r="AB69" s="1134"/>
      <c r="AC69" s="1141"/>
      <c r="AD69" s="1144"/>
      <c r="AE69" s="1160" t="s">
        <v>208</v>
      </c>
      <c r="AF69" s="1161"/>
      <c r="AG69" s="792">
        <f>$AK$23</f>
        <v>232.71</v>
      </c>
      <c r="AH69" s="369" t="s">
        <v>219</v>
      </c>
      <c r="AI69" s="383"/>
      <c r="AJ69" s="369" t="s">
        <v>218</v>
      </c>
      <c r="AK69" s="793">
        <f>$AK$24</f>
        <v>222.81</v>
      </c>
      <c r="AL69" s="370" t="s">
        <v>219</v>
      </c>
      <c r="AM69" s="383"/>
      <c r="AN69" s="369" t="s">
        <v>218</v>
      </c>
      <c r="AO69" s="793">
        <f>$AK$25</f>
        <v>215.64</v>
      </c>
      <c r="AP69" s="370" t="s">
        <v>219</v>
      </c>
      <c r="AQ69" s="383"/>
      <c r="AR69" s="369" t="s">
        <v>220</v>
      </c>
      <c r="AS69" s="370"/>
      <c r="AT69" s="370"/>
      <c r="AU69" s="1164">
        <f>+AG69*AI69+AK69*AM69+AO69*AQ69+AG70*AI70+AK70*AM70</f>
        <v>0</v>
      </c>
      <c r="AV69" s="1165"/>
      <c r="AW69" s="1156"/>
      <c r="AX69" s="1157"/>
      <c r="AY69" s="489"/>
      <c r="BA69" s="89"/>
      <c r="BF69" s="816"/>
      <c r="BG69" s="816"/>
      <c r="BH69" s="816"/>
      <c r="BI69" s="613"/>
      <c r="BJ69" s="816"/>
      <c r="BK69" s="816"/>
      <c r="BL69" s="816"/>
      <c r="BM69" s="816"/>
      <c r="BN69" s="816"/>
      <c r="BO69" s="816"/>
      <c r="BP69" s="816"/>
    </row>
    <row r="70" spans="2:68" ht="12.9" customHeight="1" x14ac:dyDescent="0.2">
      <c r="B70" s="1135"/>
      <c r="C70" s="1142"/>
      <c r="D70" s="1145"/>
      <c r="E70" s="1162"/>
      <c r="F70" s="1163"/>
      <c r="G70" s="792">
        <f>$AK$26</f>
        <v>212.39</v>
      </c>
      <c r="H70" s="372" t="s">
        <v>219</v>
      </c>
      <c r="I70" s="384"/>
      <c r="J70" s="372" t="s">
        <v>218</v>
      </c>
      <c r="K70" s="794">
        <f>$AK$27</f>
        <v>210.75</v>
      </c>
      <c r="L70" s="371" t="s">
        <v>219</v>
      </c>
      <c r="M70" s="384"/>
      <c r="N70" s="372" t="s">
        <v>280</v>
      </c>
      <c r="O70" s="773"/>
      <c r="P70" s="371"/>
      <c r="Q70" s="500"/>
      <c r="R70" s="372"/>
      <c r="S70" s="371"/>
      <c r="T70" s="371"/>
      <c r="U70" s="1166"/>
      <c r="V70" s="1167"/>
      <c r="W70" s="1158"/>
      <c r="X70" s="1159"/>
      <c r="Y70" s="489"/>
      <c r="Z70" s="655"/>
      <c r="AA70" s="655"/>
      <c r="AB70" s="1135"/>
      <c r="AC70" s="1142"/>
      <c r="AD70" s="1145"/>
      <c r="AE70" s="1162"/>
      <c r="AF70" s="1163"/>
      <c r="AG70" s="792">
        <f>$AK$26</f>
        <v>212.39</v>
      </c>
      <c r="AH70" s="372" t="s">
        <v>219</v>
      </c>
      <c r="AI70" s="384"/>
      <c r="AJ70" s="372" t="s">
        <v>218</v>
      </c>
      <c r="AK70" s="794">
        <f>$AK$27</f>
        <v>210.75</v>
      </c>
      <c r="AL70" s="371" t="s">
        <v>219</v>
      </c>
      <c r="AM70" s="384"/>
      <c r="AN70" s="372" t="s">
        <v>280</v>
      </c>
      <c r="AO70" s="773"/>
      <c r="AP70" s="371"/>
      <c r="AQ70" s="500"/>
      <c r="AR70" s="372"/>
      <c r="AS70" s="371"/>
      <c r="AT70" s="371"/>
      <c r="AU70" s="1166"/>
      <c r="AV70" s="1167"/>
      <c r="AW70" s="1158"/>
      <c r="AX70" s="1159"/>
      <c r="AY70" s="489"/>
      <c r="BF70" s="816"/>
      <c r="BG70" s="816"/>
      <c r="BH70" s="816"/>
      <c r="BI70" s="613"/>
      <c r="BJ70" s="816"/>
      <c r="BK70" s="816"/>
      <c r="BL70" s="816"/>
      <c r="BM70" s="816"/>
      <c r="BN70" s="816"/>
      <c r="BO70" s="816"/>
      <c r="BP70" s="816"/>
    </row>
    <row r="71" spans="2:68" ht="12.9" customHeight="1" thickBot="1" x14ac:dyDescent="0.25">
      <c r="B71" s="501"/>
      <c r="C71" s="1189" t="s">
        <v>411</v>
      </c>
      <c r="D71" s="1190"/>
      <c r="E71" s="1190"/>
      <c r="F71" s="1191"/>
      <c r="G71" s="385"/>
      <c r="H71" s="818"/>
      <c r="I71" s="818"/>
      <c r="J71" s="818"/>
      <c r="K71" s="818"/>
      <c r="L71" s="818"/>
      <c r="M71" s="818"/>
      <c r="N71" s="818"/>
      <c r="O71" s="818"/>
      <c r="P71" s="818"/>
      <c r="Q71" s="818"/>
      <c r="R71" s="818"/>
      <c r="S71" s="818"/>
      <c r="T71" s="818"/>
      <c r="U71" s="386"/>
      <c r="V71" s="467"/>
      <c r="W71" s="1192">
        <f>W65+W67</f>
        <v>0</v>
      </c>
      <c r="X71" s="1193"/>
      <c r="Y71" s="489"/>
      <c r="Z71" s="655"/>
      <c r="AA71" s="655"/>
      <c r="AB71" s="501"/>
      <c r="AC71" s="1189" t="s">
        <v>411</v>
      </c>
      <c r="AD71" s="1190"/>
      <c r="AE71" s="1190"/>
      <c r="AF71" s="1191"/>
      <c r="AG71" s="385"/>
      <c r="AH71" s="818"/>
      <c r="AI71" s="818"/>
      <c r="AJ71" s="818"/>
      <c r="AK71" s="818"/>
      <c r="AL71" s="818"/>
      <c r="AM71" s="818"/>
      <c r="AN71" s="818"/>
      <c r="AO71" s="818"/>
      <c r="AP71" s="818"/>
      <c r="AQ71" s="818"/>
      <c r="AR71" s="818"/>
      <c r="AS71" s="818"/>
      <c r="AT71" s="818"/>
      <c r="AU71" s="386"/>
      <c r="AV71" s="467"/>
      <c r="AW71" s="1192">
        <f>AW65+AW67</f>
        <v>0</v>
      </c>
      <c r="AX71" s="1193"/>
      <c r="AY71" s="489"/>
      <c r="BF71" s="816"/>
      <c r="BG71" s="816"/>
      <c r="BH71" s="816"/>
      <c r="BI71" s="613"/>
      <c r="BJ71" s="816"/>
      <c r="BK71" s="816"/>
      <c r="BL71" s="816"/>
      <c r="BM71" s="816"/>
      <c r="BN71" s="816"/>
      <c r="BO71" s="816"/>
      <c r="BP71" s="816"/>
    </row>
    <row r="72" spans="2:68" ht="12.9" customHeight="1" thickTop="1" thickBot="1" x14ac:dyDescent="0.25">
      <c r="B72" s="1200" t="s">
        <v>427</v>
      </c>
      <c r="C72" s="1201"/>
      <c r="D72" s="1201"/>
      <c r="E72" s="1201"/>
      <c r="F72" s="1202"/>
      <c r="G72" s="595"/>
      <c r="H72" s="595"/>
      <c r="I72" s="595"/>
      <c r="J72" s="595"/>
      <c r="K72" s="595"/>
      <c r="L72" s="595"/>
      <c r="M72" s="595"/>
      <c r="N72" s="595"/>
      <c r="O72" s="595"/>
      <c r="P72" s="595"/>
      <c r="Q72" s="595"/>
      <c r="R72" s="595"/>
      <c r="S72" s="595"/>
      <c r="T72" s="595"/>
      <c r="U72" s="644"/>
      <c r="V72" s="796"/>
      <c r="W72" s="1198">
        <f>W71</f>
        <v>0</v>
      </c>
      <c r="X72" s="1199"/>
      <c r="Y72" s="489"/>
      <c r="Z72" s="655"/>
      <c r="AA72" s="655"/>
      <c r="AB72" s="1200" t="s">
        <v>427</v>
      </c>
      <c r="AC72" s="1201"/>
      <c r="AD72" s="1201"/>
      <c r="AE72" s="1201"/>
      <c r="AF72" s="1202"/>
      <c r="AG72" s="595"/>
      <c r="AH72" s="595"/>
      <c r="AI72" s="595"/>
      <c r="AJ72" s="595"/>
      <c r="AK72" s="595"/>
      <c r="AL72" s="595"/>
      <c r="AM72" s="595"/>
      <c r="AN72" s="595"/>
      <c r="AO72" s="595"/>
      <c r="AP72" s="595"/>
      <c r="AQ72" s="595"/>
      <c r="AR72" s="595"/>
      <c r="AS72" s="595"/>
      <c r="AT72" s="595"/>
      <c r="AU72" s="644"/>
      <c r="AV72" s="796"/>
      <c r="AW72" s="1198">
        <f>AW71</f>
        <v>0</v>
      </c>
      <c r="AX72" s="1199"/>
      <c r="AY72" s="489"/>
      <c r="BF72" s="816"/>
      <c r="BG72" s="816"/>
      <c r="BH72" s="816"/>
      <c r="BI72" s="613"/>
      <c r="BJ72" s="816"/>
      <c r="BK72" s="816"/>
      <c r="BL72" s="816"/>
      <c r="BM72" s="816"/>
      <c r="BN72" s="816"/>
      <c r="BO72" s="816"/>
      <c r="BP72" s="816"/>
    </row>
    <row r="73" spans="2:68" ht="12.9" customHeight="1" thickTop="1" thickBot="1" x14ac:dyDescent="0.25">
      <c r="B73" s="797"/>
      <c r="C73" s="797"/>
      <c r="D73" s="797"/>
      <c r="E73" s="797"/>
      <c r="F73" s="797"/>
      <c r="G73" s="797"/>
      <c r="H73" s="797"/>
      <c r="I73" s="797"/>
      <c r="J73" s="797"/>
      <c r="K73" s="797"/>
      <c r="L73" s="797"/>
      <c r="M73" s="797"/>
      <c r="N73" s="797"/>
      <c r="O73" s="797"/>
      <c r="P73" s="797"/>
      <c r="Q73" s="797"/>
      <c r="R73" s="797"/>
      <c r="S73" s="797"/>
      <c r="T73" s="797"/>
      <c r="U73" s="798"/>
      <c r="V73" s="798"/>
      <c r="W73" s="799"/>
      <c r="X73" s="799"/>
      <c r="Y73" s="648"/>
      <c r="Z73" s="655"/>
      <c r="AA73" s="655"/>
      <c r="AB73" s="797"/>
      <c r="AC73" s="797"/>
      <c r="AD73" s="797"/>
      <c r="AE73" s="797"/>
      <c r="AF73" s="797"/>
      <c r="AG73" s="797"/>
      <c r="AH73" s="797"/>
      <c r="AI73" s="797"/>
      <c r="AJ73" s="797"/>
      <c r="AK73" s="797"/>
      <c r="AL73" s="797"/>
      <c r="AM73" s="797"/>
      <c r="AN73" s="797"/>
      <c r="AO73" s="797"/>
      <c r="AP73" s="797"/>
      <c r="AQ73" s="797"/>
      <c r="AR73" s="797"/>
      <c r="AS73" s="797"/>
      <c r="AT73" s="797"/>
      <c r="AU73" s="798"/>
      <c r="AV73" s="798"/>
      <c r="AW73" s="799"/>
      <c r="AX73" s="799"/>
      <c r="AY73" s="489"/>
      <c r="BF73" s="816"/>
      <c r="BG73" s="816"/>
      <c r="BH73" s="816"/>
      <c r="BI73" s="613"/>
      <c r="BJ73" s="816"/>
      <c r="BK73" s="816"/>
      <c r="BL73" s="816"/>
      <c r="BM73" s="816"/>
      <c r="BN73" s="816"/>
      <c r="BO73" s="816"/>
      <c r="BP73" s="816"/>
    </row>
    <row r="74" spans="2:68" ht="12.9" customHeight="1" thickTop="1" thickBot="1" x14ac:dyDescent="0.25">
      <c r="B74" s="823" t="s">
        <v>210</v>
      </c>
      <c r="C74" s="1171" t="s">
        <v>211</v>
      </c>
      <c r="D74" s="1172"/>
      <c r="E74" s="1172"/>
      <c r="F74" s="1173"/>
      <c r="G74" s="791" t="s">
        <v>212</v>
      </c>
      <c r="H74" s="791"/>
      <c r="I74" s="791"/>
      <c r="J74" s="791"/>
      <c r="K74" s="791"/>
      <c r="L74" s="791"/>
      <c r="M74" s="791"/>
      <c r="N74" s="791"/>
      <c r="O74" s="791"/>
      <c r="P74" s="791"/>
      <c r="Q74" s="791"/>
      <c r="R74" s="791"/>
      <c r="S74" s="791"/>
      <c r="T74" s="791"/>
      <c r="U74" s="1194"/>
      <c r="V74" s="1195"/>
      <c r="W74" s="1196" t="s">
        <v>398</v>
      </c>
      <c r="X74" s="1197"/>
      <c r="Y74" s="364"/>
      <c r="Z74" s="655"/>
      <c r="AA74" s="656"/>
      <c r="AB74" s="823" t="s">
        <v>210</v>
      </c>
      <c r="AC74" s="1171" t="s">
        <v>211</v>
      </c>
      <c r="AD74" s="1172"/>
      <c r="AE74" s="1172"/>
      <c r="AF74" s="1173"/>
      <c r="AG74" s="791" t="s">
        <v>212</v>
      </c>
      <c r="AH74" s="791"/>
      <c r="AI74" s="791"/>
      <c r="AJ74" s="791"/>
      <c r="AK74" s="791"/>
      <c r="AL74" s="791"/>
      <c r="AM74" s="791"/>
      <c r="AN74" s="791"/>
      <c r="AO74" s="791"/>
      <c r="AP74" s="791"/>
      <c r="AQ74" s="791"/>
      <c r="AR74" s="791"/>
      <c r="AS74" s="791"/>
      <c r="AT74" s="791"/>
      <c r="AU74" s="1194"/>
      <c r="AV74" s="1195"/>
      <c r="AW74" s="1196" t="s">
        <v>398</v>
      </c>
      <c r="AX74" s="1197"/>
      <c r="AY74" s="489"/>
      <c r="BF74" s="816"/>
      <c r="BG74" s="816"/>
      <c r="BH74" s="816"/>
      <c r="BI74" s="613"/>
      <c r="BJ74" s="816"/>
      <c r="BK74" s="816"/>
      <c r="BL74" s="816"/>
      <c r="BM74" s="816"/>
      <c r="BN74" s="816"/>
      <c r="BO74" s="816"/>
      <c r="BP74" s="816"/>
    </row>
    <row r="75" spans="2:68" ht="12.9" customHeight="1" thickTop="1" x14ac:dyDescent="0.2">
      <c r="B75" s="1174" t="s">
        <v>401</v>
      </c>
      <c r="C75" s="1176" t="s">
        <v>301</v>
      </c>
      <c r="D75" s="1177"/>
      <c r="E75" s="376"/>
      <c r="F75" s="508"/>
      <c r="G75" s="502"/>
      <c r="H75" s="503" t="s">
        <v>402</v>
      </c>
      <c r="I75" s="376"/>
      <c r="J75" s="504"/>
      <c r="K75" s="376"/>
      <c r="L75" s="505"/>
      <c r="M75" s="509"/>
      <c r="N75" s="376"/>
      <c r="O75" s="506"/>
      <c r="P75" s="376"/>
      <c r="Q75" s="376"/>
      <c r="R75" s="376"/>
      <c r="S75" s="376"/>
      <c r="T75" s="494"/>
      <c r="U75" s="510"/>
      <c r="V75" s="511"/>
      <c r="W75" s="1136">
        <f>U76+U77</f>
        <v>0</v>
      </c>
      <c r="X75" s="1137"/>
      <c r="Y75" s="489"/>
      <c r="Z75" s="657"/>
      <c r="AA75" s="655"/>
      <c r="AB75" s="1174" t="s">
        <v>401</v>
      </c>
      <c r="AC75" s="1176" t="s">
        <v>301</v>
      </c>
      <c r="AD75" s="1177"/>
      <c r="AE75" s="376"/>
      <c r="AF75" s="508"/>
      <c r="AG75" s="502"/>
      <c r="AH75" s="503" t="s">
        <v>402</v>
      </c>
      <c r="AI75" s="376"/>
      <c r="AJ75" s="504"/>
      <c r="AK75" s="376"/>
      <c r="AL75" s="505"/>
      <c r="AM75" s="509"/>
      <c r="AN75" s="376"/>
      <c r="AO75" s="506"/>
      <c r="AP75" s="376"/>
      <c r="AQ75" s="376"/>
      <c r="AR75" s="376"/>
      <c r="AS75" s="376"/>
      <c r="AT75" s="494"/>
      <c r="AU75" s="510"/>
      <c r="AV75" s="511"/>
      <c r="AW75" s="1136">
        <f>AU76+AU77</f>
        <v>0</v>
      </c>
      <c r="AX75" s="1137"/>
      <c r="AY75" s="489"/>
      <c r="BI75" s="337"/>
    </row>
    <row r="76" spans="2:68" ht="12.9" customHeight="1" x14ac:dyDescent="0.2">
      <c r="B76" s="1174"/>
      <c r="C76" s="1178"/>
      <c r="D76" s="1144"/>
      <c r="E76" s="370"/>
      <c r="F76" s="512" t="s">
        <v>311</v>
      </c>
      <c r="G76" s="368" t="s">
        <v>215</v>
      </c>
      <c r="H76" s="490">
        <v>2.29</v>
      </c>
      <c r="I76" s="370"/>
      <c r="J76" s="369" t="s">
        <v>403</v>
      </c>
      <c r="K76" s="370"/>
      <c r="L76" s="490"/>
      <c r="M76" s="499">
        <f>AR14</f>
        <v>0</v>
      </c>
      <c r="N76" s="369" t="s">
        <v>437</v>
      </c>
      <c r="O76" s="513"/>
      <c r="P76" s="370"/>
      <c r="Q76" s="370" t="s">
        <v>399</v>
      </c>
      <c r="R76" s="370">
        <f>H76*M76</f>
        <v>0</v>
      </c>
      <c r="S76" s="370" t="s">
        <v>400</v>
      </c>
      <c r="T76" s="507"/>
      <c r="U76" s="1181">
        <f>R76</f>
        <v>0</v>
      </c>
      <c r="V76" s="1182"/>
      <c r="W76" s="1185"/>
      <c r="X76" s="1186"/>
      <c r="Y76" s="489"/>
      <c r="Z76" s="657"/>
      <c r="AA76" s="655"/>
      <c r="AB76" s="1174"/>
      <c r="AC76" s="1178"/>
      <c r="AD76" s="1144"/>
      <c r="AE76" s="370"/>
      <c r="AF76" s="512" t="s">
        <v>311</v>
      </c>
      <c r="AG76" s="368" t="s">
        <v>215</v>
      </c>
      <c r="AH76" s="490">
        <v>2.29</v>
      </c>
      <c r="AI76" s="370"/>
      <c r="AJ76" s="369" t="s">
        <v>403</v>
      </c>
      <c r="AK76" s="370"/>
      <c r="AL76" s="490"/>
      <c r="AM76" s="499">
        <f>AR22</f>
        <v>0</v>
      </c>
      <c r="AN76" s="369" t="s">
        <v>280</v>
      </c>
      <c r="AO76" s="513"/>
      <c r="AP76" s="370"/>
      <c r="AQ76" s="370" t="s">
        <v>399</v>
      </c>
      <c r="AR76" s="370">
        <f>AH76*AM76</f>
        <v>0</v>
      </c>
      <c r="AS76" s="370" t="s">
        <v>400</v>
      </c>
      <c r="AT76" s="507"/>
      <c r="AU76" s="1181">
        <f>AR76</f>
        <v>0</v>
      </c>
      <c r="AV76" s="1182"/>
      <c r="AW76" s="1185"/>
      <c r="AX76" s="1186"/>
      <c r="AY76" s="489"/>
      <c r="BI76" s="337"/>
    </row>
    <row r="77" spans="2:68" ht="12.9" customHeight="1" thickBot="1" x14ac:dyDescent="0.25">
      <c r="B77" s="1175"/>
      <c r="C77" s="1179"/>
      <c r="D77" s="1180"/>
      <c r="E77" s="599"/>
      <c r="F77" s="604" t="s">
        <v>404</v>
      </c>
      <c r="G77" s="603" t="s">
        <v>215</v>
      </c>
      <c r="H77" s="603">
        <v>2.29</v>
      </c>
      <c r="I77" s="599"/>
      <c r="J77" s="601" t="s">
        <v>403</v>
      </c>
      <c r="K77" s="599"/>
      <c r="L77" s="603"/>
      <c r="M77" s="602">
        <f>AR15</f>
        <v>0</v>
      </c>
      <c r="N77" s="601" t="s">
        <v>437</v>
      </c>
      <c r="O77" s="600"/>
      <c r="P77" s="599"/>
      <c r="Q77" s="599" t="s">
        <v>399</v>
      </c>
      <c r="R77" s="599">
        <f>H77*M77</f>
        <v>0</v>
      </c>
      <c r="S77" s="599" t="s">
        <v>400</v>
      </c>
      <c r="T77" s="598"/>
      <c r="U77" s="1183">
        <f>R77</f>
        <v>0</v>
      </c>
      <c r="V77" s="1184"/>
      <c r="W77" s="1187"/>
      <c r="X77" s="1188"/>
      <c r="Y77" s="489"/>
      <c r="Z77" s="657"/>
      <c r="AA77" s="655"/>
      <c r="AB77" s="1175"/>
      <c r="AC77" s="1179"/>
      <c r="AD77" s="1180"/>
      <c r="AE77" s="599"/>
      <c r="AF77" s="604" t="s">
        <v>404</v>
      </c>
      <c r="AG77" s="603" t="s">
        <v>215</v>
      </c>
      <c r="AH77" s="603">
        <v>2.29</v>
      </c>
      <c r="AI77" s="599"/>
      <c r="AJ77" s="601" t="s">
        <v>403</v>
      </c>
      <c r="AK77" s="599"/>
      <c r="AL77" s="603"/>
      <c r="AM77" s="602">
        <f>AR23</f>
        <v>0</v>
      </c>
      <c r="AN77" s="601" t="s">
        <v>280</v>
      </c>
      <c r="AO77" s="600"/>
      <c r="AP77" s="599"/>
      <c r="AQ77" s="599" t="s">
        <v>399</v>
      </c>
      <c r="AR77" s="599">
        <f>AH77*AM77</f>
        <v>0</v>
      </c>
      <c r="AS77" s="599" t="s">
        <v>400</v>
      </c>
      <c r="AT77" s="598"/>
      <c r="AU77" s="1183">
        <f>AR77</f>
        <v>0</v>
      </c>
      <c r="AV77" s="1184"/>
      <c r="AW77" s="1187"/>
      <c r="AX77" s="1188"/>
      <c r="AY77" s="489"/>
    </row>
    <row r="78" spans="2:68" ht="12.9" customHeight="1" thickTop="1" thickBot="1" x14ac:dyDescent="0.25">
      <c r="B78" s="1168" t="s">
        <v>447</v>
      </c>
      <c r="C78" s="1169"/>
      <c r="D78" s="1169"/>
      <c r="E78" s="1169"/>
      <c r="F78" s="1170"/>
      <c r="G78" s="514"/>
      <c r="H78" s="813"/>
      <c r="I78" s="813"/>
      <c r="J78" s="813"/>
      <c r="K78" s="813"/>
      <c r="L78" s="813"/>
      <c r="M78" s="813"/>
      <c r="N78" s="813"/>
      <c r="O78" s="813"/>
      <c r="P78" s="813"/>
      <c r="Q78" s="813"/>
      <c r="R78" s="813"/>
      <c r="S78" s="813"/>
      <c r="T78" s="813"/>
      <c r="U78" s="515"/>
      <c r="V78" s="516"/>
      <c r="W78" s="1131">
        <f>W75</f>
        <v>0</v>
      </c>
      <c r="X78" s="1132"/>
      <c r="Y78" s="489"/>
      <c r="Z78" s="655"/>
      <c r="AA78" s="655"/>
      <c r="AB78" s="1168" t="s">
        <v>447</v>
      </c>
      <c r="AC78" s="1169"/>
      <c r="AD78" s="1169"/>
      <c r="AE78" s="1169"/>
      <c r="AF78" s="1170"/>
      <c r="AG78" s="514"/>
      <c r="AH78" s="813"/>
      <c r="AI78" s="813"/>
      <c r="AJ78" s="813"/>
      <c r="AK78" s="813"/>
      <c r="AL78" s="813"/>
      <c r="AM78" s="813"/>
      <c r="AN78" s="813"/>
      <c r="AO78" s="813"/>
      <c r="AP78" s="813"/>
      <c r="AQ78" s="813"/>
      <c r="AR78" s="813"/>
      <c r="AS78" s="813"/>
      <c r="AT78" s="813"/>
      <c r="AU78" s="515"/>
      <c r="AV78" s="516"/>
      <c r="AW78" s="1131">
        <f>AW75</f>
        <v>0</v>
      </c>
      <c r="AX78" s="1132"/>
      <c r="AY78" s="489"/>
    </row>
    <row r="79" spans="2:68" ht="12.9" customHeight="1" x14ac:dyDescent="0.2">
      <c r="B79" s="364" t="s">
        <v>438</v>
      </c>
      <c r="D79" s="364"/>
      <c r="E79" s="364"/>
      <c r="F79" s="364"/>
      <c r="G79" s="730"/>
      <c r="H79" s="730"/>
      <c r="I79" s="730"/>
      <c r="J79" s="730"/>
      <c r="K79" s="730"/>
      <c r="L79" s="730"/>
      <c r="M79" s="730"/>
      <c r="N79" s="730"/>
      <c r="O79" s="730"/>
      <c r="P79" s="730"/>
      <c r="Q79" s="730"/>
      <c r="R79" s="730"/>
      <c r="S79" s="730"/>
      <c r="T79" s="730"/>
      <c r="U79" s="729"/>
      <c r="V79" s="729"/>
      <c r="W79" s="767"/>
      <c r="X79" s="364"/>
      <c r="Y79" s="489"/>
      <c r="Z79" s="657"/>
      <c r="AA79" s="654"/>
      <c r="AB79" s="90" t="s">
        <v>221</v>
      </c>
      <c r="AD79" s="364"/>
      <c r="AE79" s="364"/>
      <c r="AF79" s="364"/>
      <c r="AG79" s="730"/>
      <c r="AH79" s="730"/>
      <c r="AI79" s="730"/>
      <c r="AJ79" s="730"/>
      <c r="AK79" s="730"/>
      <c r="AL79" s="730"/>
      <c r="AM79" s="730"/>
      <c r="AN79" s="730"/>
      <c r="AO79" s="730"/>
      <c r="AP79" s="730"/>
      <c r="AQ79" s="730"/>
      <c r="AR79" s="730"/>
      <c r="AS79" s="730"/>
      <c r="AT79" s="730"/>
      <c r="AU79" s="729"/>
      <c r="AV79" s="729"/>
      <c r="AW79" s="767"/>
      <c r="AX79" s="364"/>
      <c r="AY79" s="489"/>
      <c r="BK79" s="337"/>
      <c r="BL79" s="337"/>
      <c r="BM79" s="337"/>
      <c r="BN79" s="337"/>
      <c r="BO79" s="337"/>
    </row>
    <row r="80" spans="2:68" ht="12.75" customHeight="1" x14ac:dyDescent="0.2">
      <c r="B80" s="90" t="s">
        <v>425</v>
      </c>
      <c r="J80" s="730"/>
      <c r="K80" s="730"/>
      <c r="L80" s="730"/>
      <c r="T80" s="730"/>
      <c r="U80" s="729"/>
      <c r="V80" s="729"/>
      <c r="W80" s="767"/>
      <c r="X80" s="364"/>
      <c r="Y80" s="489"/>
      <c r="Z80" s="657"/>
      <c r="AA80" s="654"/>
      <c r="AB80" s="90" t="s">
        <v>425</v>
      </c>
      <c r="AG80" s="730"/>
      <c r="AH80" s="730"/>
      <c r="AI80" s="730"/>
      <c r="AJ80" s="730"/>
      <c r="AK80" s="730"/>
      <c r="AL80" s="730"/>
      <c r="AM80" s="730"/>
      <c r="AN80" s="730"/>
      <c r="AO80" s="730"/>
      <c r="AP80" s="730"/>
      <c r="AQ80" s="730"/>
      <c r="AR80" s="730"/>
      <c r="AS80" s="730"/>
      <c r="AT80" s="730"/>
      <c r="AU80" s="729"/>
      <c r="AV80" s="729"/>
      <c r="AW80" s="767"/>
      <c r="AX80" s="364"/>
      <c r="AY80" s="489"/>
      <c r="BO80" s="337"/>
    </row>
    <row r="81" spans="2:69" ht="12.75" customHeight="1" thickBot="1" x14ac:dyDescent="0.25">
      <c r="B81" s="90" t="s">
        <v>619</v>
      </c>
      <c r="J81" s="595"/>
      <c r="K81" s="595"/>
      <c r="L81" s="595"/>
      <c r="T81" s="595"/>
      <c r="U81" s="644"/>
      <c r="V81" s="644"/>
      <c r="W81" s="644"/>
      <c r="X81" s="595"/>
      <c r="Y81" s="648"/>
      <c r="Z81" s="816"/>
      <c r="AA81" s="816"/>
      <c r="AB81" s="90" t="s">
        <v>619</v>
      </c>
      <c r="AG81" s="595"/>
      <c r="AH81" s="595"/>
      <c r="AI81" s="595"/>
      <c r="AJ81" s="595"/>
      <c r="AK81" s="595"/>
      <c r="AL81" s="595"/>
      <c r="AM81" s="595"/>
      <c r="AN81" s="595"/>
      <c r="AO81" s="595"/>
      <c r="AP81" s="595"/>
      <c r="AQ81" s="595"/>
      <c r="AR81" s="595"/>
      <c r="AS81" s="595"/>
      <c r="AT81" s="595"/>
      <c r="AU81" s="644"/>
      <c r="AV81" s="644"/>
      <c r="AW81" s="644"/>
      <c r="AX81" s="595"/>
      <c r="AY81" s="489"/>
      <c r="BO81" s="337"/>
    </row>
    <row r="82" spans="2:69" ht="14.25" customHeight="1" x14ac:dyDescent="0.15">
      <c r="J82" s="595"/>
      <c r="K82" s="595"/>
      <c r="L82" s="595"/>
      <c r="T82" s="816"/>
      <c r="U82" s="816"/>
      <c r="V82" s="816"/>
      <c r="W82" s="816"/>
      <c r="X82" s="816"/>
      <c r="Y82" s="816"/>
      <c r="Z82" s="816"/>
      <c r="AA82" s="816"/>
      <c r="AB82" s="806" t="s">
        <v>451</v>
      </c>
      <c r="AC82" s="807"/>
      <c r="AD82" s="808"/>
      <c r="AE82" s="807"/>
      <c r="AF82" s="807"/>
      <c r="AG82" s="807"/>
      <c r="AH82" s="807"/>
      <c r="AI82" s="807"/>
      <c r="AJ82" s="807"/>
      <c r="AK82" s="807"/>
      <c r="AL82" s="809"/>
      <c r="AM82" s="595"/>
      <c r="AN82" s="595"/>
      <c r="AO82" s="595"/>
      <c r="AP82" s="595"/>
      <c r="AQ82" s="595"/>
      <c r="AR82" s="816"/>
      <c r="AS82" s="816"/>
      <c r="AT82" s="816"/>
      <c r="AU82" s="816"/>
      <c r="AV82" s="816"/>
      <c r="AW82" s="816"/>
      <c r="AX82" s="816"/>
      <c r="AY82" s="489"/>
      <c r="BO82" s="337"/>
    </row>
    <row r="83" spans="2:69" ht="14.25" customHeight="1" thickBot="1" x14ac:dyDescent="0.2">
      <c r="J83" s="642"/>
      <c r="K83" s="642"/>
      <c r="L83" s="641"/>
      <c r="T83" s="595"/>
      <c r="U83" s="644"/>
      <c r="V83" s="644"/>
      <c r="W83" s="644"/>
      <c r="X83" s="595"/>
      <c r="Y83" s="648"/>
      <c r="Z83" s="649"/>
      <c r="AA83" s="649"/>
      <c r="AB83" s="810" t="s">
        <v>450</v>
      </c>
      <c r="AC83" s="811"/>
      <c r="AD83" s="811"/>
      <c r="AE83" s="811"/>
      <c r="AF83" s="811"/>
      <c r="AG83" s="811"/>
      <c r="AH83" s="811"/>
      <c r="AI83" s="811"/>
      <c r="AJ83" s="811"/>
      <c r="AK83" s="811"/>
      <c r="AL83" s="812"/>
      <c r="AM83" s="641"/>
      <c r="AN83" s="595"/>
      <c r="AO83" s="595"/>
      <c r="AP83" s="595"/>
      <c r="AQ83" s="595"/>
      <c r="AR83" s="595"/>
      <c r="AS83" s="596"/>
      <c r="AT83" s="595"/>
      <c r="AU83" s="644"/>
      <c r="AV83" s="644"/>
      <c r="AW83" s="644"/>
      <c r="AX83" s="595"/>
      <c r="AY83" s="489"/>
      <c r="BB83" s="363"/>
      <c r="BD83" s="337"/>
      <c r="BE83" s="337"/>
      <c r="BF83" s="337"/>
      <c r="BG83" s="337"/>
      <c r="BH83" s="337"/>
      <c r="BI83" s="337"/>
      <c r="BO83" s="337"/>
    </row>
    <row r="84" spans="2:69" ht="12.75" customHeight="1" x14ac:dyDescent="0.2">
      <c r="J84" s="650"/>
      <c r="K84" s="650"/>
      <c r="L84" s="650"/>
      <c r="T84" s="595"/>
      <c r="U84" s="644"/>
      <c r="V84" s="644"/>
      <c r="W84" s="644"/>
      <c r="X84" s="595"/>
      <c r="Y84" s="596"/>
      <c r="Z84" s="647"/>
      <c r="AA84" s="647"/>
      <c r="AG84" s="595"/>
      <c r="AH84" s="596"/>
      <c r="AI84" s="90"/>
      <c r="AL84" s="337"/>
      <c r="AM84" s="651"/>
      <c r="AN84" s="653"/>
      <c r="AO84" s="653"/>
      <c r="AP84" s="658"/>
      <c r="AQ84" s="658"/>
      <c r="AR84" s="658"/>
      <c r="AS84" s="659"/>
      <c r="AT84" s="659"/>
      <c r="AU84" s="659"/>
      <c r="AV84" s="659"/>
      <c r="AW84" s="659"/>
      <c r="AX84" s="659"/>
      <c r="AY84" s="489"/>
      <c r="BB84" s="363"/>
      <c r="BD84" s="337"/>
      <c r="BE84" s="337"/>
      <c r="BF84" s="337"/>
      <c r="BG84" s="337"/>
      <c r="BH84" s="337"/>
      <c r="BI84" s="337"/>
      <c r="BO84" s="337"/>
    </row>
    <row r="85" spans="2:69" ht="12.75" customHeight="1" x14ac:dyDescent="0.2">
      <c r="J85" s="650"/>
      <c r="K85" s="650"/>
      <c r="L85" s="650"/>
      <c r="T85" s="595"/>
      <c r="U85" s="644"/>
      <c r="V85" s="644"/>
      <c r="W85" s="644"/>
      <c r="X85" s="595"/>
      <c r="AG85" s="595"/>
      <c r="AH85" s="596"/>
      <c r="AT85" s="659"/>
      <c r="AU85" s="659"/>
      <c r="AV85" s="659"/>
      <c r="AW85" s="659"/>
      <c r="AX85" s="659"/>
      <c r="AY85" s="489"/>
      <c r="BD85" s="337"/>
      <c r="BE85" s="337"/>
      <c r="BF85" s="337"/>
      <c r="BG85" s="337"/>
      <c r="BH85" s="337"/>
      <c r="BI85" s="337"/>
      <c r="BO85" s="337"/>
    </row>
    <row r="86" spans="2:69" ht="12.75" customHeight="1" x14ac:dyDescent="0.2">
      <c r="J86" s="661"/>
      <c r="K86" s="661"/>
      <c r="L86" s="661"/>
      <c r="T86" s="595"/>
      <c r="U86" s="517"/>
      <c r="V86" s="518"/>
      <c r="W86" s="518"/>
      <c r="X86" s="518"/>
      <c r="AG86" s="662"/>
      <c r="AH86" s="596"/>
      <c r="AT86" s="659"/>
      <c r="AU86" s="659"/>
      <c r="AV86" s="659"/>
      <c r="AW86" s="659"/>
      <c r="AX86" s="659"/>
      <c r="AY86" s="489"/>
      <c r="BD86" s="337"/>
      <c r="BE86" s="337"/>
      <c r="BF86" s="337"/>
      <c r="BG86" s="337"/>
      <c r="BH86" s="337"/>
      <c r="BI86" s="337"/>
      <c r="BO86" s="337"/>
    </row>
    <row r="87" spans="2:69" ht="12.9" customHeight="1" x14ac:dyDescent="0.2">
      <c r="J87" s="638"/>
      <c r="K87" s="595"/>
      <c r="L87" s="643"/>
      <c r="T87" s="595"/>
      <c r="U87" s="517"/>
      <c r="V87" s="518"/>
      <c r="W87" s="518"/>
      <c r="X87" s="518"/>
      <c r="AG87" s="595"/>
      <c r="AH87" s="596"/>
      <c r="AT87" s="659"/>
      <c r="AU87" s="659"/>
      <c r="AV87" s="659"/>
      <c r="AW87" s="659"/>
      <c r="AX87" s="659"/>
      <c r="AY87" s="489"/>
      <c r="BB87" s="363"/>
      <c r="BD87" s="337"/>
      <c r="BE87" s="337"/>
      <c r="BF87" s="337"/>
      <c r="BG87" s="337"/>
      <c r="BH87" s="337"/>
      <c r="BI87" s="337"/>
      <c r="BO87" s="337"/>
    </row>
    <row r="88" spans="2:69" ht="12.9" customHeight="1" x14ac:dyDescent="0.2">
      <c r="J88" s="595"/>
      <c r="K88" s="595"/>
      <c r="L88" s="643"/>
      <c r="T88" s="595"/>
      <c r="U88" s="517"/>
      <c r="V88" s="518"/>
      <c r="W88" s="518"/>
      <c r="X88" s="518"/>
      <c r="AG88" s="595"/>
      <c r="AH88" s="596"/>
      <c r="AT88" s="659"/>
      <c r="AU88" s="659"/>
      <c r="AV88" s="659"/>
      <c r="AW88" s="659"/>
      <c r="AX88" s="659"/>
      <c r="AY88" s="489"/>
      <c r="BB88" s="363"/>
      <c r="BD88" s="337"/>
      <c r="BE88" s="337"/>
      <c r="BF88" s="337"/>
      <c r="BG88" s="337"/>
      <c r="BH88" s="337"/>
      <c r="BI88" s="337"/>
      <c r="BO88" s="337"/>
    </row>
    <row r="89" spans="2:69" ht="12.9" customHeight="1" x14ac:dyDescent="0.2">
      <c r="J89" s="595"/>
      <c r="K89" s="595"/>
      <c r="L89" s="595"/>
      <c r="T89" s="595"/>
      <c r="U89" s="517"/>
      <c r="V89" s="644"/>
      <c r="W89" s="663"/>
      <c r="X89" s="640"/>
      <c r="AG89" s="595"/>
      <c r="AH89" s="596"/>
      <c r="AT89" s="659"/>
      <c r="AU89" s="659"/>
      <c r="AV89" s="659"/>
      <c r="AW89" s="659"/>
      <c r="AX89" s="659"/>
      <c r="AY89" s="489"/>
      <c r="BO89" s="337"/>
    </row>
    <row r="90" spans="2:69" ht="12.9" customHeight="1" x14ac:dyDescent="0.2">
      <c r="J90" s="638"/>
      <c r="K90" s="595"/>
      <c r="L90" s="595"/>
      <c r="M90" s="595"/>
      <c r="N90" s="595"/>
      <c r="O90" s="595"/>
      <c r="P90" s="595"/>
      <c r="Q90" s="595"/>
      <c r="R90" s="595"/>
      <c r="S90" s="596"/>
      <c r="T90" s="595"/>
      <c r="U90" s="644"/>
      <c r="V90" s="664"/>
      <c r="W90" s="665"/>
      <c r="X90" s="665"/>
      <c r="AT90" s="659"/>
      <c r="AU90" s="659"/>
      <c r="AV90" s="659"/>
      <c r="AW90" s="659"/>
      <c r="AX90" s="659"/>
      <c r="AY90" s="489"/>
      <c r="BO90" s="337"/>
    </row>
    <row r="91" spans="2:69" ht="12.9" customHeight="1" x14ac:dyDescent="0.2">
      <c r="K91" s="646"/>
      <c r="L91" s="595"/>
      <c r="M91" s="644"/>
      <c r="N91" s="638"/>
      <c r="O91" s="646"/>
      <c r="P91" s="595"/>
      <c r="Q91" s="644"/>
      <c r="R91" s="595"/>
      <c r="S91" s="596"/>
      <c r="T91" s="595"/>
      <c r="U91" s="644"/>
      <c r="V91" s="664"/>
      <c r="W91" s="665"/>
      <c r="X91" s="665"/>
      <c r="AT91" s="659"/>
      <c r="AU91" s="659"/>
      <c r="AV91" s="659"/>
      <c r="AW91" s="659"/>
      <c r="AX91" s="659"/>
      <c r="AY91" s="489"/>
      <c r="BO91" s="337"/>
    </row>
    <row r="92" spans="2:69" ht="12.9" customHeight="1" x14ac:dyDescent="0.2">
      <c r="B92" s="640"/>
      <c r="C92" s="640"/>
      <c r="D92" s="640"/>
      <c r="E92" s="640"/>
      <c r="F92" s="595"/>
      <c r="G92" s="645"/>
      <c r="H92" s="638"/>
      <c r="I92" s="644"/>
      <c r="J92" s="638"/>
      <c r="K92" s="646"/>
      <c r="L92" s="595"/>
      <c r="M92" s="644"/>
      <c r="N92" s="638"/>
      <c r="O92" s="646"/>
      <c r="P92" s="595"/>
      <c r="Q92" s="644"/>
      <c r="R92" s="638"/>
      <c r="S92" s="596"/>
      <c r="T92" s="595"/>
      <c r="U92" s="517"/>
      <c r="V92" s="664"/>
      <c r="W92" s="665"/>
      <c r="X92" s="665"/>
      <c r="AT92" s="659"/>
      <c r="AU92" s="659"/>
      <c r="AV92" s="659"/>
      <c r="AW92" s="659"/>
      <c r="AX92" s="659"/>
      <c r="AY92" s="489"/>
      <c r="BO92" s="337"/>
    </row>
    <row r="93" spans="2:69" ht="12.9" customHeight="1" x14ac:dyDescent="0.2">
      <c r="B93" s="640"/>
      <c r="C93" s="640"/>
      <c r="D93" s="640"/>
      <c r="E93" s="595"/>
      <c r="F93" s="640"/>
      <c r="G93" s="645"/>
      <c r="H93" s="638"/>
      <c r="I93" s="644"/>
      <c r="J93" s="638"/>
      <c r="K93" s="646"/>
      <c r="L93" s="595"/>
      <c r="M93" s="644"/>
      <c r="N93" s="638"/>
      <c r="O93" s="646"/>
      <c r="P93" s="595"/>
      <c r="Q93" s="644"/>
      <c r="R93" s="638"/>
      <c r="S93" s="595"/>
      <c r="T93" s="595"/>
      <c r="U93" s="518"/>
      <c r="V93" s="518"/>
      <c r="W93" s="665"/>
      <c r="X93" s="665"/>
      <c r="AT93" s="659"/>
      <c r="AU93" s="659"/>
      <c r="AV93" s="659"/>
      <c r="AW93" s="659"/>
      <c r="AX93" s="659"/>
      <c r="AY93" s="489"/>
      <c r="BO93" s="337"/>
      <c r="BQ93" s="322"/>
    </row>
    <row r="94" spans="2:69" ht="12.9" customHeight="1" x14ac:dyDescent="0.2">
      <c r="B94" s="640"/>
      <c r="C94" s="640"/>
      <c r="D94" s="640"/>
      <c r="E94" s="595"/>
      <c r="F94" s="640"/>
      <c r="G94" s="645"/>
      <c r="H94" s="638"/>
      <c r="I94" s="644"/>
      <c r="J94" s="638"/>
      <c r="K94" s="646"/>
      <c r="L94" s="595"/>
      <c r="M94" s="644"/>
      <c r="N94" s="638"/>
      <c r="O94" s="666"/>
      <c r="P94" s="595"/>
      <c r="Q94" s="644"/>
      <c r="R94" s="595"/>
      <c r="S94" s="595"/>
      <c r="T94" s="595"/>
      <c r="U94" s="518"/>
      <c r="V94" s="518"/>
      <c r="W94" s="663"/>
      <c r="X94" s="663"/>
      <c r="AT94" s="489"/>
      <c r="AU94" s="489"/>
      <c r="AV94" s="489"/>
      <c r="AW94" s="489"/>
      <c r="AX94" s="489"/>
      <c r="AY94" s="489"/>
      <c r="BO94" s="337"/>
      <c r="BQ94" s="322"/>
    </row>
    <row r="95" spans="2:69" ht="12.9" customHeight="1" x14ac:dyDescent="0.2">
      <c r="B95" s="640"/>
      <c r="C95" s="640"/>
      <c r="D95" s="640"/>
      <c r="E95" s="640"/>
      <c r="F95" s="640"/>
      <c r="G95" s="595"/>
      <c r="H95" s="595"/>
      <c r="I95" s="595"/>
      <c r="J95" s="595"/>
      <c r="K95" s="595"/>
      <c r="L95" s="595"/>
      <c r="M95" s="595"/>
      <c r="N95" s="595"/>
      <c r="O95" s="595"/>
      <c r="P95" s="595"/>
      <c r="Q95" s="595"/>
      <c r="R95" s="595"/>
      <c r="S95" s="595"/>
      <c r="T95" s="595"/>
      <c r="U95" s="644"/>
      <c r="V95" s="644"/>
      <c r="W95" s="663"/>
      <c r="X95" s="640"/>
      <c r="AT95" s="489"/>
      <c r="AU95" s="489"/>
      <c r="AV95" s="489"/>
      <c r="AW95" s="489"/>
      <c r="AX95" s="489"/>
      <c r="AY95" s="489"/>
      <c r="BO95" s="337"/>
      <c r="BQ95" s="322"/>
    </row>
    <row r="96" spans="2:69" ht="12.9" customHeight="1" x14ac:dyDescent="0.2">
      <c r="B96" s="637"/>
      <c r="C96" s="637"/>
      <c r="D96" s="637"/>
      <c r="E96" s="637"/>
      <c r="F96" s="637"/>
      <c r="G96" s="816"/>
      <c r="H96" s="816"/>
      <c r="I96" s="816"/>
      <c r="J96" s="816"/>
      <c r="K96" s="816"/>
      <c r="L96" s="816"/>
      <c r="M96" s="816"/>
      <c r="N96" s="816"/>
      <c r="O96" s="816"/>
      <c r="P96" s="816"/>
      <c r="Q96" s="816"/>
      <c r="R96" s="816"/>
      <c r="S96" s="816"/>
      <c r="T96" s="816"/>
      <c r="U96" s="816"/>
      <c r="V96" s="816"/>
      <c r="W96" s="597"/>
      <c r="X96" s="597"/>
      <c r="AT96" s="519"/>
      <c r="AU96" s="519"/>
      <c r="AV96" s="519"/>
      <c r="AW96" s="519"/>
      <c r="AX96" s="519"/>
      <c r="AY96" s="519"/>
      <c r="BO96" s="337"/>
      <c r="BP96" s="322"/>
      <c r="BQ96" s="322"/>
    </row>
    <row r="97" spans="2:69" ht="12.9" customHeight="1" x14ac:dyDescent="0.2">
      <c r="B97" s="637"/>
      <c r="C97" s="637"/>
      <c r="D97" s="816"/>
      <c r="E97" s="816"/>
      <c r="F97" s="816"/>
      <c r="G97" s="816"/>
      <c r="H97" s="816"/>
      <c r="I97" s="816"/>
      <c r="J97" s="816"/>
      <c r="K97" s="816"/>
      <c r="L97" s="816"/>
      <c r="M97" s="816"/>
      <c r="N97" s="816"/>
      <c r="O97" s="816"/>
      <c r="P97" s="816"/>
      <c r="Q97" s="816"/>
      <c r="R97" s="816"/>
      <c r="S97" s="816"/>
      <c r="T97" s="816"/>
      <c r="U97" s="816"/>
      <c r="V97" s="669"/>
      <c r="W97" s="669"/>
      <c r="X97" s="669"/>
      <c r="BJ97" s="337"/>
      <c r="BK97" s="337"/>
      <c r="BL97" s="337"/>
      <c r="BM97" s="337"/>
      <c r="BN97" s="337"/>
      <c r="BO97" s="337"/>
      <c r="BP97" s="322"/>
      <c r="BQ97" s="322"/>
    </row>
    <row r="98" spans="2:69" ht="12.9" customHeight="1" x14ac:dyDescent="0.2">
      <c r="B98" s="637"/>
      <c r="C98" s="637"/>
      <c r="D98" s="816"/>
      <c r="E98" s="816"/>
      <c r="F98" s="816"/>
      <c r="G98" s="816"/>
      <c r="H98" s="816"/>
      <c r="I98" s="816"/>
      <c r="J98" s="816"/>
      <c r="K98" s="816"/>
      <c r="L98" s="816"/>
      <c r="M98" s="816"/>
      <c r="N98" s="816"/>
      <c r="O98" s="816"/>
      <c r="P98" s="816"/>
      <c r="Q98" s="816"/>
      <c r="R98" s="816"/>
      <c r="S98" s="816"/>
      <c r="T98" s="639"/>
      <c r="U98" s="816"/>
      <c r="V98" s="816"/>
      <c r="W98" s="816"/>
      <c r="X98" s="816"/>
    </row>
    <row r="99" spans="2:69" ht="12.9" customHeight="1" x14ac:dyDescent="0.2">
      <c r="B99" s="637"/>
      <c r="C99" s="816"/>
      <c r="D99" s="816"/>
      <c r="E99" s="816"/>
      <c r="F99" s="816"/>
      <c r="G99" s="816"/>
      <c r="H99" s="816"/>
      <c r="I99" s="816"/>
      <c r="J99" s="816"/>
      <c r="K99" s="816"/>
      <c r="L99" s="816"/>
      <c r="M99" s="816"/>
      <c r="N99" s="816"/>
      <c r="O99" s="816"/>
      <c r="P99" s="816"/>
      <c r="Q99" s="816"/>
      <c r="R99" s="816"/>
      <c r="S99" s="816"/>
      <c r="T99" s="816"/>
      <c r="U99" s="816"/>
      <c r="V99" s="816"/>
      <c r="W99" s="816"/>
      <c r="X99" s="816"/>
    </row>
    <row r="100" spans="2:69" ht="12.9" customHeight="1" x14ac:dyDescent="0.2">
      <c r="B100" s="637"/>
      <c r="C100" s="816"/>
      <c r="D100" s="816"/>
      <c r="E100" s="816"/>
      <c r="F100" s="816"/>
      <c r="G100" s="816"/>
      <c r="H100" s="816"/>
      <c r="I100" s="816"/>
      <c r="J100" s="816"/>
      <c r="K100" s="816"/>
      <c r="L100" s="816"/>
      <c r="M100" s="816"/>
      <c r="N100" s="816"/>
      <c r="O100" s="816"/>
      <c r="P100" s="816"/>
      <c r="Q100" s="816"/>
      <c r="R100" s="816"/>
      <c r="S100" s="816"/>
      <c r="T100" s="816"/>
      <c r="U100" s="816"/>
      <c r="V100" s="816"/>
      <c r="W100" s="816"/>
      <c r="X100" s="816"/>
    </row>
    <row r="101" spans="2:69" ht="12.9" customHeight="1" x14ac:dyDescent="0.2">
      <c r="B101" s="637"/>
      <c r="C101" s="816"/>
      <c r="D101" s="816"/>
      <c r="E101" s="816"/>
      <c r="F101" s="816"/>
      <c r="G101" s="816"/>
      <c r="H101" s="816"/>
      <c r="I101" s="816"/>
      <c r="J101" s="816"/>
      <c r="K101" s="816"/>
      <c r="L101" s="816"/>
      <c r="M101" s="816"/>
      <c r="N101" s="816"/>
      <c r="O101" s="816"/>
      <c r="P101" s="816"/>
      <c r="Q101" s="816"/>
      <c r="R101" s="816"/>
      <c r="S101" s="816"/>
      <c r="T101" s="816"/>
      <c r="U101" s="816"/>
      <c r="V101" s="816"/>
      <c r="W101" s="816"/>
      <c r="X101" s="816"/>
    </row>
    <row r="102" spans="2:69" ht="12.9" customHeight="1" x14ac:dyDescent="0.2">
      <c r="B102" s="637"/>
      <c r="C102" s="816"/>
      <c r="D102" s="816"/>
      <c r="E102" s="816"/>
      <c r="F102" s="816"/>
      <c r="G102" s="816"/>
      <c r="H102" s="816"/>
      <c r="I102" s="816"/>
      <c r="J102" s="816"/>
      <c r="K102" s="816"/>
      <c r="L102" s="816"/>
      <c r="M102" s="816"/>
      <c r="N102" s="816"/>
      <c r="O102" s="816"/>
      <c r="P102" s="816"/>
      <c r="Q102" s="816"/>
      <c r="R102" s="816"/>
      <c r="S102" s="816"/>
      <c r="T102" s="816"/>
      <c r="U102" s="816"/>
      <c r="V102" s="816"/>
      <c r="W102" s="816"/>
      <c r="X102" s="816"/>
    </row>
    <row r="103" spans="2:69" ht="13.5" customHeight="1" x14ac:dyDescent="0.2">
      <c r="B103" s="637"/>
      <c r="C103" s="816"/>
      <c r="D103" s="816"/>
      <c r="E103" s="816"/>
      <c r="F103" s="816"/>
      <c r="G103" s="816"/>
      <c r="H103" s="816"/>
      <c r="I103" s="816"/>
      <c r="J103" s="816"/>
      <c r="K103" s="816"/>
      <c r="L103" s="816"/>
      <c r="M103" s="816"/>
      <c r="N103" s="816"/>
      <c r="O103" s="816"/>
      <c r="P103" s="816"/>
      <c r="Q103" s="816"/>
      <c r="R103" s="816"/>
      <c r="S103" s="816"/>
      <c r="T103" s="816"/>
      <c r="U103" s="816"/>
      <c r="V103" s="816"/>
      <c r="W103" s="816"/>
      <c r="X103" s="816"/>
    </row>
    <row r="104" spans="2:69" ht="13.5" customHeight="1" x14ac:dyDescent="0.2">
      <c r="B104" s="637"/>
      <c r="C104" s="816"/>
      <c r="D104" s="816"/>
      <c r="E104" s="816"/>
      <c r="F104" s="816"/>
      <c r="G104" s="816"/>
      <c r="H104" s="816"/>
      <c r="I104" s="816"/>
      <c r="J104" s="816"/>
      <c r="K104" s="816"/>
      <c r="L104" s="816"/>
      <c r="M104" s="816"/>
      <c r="N104" s="816"/>
      <c r="O104" s="816"/>
      <c r="P104" s="816"/>
      <c r="Q104" s="816"/>
      <c r="R104" s="816"/>
      <c r="S104" s="816"/>
      <c r="T104" s="816"/>
      <c r="U104" s="816"/>
      <c r="V104" s="816"/>
      <c r="W104" s="816"/>
      <c r="X104" s="816"/>
    </row>
    <row r="105" spans="2:69" ht="13.5" customHeight="1" x14ac:dyDescent="0.2">
      <c r="B105" s="637"/>
      <c r="C105" s="816"/>
      <c r="D105" s="816"/>
      <c r="E105" s="816"/>
      <c r="F105" s="816"/>
      <c r="G105" s="816"/>
      <c r="H105" s="816"/>
      <c r="I105" s="816"/>
      <c r="J105" s="816"/>
      <c r="K105" s="816"/>
      <c r="L105" s="816"/>
      <c r="M105" s="816"/>
      <c r="N105" s="816"/>
      <c r="O105" s="816"/>
      <c r="P105" s="816"/>
      <c r="Q105" s="816"/>
      <c r="R105" s="816"/>
      <c r="S105" s="816"/>
      <c r="T105" s="816"/>
      <c r="U105" s="816"/>
      <c r="V105" s="816"/>
      <c r="W105" s="816"/>
      <c r="X105" s="816"/>
    </row>
    <row r="106" spans="2:69" ht="13.5" customHeight="1" x14ac:dyDescent="0.2">
      <c r="B106" s="637"/>
      <c r="C106" s="816"/>
      <c r="D106" s="816"/>
      <c r="E106" s="816"/>
      <c r="F106" s="816"/>
      <c r="G106" s="816"/>
      <c r="H106" s="816"/>
      <c r="I106" s="816"/>
      <c r="J106" s="816"/>
      <c r="K106" s="816"/>
      <c r="L106" s="816"/>
      <c r="M106" s="816"/>
      <c r="N106" s="816"/>
      <c r="O106" s="816"/>
      <c r="P106" s="816"/>
      <c r="Q106" s="816"/>
      <c r="R106" s="816"/>
      <c r="S106" s="816"/>
      <c r="T106" s="816"/>
      <c r="U106" s="816"/>
      <c r="V106" s="816"/>
      <c r="W106" s="816"/>
      <c r="X106" s="816"/>
    </row>
    <row r="107" spans="2:69" ht="13.5" customHeight="1" x14ac:dyDescent="0.2">
      <c r="B107" s="637"/>
      <c r="C107" s="816"/>
      <c r="D107" s="816"/>
      <c r="E107" s="816"/>
      <c r="F107" s="816"/>
      <c r="G107" s="816"/>
      <c r="H107" s="816"/>
      <c r="I107" s="816"/>
      <c r="J107" s="816"/>
      <c r="K107" s="816"/>
      <c r="L107" s="816"/>
      <c r="M107" s="816"/>
      <c r="N107" s="816"/>
      <c r="O107" s="816"/>
      <c r="P107" s="816"/>
      <c r="Q107" s="816"/>
      <c r="R107" s="816"/>
      <c r="S107" s="816"/>
      <c r="T107" s="816"/>
      <c r="U107" s="816"/>
      <c r="V107" s="816"/>
      <c r="W107" s="816"/>
      <c r="X107" s="816"/>
    </row>
    <row r="108" spans="2:69" ht="13.5" customHeight="1" x14ac:dyDescent="0.2">
      <c r="B108" s="637"/>
      <c r="C108" s="816"/>
      <c r="D108" s="816"/>
      <c r="E108" s="816"/>
      <c r="F108" s="816"/>
      <c r="G108" s="816"/>
      <c r="H108" s="816"/>
      <c r="I108" s="816"/>
      <c r="J108" s="816"/>
      <c r="K108" s="816"/>
      <c r="L108" s="816"/>
      <c r="M108" s="816"/>
      <c r="N108" s="816"/>
      <c r="O108" s="816"/>
      <c r="P108" s="816"/>
      <c r="Q108" s="816"/>
      <c r="R108" s="816"/>
      <c r="S108" s="816"/>
      <c r="T108" s="816"/>
      <c r="U108" s="816"/>
      <c r="V108" s="816"/>
      <c r="W108" s="816"/>
      <c r="X108" s="816"/>
    </row>
    <row r="109" spans="2:69" ht="13.5" customHeight="1" x14ac:dyDescent="0.2">
      <c r="B109" s="637"/>
      <c r="C109" s="816"/>
      <c r="D109" s="816"/>
      <c r="E109" s="816"/>
      <c r="F109" s="816"/>
      <c r="G109" s="816"/>
      <c r="H109" s="816"/>
      <c r="I109" s="816"/>
      <c r="J109" s="816"/>
      <c r="K109" s="816"/>
      <c r="L109" s="816"/>
      <c r="M109" s="816"/>
      <c r="N109" s="816"/>
      <c r="O109" s="816"/>
      <c r="P109" s="816"/>
      <c r="Q109" s="816"/>
      <c r="R109" s="816"/>
      <c r="S109" s="816"/>
      <c r="T109" s="816"/>
      <c r="U109" s="816"/>
      <c r="V109" s="816"/>
      <c r="W109" s="816"/>
      <c r="X109" s="816"/>
    </row>
    <row r="110" spans="2:69" ht="13.5" customHeight="1" x14ac:dyDescent="0.2">
      <c r="B110" s="637"/>
      <c r="C110" s="816"/>
      <c r="D110" s="816"/>
      <c r="E110" s="816"/>
      <c r="F110" s="816"/>
      <c r="G110" s="816"/>
      <c r="H110" s="816"/>
      <c r="I110" s="816"/>
      <c r="J110" s="816"/>
      <c r="K110" s="816"/>
      <c r="L110" s="816"/>
      <c r="M110" s="816"/>
      <c r="N110" s="816"/>
      <c r="O110" s="816"/>
      <c r="P110" s="816"/>
      <c r="Q110" s="816"/>
      <c r="R110" s="816"/>
      <c r="S110" s="816"/>
      <c r="T110" s="816"/>
      <c r="U110" s="816"/>
      <c r="V110" s="816"/>
      <c r="W110" s="816"/>
      <c r="X110" s="816"/>
    </row>
    <row r="111" spans="2:69" ht="13.5" customHeight="1" x14ac:dyDescent="0.2">
      <c r="B111" s="637"/>
      <c r="C111" s="816"/>
      <c r="D111" s="816"/>
      <c r="E111" s="816"/>
      <c r="F111" s="816"/>
      <c r="G111" s="816"/>
      <c r="H111" s="816"/>
      <c r="I111" s="816"/>
      <c r="J111" s="816"/>
      <c r="K111" s="816"/>
      <c r="L111" s="816"/>
      <c r="M111" s="816"/>
      <c r="N111" s="816"/>
      <c r="O111" s="816"/>
      <c r="P111" s="816"/>
      <c r="Q111" s="816"/>
      <c r="R111" s="816"/>
      <c r="S111" s="816"/>
      <c r="T111" s="816"/>
      <c r="U111" s="816"/>
      <c r="V111" s="816"/>
      <c r="W111" s="816"/>
      <c r="X111" s="816"/>
    </row>
    <row r="112" spans="2:69" ht="13.5" customHeight="1" x14ac:dyDescent="0.2">
      <c r="B112" s="637"/>
      <c r="C112" s="816"/>
      <c r="D112" s="816"/>
      <c r="E112" s="816"/>
      <c r="F112" s="816"/>
      <c r="G112" s="816"/>
      <c r="H112" s="816"/>
      <c r="I112" s="816"/>
      <c r="J112" s="816"/>
      <c r="K112" s="816"/>
      <c r="L112" s="816"/>
      <c r="M112" s="816"/>
      <c r="N112" s="816"/>
      <c r="O112" s="816"/>
      <c r="P112" s="816"/>
      <c r="Q112" s="816"/>
      <c r="R112" s="816"/>
      <c r="S112" s="816"/>
      <c r="T112" s="816"/>
      <c r="U112" s="816"/>
      <c r="V112" s="816"/>
      <c r="W112" s="816"/>
      <c r="X112" s="816"/>
      <c r="Y112" s="816"/>
      <c r="Z112" s="816"/>
      <c r="AA112" s="816"/>
      <c r="AB112" s="816"/>
      <c r="AC112" s="816"/>
      <c r="AD112" s="816"/>
      <c r="AE112" s="816"/>
      <c r="AF112" s="816"/>
      <c r="AG112" s="816"/>
      <c r="AH112" s="816"/>
      <c r="AI112" s="816"/>
      <c r="AJ112" s="816"/>
    </row>
    <row r="113" spans="2:36" ht="13.5" customHeight="1" x14ac:dyDescent="0.2">
      <c r="B113" s="637"/>
      <c r="C113" s="816"/>
      <c r="D113" s="816"/>
      <c r="E113" s="816"/>
      <c r="F113" s="816"/>
      <c r="G113" s="816"/>
      <c r="H113" s="816"/>
      <c r="I113" s="816"/>
      <c r="J113" s="816"/>
      <c r="K113" s="816"/>
      <c r="L113" s="816"/>
      <c r="M113" s="816"/>
      <c r="N113" s="816"/>
      <c r="O113" s="816"/>
      <c r="P113" s="816"/>
      <c r="Q113" s="816"/>
      <c r="R113" s="816"/>
      <c r="S113" s="816"/>
      <c r="T113" s="816"/>
      <c r="U113" s="816"/>
      <c r="V113" s="816"/>
      <c r="W113" s="816"/>
      <c r="X113" s="816"/>
      <c r="Y113" s="816"/>
      <c r="Z113" s="816"/>
      <c r="AA113" s="816"/>
      <c r="AB113" s="816"/>
      <c r="AC113" s="816"/>
      <c r="AD113" s="816"/>
      <c r="AE113" s="816"/>
      <c r="AF113" s="816"/>
      <c r="AG113" s="816"/>
      <c r="AH113" s="816"/>
      <c r="AI113" s="816"/>
      <c r="AJ113" s="816"/>
    </row>
  </sheetData>
  <mergeCells count="170">
    <mergeCell ref="B78:F78"/>
    <mergeCell ref="W78:X78"/>
    <mergeCell ref="AB78:AF78"/>
    <mergeCell ref="AW78:AX78"/>
    <mergeCell ref="B75:B77"/>
    <mergeCell ref="C75:D77"/>
    <mergeCell ref="W75:X77"/>
    <mergeCell ref="AB75:AB77"/>
    <mergeCell ref="AC75:AD77"/>
    <mergeCell ref="AW75:AX77"/>
    <mergeCell ref="U76:V76"/>
    <mergeCell ref="AU76:AV76"/>
    <mergeCell ref="U77:V77"/>
    <mergeCell ref="AU77:AV77"/>
    <mergeCell ref="C74:F74"/>
    <mergeCell ref="U74:V74"/>
    <mergeCell ref="W74:X74"/>
    <mergeCell ref="AC74:AF74"/>
    <mergeCell ref="AU74:AV74"/>
    <mergeCell ref="AW74:AX74"/>
    <mergeCell ref="C71:F71"/>
    <mergeCell ref="W71:X71"/>
    <mergeCell ref="AC71:AF71"/>
    <mergeCell ref="AW71:AX71"/>
    <mergeCell ref="B72:F72"/>
    <mergeCell ref="W72:X72"/>
    <mergeCell ref="AB72:AF72"/>
    <mergeCell ref="AW72:AX72"/>
    <mergeCell ref="B65:B70"/>
    <mergeCell ref="W65:X66"/>
    <mergeCell ref="AB65:AB70"/>
    <mergeCell ref="AW65:AX66"/>
    <mergeCell ref="C67:C70"/>
    <mergeCell ref="D67:D70"/>
    <mergeCell ref="AU67:AV68"/>
    <mergeCell ref="AW67:AX70"/>
    <mergeCell ref="E69:F70"/>
    <mergeCell ref="U69:V70"/>
    <mergeCell ref="AE69:AF70"/>
    <mergeCell ref="AU69:AV70"/>
    <mergeCell ref="E67:F68"/>
    <mergeCell ref="U67:V68"/>
    <mergeCell ref="W67:X70"/>
    <mergeCell ref="AC67:AC70"/>
    <mergeCell ref="AD67:AD70"/>
    <mergeCell ref="AE67:AF68"/>
    <mergeCell ref="C64:F64"/>
    <mergeCell ref="U64:V64"/>
    <mergeCell ref="W64:X64"/>
    <mergeCell ref="AC64:AF64"/>
    <mergeCell ref="AU64:AV64"/>
    <mergeCell ref="AW64:AX64"/>
    <mergeCell ref="B62:C62"/>
    <mergeCell ref="D62:G62"/>
    <mergeCell ref="AB62:AC62"/>
    <mergeCell ref="AD62:AG62"/>
    <mergeCell ref="B58:C59"/>
    <mergeCell ref="Q58:R58"/>
    <mergeCell ref="S58:X58"/>
    <mergeCell ref="AB58:AC59"/>
    <mergeCell ref="AQ58:AR58"/>
    <mergeCell ref="Q59:R59"/>
    <mergeCell ref="AQ59:AR59"/>
    <mergeCell ref="B57:C57"/>
    <mergeCell ref="E57:I57"/>
    <mergeCell ref="J57:M57"/>
    <mergeCell ref="AB57:AC57"/>
    <mergeCell ref="AE57:AI57"/>
    <mergeCell ref="AJ57:AM57"/>
    <mergeCell ref="B54:B56"/>
    <mergeCell ref="C54:C55"/>
    <mergeCell ref="AB54:AB56"/>
    <mergeCell ref="AC54:AC55"/>
    <mergeCell ref="AR48:AR49"/>
    <mergeCell ref="B51:B53"/>
    <mergeCell ref="C51:C52"/>
    <mergeCell ref="R51:R52"/>
    <mergeCell ref="AB51:AB53"/>
    <mergeCell ref="AC51:AC52"/>
    <mergeCell ref="AR51:AR52"/>
    <mergeCell ref="B47:D47"/>
    <mergeCell ref="AB47:AD47"/>
    <mergeCell ref="B48:B50"/>
    <mergeCell ref="C48:C49"/>
    <mergeCell ref="R48:R49"/>
    <mergeCell ref="AB48:AB50"/>
    <mergeCell ref="AC48:AC49"/>
    <mergeCell ref="B44:B46"/>
    <mergeCell ref="C44:C45"/>
    <mergeCell ref="R44:R45"/>
    <mergeCell ref="AB44:AB46"/>
    <mergeCell ref="AC44:AC45"/>
    <mergeCell ref="AR44:AR45"/>
    <mergeCell ref="AJ40:AM40"/>
    <mergeCell ref="AN40:AP40"/>
    <mergeCell ref="AQ40:AR41"/>
    <mergeCell ref="B42:B43"/>
    <mergeCell ref="E42:I42"/>
    <mergeCell ref="AB42:AB43"/>
    <mergeCell ref="AE42:AI42"/>
    <mergeCell ref="J43:M43"/>
    <mergeCell ref="AJ43:AM43"/>
    <mergeCell ref="B39:D41"/>
    <mergeCell ref="E39:R39"/>
    <mergeCell ref="AB39:AD41"/>
    <mergeCell ref="AE39:AR39"/>
    <mergeCell ref="E40:I40"/>
    <mergeCell ref="J40:M40"/>
    <mergeCell ref="N40:P40"/>
    <mergeCell ref="Q40:R41"/>
    <mergeCell ref="AE40:AI40"/>
    <mergeCell ref="AN25:AO25"/>
    <mergeCell ref="AP25:AQ25"/>
    <mergeCell ref="AN16:AO16"/>
    <mergeCell ref="AP16:AQ16"/>
    <mergeCell ref="AR16:AS16"/>
    <mergeCell ref="AS39:AX41"/>
    <mergeCell ref="AD21:AF21"/>
    <mergeCell ref="AH21:AI21"/>
    <mergeCell ref="AJ21:AK21"/>
    <mergeCell ref="AN23:AO23"/>
    <mergeCell ref="AP23:AQ23"/>
    <mergeCell ref="AR23:AS23"/>
    <mergeCell ref="AN24:AO24"/>
    <mergeCell ref="AP24:AQ24"/>
    <mergeCell ref="AR24:AS24"/>
    <mergeCell ref="AN22:AO22"/>
    <mergeCell ref="AP22:AQ22"/>
    <mergeCell ref="AR22:AS22"/>
    <mergeCell ref="AN14:AO14"/>
    <mergeCell ref="AP14:AQ14"/>
    <mergeCell ref="AR14:AS14"/>
    <mergeCell ref="AN15:AO15"/>
    <mergeCell ref="AP15:AQ15"/>
    <mergeCell ref="AR15:AS15"/>
    <mergeCell ref="AN21:AO21"/>
    <mergeCell ref="AP21:AQ21"/>
    <mergeCell ref="AR21:AS21"/>
    <mergeCell ref="AG11:AH11"/>
    <mergeCell ref="AN11:AO11"/>
    <mergeCell ref="AP11:AQ11"/>
    <mergeCell ref="AN13:AO13"/>
    <mergeCell ref="AP13:AQ13"/>
    <mergeCell ref="AR13:AS13"/>
    <mergeCell ref="AN6:AO6"/>
    <mergeCell ref="AP6:AQ6"/>
    <mergeCell ref="AN7:AN8"/>
    <mergeCell ref="AP7:AQ7"/>
    <mergeCell ref="AP8:AQ8"/>
    <mergeCell ref="AP9:AQ9"/>
    <mergeCell ref="T5:U5"/>
    <mergeCell ref="V4:AB8"/>
    <mergeCell ref="F6:G7"/>
    <mergeCell ref="H6:I7"/>
    <mergeCell ref="J6:K7"/>
    <mergeCell ref="L6:M7"/>
    <mergeCell ref="N6:O7"/>
    <mergeCell ref="P6:Q7"/>
    <mergeCell ref="R6:S7"/>
    <mergeCell ref="L2:M2"/>
    <mergeCell ref="P2:Q2"/>
    <mergeCell ref="C4:G4"/>
    <mergeCell ref="H4:O4"/>
    <mergeCell ref="P4:S4"/>
    <mergeCell ref="C5:D7"/>
    <mergeCell ref="E5:E7"/>
    <mergeCell ref="F5:G5"/>
    <mergeCell ref="H5:K5"/>
    <mergeCell ref="L5:O5"/>
    <mergeCell ref="P5:S5"/>
  </mergeCells>
  <phoneticPr fontId="1"/>
  <dataValidations count="1">
    <dataValidation type="list" allowBlank="1" showInputMessage="1" showErrorMessage="1" sqref="P2:Q2">
      <formula1>#REF!</formula1>
    </dataValidation>
  </dataValidations>
  <printOptions horizontalCentered="1" verticalCentered="1"/>
  <pageMargins left="0.39370078740157483" right="7.874015748031496E-2" top="0.19685039370078741" bottom="0.19685039370078741" header="0" footer="0"/>
  <pageSetup paperSize="8" scale="5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7"/>
  <sheetViews>
    <sheetView showGridLines="0" view="pageBreakPreview" zoomScale="85" zoomScaleNormal="100" zoomScaleSheetLayoutView="85" workbookViewId="0">
      <selection activeCell="N2" sqref="N2:O2"/>
    </sheetView>
  </sheetViews>
  <sheetFormatPr defaultColWidth="7.6640625" defaultRowHeight="13.2" customHeight="1" x14ac:dyDescent="0.2"/>
  <cols>
    <col min="1" max="1" width="1.6640625" style="40" customWidth="1"/>
    <col min="2" max="2" width="15.109375" style="40" customWidth="1"/>
    <col min="3" max="3" width="7.6640625" style="40" customWidth="1"/>
    <col min="4" max="7" width="9.21875" style="40" bestFit="1" customWidth="1"/>
    <col min="8" max="8" width="13.109375" style="40" bestFit="1" customWidth="1"/>
    <col min="9" max="9" width="9.88671875" style="40" bestFit="1" customWidth="1"/>
    <col min="10" max="10" width="7.6640625" style="40" customWidth="1"/>
    <col min="11" max="11" width="9.33203125" style="40" bestFit="1" customWidth="1"/>
    <col min="12" max="12" width="7.6640625" style="40" customWidth="1"/>
    <col min="13" max="13" width="13.109375" style="40" bestFit="1" customWidth="1"/>
    <col min="14" max="14" width="10" style="40" bestFit="1" customWidth="1"/>
    <col min="15" max="15" width="22.88671875" style="40" bestFit="1" customWidth="1"/>
    <col min="16" max="16" width="1.6640625" style="40" customWidth="1"/>
    <col min="17" max="254" width="7.6640625" style="40"/>
    <col min="255" max="255" width="9.33203125" style="40" customWidth="1"/>
    <col min="256" max="270" width="7.6640625" style="40" customWidth="1"/>
    <col min="271" max="271" width="43.109375" style="40" customWidth="1"/>
    <col min="272" max="510" width="7.6640625" style="40"/>
    <col min="511" max="511" width="9.33203125" style="40" customWidth="1"/>
    <col min="512" max="526" width="7.6640625" style="40" customWidth="1"/>
    <col min="527" max="527" width="43.109375" style="40" customWidth="1"/>
    <col min="528" max="766" width="7.6640625" style="40"/>
    <col min="767" max="767" width="9.33203125" style="40" customWidth="1"/>
    <col min="768" max="782" width="7.6640625" style="40" customWidth="1"/>
    <col min="783" max="783" width="43.109375" style="40" customWidth="1"/>
    <col min="784" max="1022" width="7.6640625" style="40"/>
    <col min="1023" max="1023" width="9.33203125" style="40" customWidth="1"/>
    <col min="1024" max="1038" width="7.6640625" style="40" customWidth="1"/>
    <col min="1039" max="1039" width="43.109375" style="40" customWidth="1"/>
    <col min="1040" max="1278" width="7.6640625" style="40"/>
    <col min="1279" max="1279" width="9.33203125" style="40" customWidth="1"/>
    <col min="1280" max="1294" width="7.6640625" style="40" customWidth="1"/>
    <col min="1295" max="1295" width="43.109375" style="40" customWidth="1"/>
    <col min="1296" max="1534" width="7.6640625" style="40"/>
    <col min="1535" max="1535" width="9.33203125" style="40" customWidth="1"/>
    <col min="1536" max="1550" width="7.6640625" style="40" customWidth="1"/>
    <col min="1551" max="1551" width="43.109375" style="40" customWidth="1"/>
    <col min="1552" max="1790" width="7.6640625" style="40"/>
    <col min="1791" max="1791" width="9.33203125" style="40" customWidth="1"/>
    <col min="1792" max="1806" width="7.6640625" style="40" customWidth="1"/>
    <col min="1807" max="1807" width="43.109375" style="40" customWidth="1"/>
    <col min="1808" max="2046" width="7.6640625" style="40"/>
    <col min="2047" max="2047" width="9.33203125" style="40" customWidth="1"/>
    <col min="2048" max="2062" width="7.6640625" style="40" customWidth="1"/>
    <col min="2063" max="2063" width="43.109375" style="40" customWidth="1"/>
    <col min="2064" max="2302" width="7.6640625" style="40"/>
    <col min="2303" max="2303" width="9.33203125" style="40" customWidth="1"/>
    <col min="2304" max="2318" width="7.6640625" style="40" customWidth="1"/>
    <col min="2319" max="2319" width="43.109375" style="40" customWidth="1"/>
    <col min="2320" max="2558" width="7.6640625" style="40"/>
    <col min="2559" max="2559" width="9.33203125" style="40" customWidth="1"/>
    <col min="2560" max="2574" width="7.6640625" style="40" customWidth="1"/>
    <col min="2575" max="2575" width="43.109375" style="40" customWidth="1"/>
    <col min="2576" max="2814" width="7.6640625" style="40"/>
    <col min="2815" max="2815" width="9.33203125" style="40" customWidth="1"/>
    <col min="2816" max="2830" width="7.6640625" style="40" customWidth="1"/>
    <col min="2831" max="2831" width="43.109375" style="40" customWidth="1"/>
    <col min="2832" max="3070" width="7.6640625" style="40"/>
    <col min="3071" max="3071" width="9.33203125" style="40" customWidth="1"/>
    <col min="3072" max="3086" width="7.6640625" style="40" customWidth="1"/>
    <col min="3087" max="3087" width="43.109375" style="40" customWidth="1"/>
    <col min="3088" max="3326" width="7.6640625" style="40"/>
    <col min="3327" max="3327" width="9.33203125" style="40" customWidth="1"/>
    <col min="3328" max="3342" width="7.6640625" style="40" customWidth="1"/>
    <col min="3343" max="3343" width="43.109375" style="40" customWidth="1"/>
    <col min="3344" max="3582" width="7.6640625" style="40"/>
    <col min="3583" max="3583" width="9.33203125" style="40" customWidth="1"/>
    <col min="3584" max="3598" width="7.6640625" style="40" customWidth="1"/>
    <col min="3599" max="3599" width="43.109375" style="40" customWidth="1"/>
    <col min="3600" max="3838" width="7.6640625" style="40"/>
    <col min="3839" max="3839" width="9.33203125" style="40" customWidth="1"/>
    <col min="3840" max="3854" width="7.6640625" style="40" customWidth="1"/>
    <col min="3855" max="3855" width="43.109375" style="40" customWidth="1"/>
    <col min="3856" max="4094" width="7.6640625" style="40"/>
    <col min="4095" max="4095" width="9.33203125" style="40" customWidth="1"/>
    <col min="4096" max="4110" width="7.6640625" style="40" customWidth="1"/>
    <col min="4111" max="4111" width="43.109375" style="40" customWidth="1"/>
    <col min="4112" max="4350" width="7.6640625" style="40"/>
    <col min="4351" max="4351" width="9.33203125" style="40" customWidth="1"/>
    <col min="4352" max="4366" width="7.6640625" style="40" customWidth="1"/>
    <col min="4367" max="4367" width="43.109375" style="40" customWidth="1"/>
    <col min="4368" max="4606" width="7.6640625" style="40"/>
    <col min="4607" max="4607" width="9.33203125" style="40" customWidth="1"/>
    <col min="4608" max="4622" width="7.6640625" style="40" customWidth="1"/>
    <col min="4623" max="4623" width="43.109375" style="40" customWidth="1"/>
    <col min="4624" max="4862" width="7.6640625" style="40"/>
    <col min="4863" max="4863" width="9.33203125" style="40" customWidth="1"/>
    <col min="4864" max="4878" width="7.6640625" style="40" customWidth="1"/>
    <col min="4879" max="4879" width="43.109375" style="40" customWidth="1"/>
    <col min="4880" max="5118" width="7.6640625" style="40"/>
    <col min="5119" max="5119" width="9.33203125" style="40" customWidth="1"/>
    <col min="5120" max="5134" width="7.6640625" style="40" customWidth="1"/>
    <col min="5135" max="5135" width="43.109375" style="40" customWidth="1"/>
    <col min="5136" max="5374" width="7.6640625" style="40"/>
    <col min="5375" max="5375" width="9.33203125" style="40" customWidth="1"/>
    <col min="5376" max="5390" width="7.6640625" style="40" customWidth="1"/>
    <col min="5391" max="5391" width="43.109375" style="40" customWidth="1"/>
    <col min="5392" max="5630" width="7.6640625" style="40"/>
    <col min="5631" max="5631" width="9.33203125" style="40" customWidth="1"/>
    <col min="5632" max="5646" width="7.6640625" style="40" customWidth="1"/>
    <col min="5647" max="5647" width="43.109375" style="40" customWidth="1"/>
    <col min="5648" max="5886" width="7.6640625" style="40"/>
    <col min="5887" max="5887" width="9.33203125" style="40" customWidth="1"/>
    <col min="5888" max="5902" width="7.6640625" style="40" customWidth="1"/>
    <col min="5903" max="5903" width="43.109375" style="40" customWidth="1"/>
    <col min="5904" max="6142" width="7.6640625" style="40"/>
    <col min="6143" max="6143" width="9.33203125" style="40" customWidth="1"/>
    <col min="6144" max="6158" width="7.6640625" style="40" customWidth="1"/>
    <col min="6159" max="6159" width="43.109375" style="40" customWidth="1"/>
    <col min="6160" max="6398" width="7.6640625" style="40"/>
    <col min="6399" max="6399" width="9.33203125" style="40" customWidth="1"/>
    <col min="6400" max="6414" width="7.6640625" style="40" customWidth="1"/>
    <col min="6415" max="6415" width="43.109375" style="40" customWidth="1"/>
    <col min="6416" max="6654" width="7.6640625" style="40"/>
    <col min="6655" max="6655" width="9.33203125" style="40" customWidth="1"/>
    <col min="6656" max="6670" width="7.6640625" style="40" customWidth="1"/>
    <col min="6671" max="6671" width="43.109375" style="40" customWidth="1"/>
    <col min="6672" max="6910" width="7.6640625" style="40"/>
    <col min="6911" max="6911" width="9.33203125" style="40" customWidth="1"/>
    <col min="6912" max="6926" width="7.6640625" style="40" customWidth="1"/>
    <col min="6927" max="6927" width="43.109375" style="40" customWidth="1"/>
    <col min="6928" max="7166" width="7.6640625" style="40"/>
    <col min="7167" max="7167" width="9.33203125" style="40" customWidth="1"/>
    <col min="7168" max="7182" width="7.6640625" style="40" customWidth="1"/>
    <col min="7183" max="7183" width="43.109375" style="40" customWidth="1"/>
    <col min="7184" max="7422" width="7.6640625" style="40"/>
    <col min="7423" max="7423" width="9.33203125" style="40" customWidth="1"/>
    <col min="7424" max="7438" width="7.6640625" style="40" customWidth="1"/>
    <col min="7439" max="7439" width="43.109375" style="40" customWidth="1"/>
    <col min="7440" max="7678" width="7.6640625" style="40"/>
    <col min="7679" max="7679" width="9.33203125" style="40" customWidth="1"/>
    <col min="7680" max="7694" width="7.6640625" style="40" customWidth="1"/>
    <col min="7695" max="7695" width="43.109375" style="40" customWidth="1"/>
    <col min="7696" max="7934" width="7.6640625" style="40"/>
    <col min="7935" max="7935" width="9.33203125" style="40" customWidth="1"/>
    <col min="7936" max="7950" width="7.6640625" style="40" customWidth="1"/>
    <col min="7951" max="7951" width="43.109375" style="40" customWidth="1"/>
    <col min="7952" max="8190" width="7.6640625" style="40"/>
    <col min="8191" max="8191" width="9.33203125" style="40" customWidth="1"/>
    <col min="8192" max="8206" width="7.6640625" style="40" customWidth="1"/>
    <col min="8207" max="8207" width="43.109375" style="40" customWidth="1"/>
    <col min="8208" max="8446" width="7.6640625" style="40"/>
    <col min="8447" max="8447" width="9.33203125" style="40" customWidth="1"/>
    <col min="8448" max="8462" width="7.6640625" style="40" customWidth="1"/>
    <col min="8463" max="8463" width="43.109375" style="40" customWidth="1"/>
    <col min="8464" max="8702" width="7.6640625" style="40"/>
    <col min="8703" max="8703" width="9.33203125" style="40" customWidth="1"/>
    <col min="8704" max="8718" width="7.6640625" style="40" customWidth="1"/>
    <col min="8719" max="8719" width="43.109375" style="40" customWidth="1"/>
    <col min="8720" max="8958" width="7.6640625" style="40"/>
    <col min="8959" max="8959" width="9.33203125" style="40" customWidth="1"/>
    <col min="8960" max="8974" width="7.6640625" style="40" customWidth="1"/>
    <col min="8975" max="8975" width="43.109375" style="40" customWidth="1"/>
    <col min="8976" max="9214" width="7.6640625" style="40"/>
    <col min="9215" max="9215" width="9.33203125" style="40" customWidth="1"/>
    <col min="9216" max="9230" width="7.6640625" style="40" customWidth="1"/>
    <col min="9231" max="9231" width="43.109375" style="40" customWidth="1"/>
    <col min="9232" max="9470" width="7.6640625" style="40"/>
    <col min="9471" max="9471" width="9.33203125" style="40" customWidth="1"/>
    <col min="9472" max="9486" width="7.6640625" style="40" customWidth="1"/>
    <col min="9487" max="9487" width="43.109375" style="40" customWidth="1"/>
    <col min="9488" max="9726" width="7.6640625" style="40"/>
    <col min="9727" max="9727" width="9.33203125" style="40" customWidth="1"/>
    <col min="9728" max="9742" width="7.6640625" style="40" customWidth="1"/>
    <col min="9743" max="9743" width="43.109375" style="40" customWidth="1"/>
    <col min="9744" max="9982" width="7.6640625" style="40"/>
    <col min="9983" max="9983" width="9.33203125" style="40" customWidth="1"/>
    <col min="9984" max="9998" width="7.6640625" style="40" customWidth="1"/>
    <col min="9999" max="9999" width="43.109375" style="40" customWidth="1"/>
    <col min="10000" max="10238" width="7.6640625" style="40"/>
    <col min="10239" max="10239" width="9.33203125" style="40" customWidth="1"/>
    <col min="10240" max="10254" width="7.6640625" style="40" customWidth="1"/>
    <col min="10255" max="10255" width="43.109375" style="40" customWidth="1"/>
    <col min="10256" max="10494" width="7.6640625" style="40"/>
    <col min="10495" max="10495" width="9.33203125" style="40" customWidth="1"/>
    <col min="10496" max="10510" width="7.6640625" style="40" customWidth="1"/>
    <col min="10511" max="10511" width="43.109375" style="40" customWidth="1"/>
    <col min="10512" max="10750" width="7.6640625" style="40"/>
    <col min="10751" max="10751" width="9.33203125" style="40" customWidth="1"/>
    <col min="10752" max="10766" width="7.6640625" style="40" customWidth="1"/>
    <col min="10767" max="10767" width="43.109375" style="40" customWidth="1"/>
    <col min="10768" max="11006" width="7.6640625" style="40"/>
    <col min="11007" max="11007" width="9.33203125" style="40" customWidth="1"/>
    <col min="11008" max="11022" width="7.6640625" style="40" customWidth="1"/>
    <col min="11023" max="11023" width="43.109375" style="40" customWidth="1"/>
    <col min="11024" max="11262" width="7.6640625" style="40"/>
    <col min="11263" max="11263" width="9.33203125" style="40" customWidth="1"/>
    <col min="11264" max="11278" width="7.6640625" style="40" customWidth="1"/>
    <col min="11279" max="11279" width="43.109375" style="40" customWidth="1"/>
    <col min="11280" max="11518" width="7.6640625" style="40"/>
    <col min="11519" max="11519" width="9.33203125" style="40" customWidth="1"/>
    <col min="11520" max="11534" width="7.6640625" style="40" customWidth="1"/>
    <col min="11535" max="11535" width="43.109375" style="40" customWidth="1"/>
    <col min="11536" max="11774" width="7.6640625" style="40"/>
    <col min="11775" max="11775" width="9.33203125" style="40" customWidth="1"/>
    <col min="11776" max="11790" width="7.6640625" style="40" customWidth="1"/>
    <col min="11791" max="11791" width="43.109375" style="40" customWidth="1"/>
    <col min="11792" max="12030" width="7.6640625" style="40"/>
    <col min="12031" max="12031" width="9.33203125" style="40" customWidth="1"/>
    <col min="12032" max="12046" width="7.6640625" style="40" customWidth="1"/>
    <col min="12047" max="12047" width="43.109375" style="40" customWidth="1"/>
    <col min="12048" max="12286" width="7.6640625" style="40"/>
    <col min="12287" max="12287" width="9.33203125" style="40" customWidth="1"/>
    <col min="12288" max="12302" width="7.6640625" style="40" customWidth="1"/>
    <col min="12303" max="12303" width="43.109375" style="40" customWidth="1"/>
    <col min="12304" max="12542" width="7.6640625" style="40"/>
    <col min="12543" max="12543" width="9.33203125" style="40" customWidth="1"/>
    <col min="12544" max="12558" width="7.6640625" style="40" customWidth="1"/>
    <col min="12559" max="12559" width="43.109375" style="40" customWidth="1"/>
    <col min="12560" max="12798" width="7.6640625" style="40"/>
    <col min="12799" max="12799" width="9.33203125" style="40" customWidth="1"/>
    <col min="12800" max="12814" width="7.6640625" style="40" customWidth="1"/>
    <col min="12815" max="12815" width="43.109375" style="40" customWidth="1"/>
    <col min="12816" max="13054" width="7.6640625" style="40"/>
    <col min="13055" max="13055" width="9.33203125" style="40" customWidth="1"/>
    <col min="13056" max="13070" width="7.6640625" style="40" customWidth="1"/>
    <col min="13071" max="13071" width="43.109375" style="40" customWidth="1"/>
    <col min="13072" max="13310" width="7.6640625" style="40"/>
    <col min="13311" max="13311" width="9.33203125" style="40" customWidth="1"/>
    <col min="13312" max="13326" width="7.6640625" style="40" customWidth="1"/>
    <col min="13327" max="13327" width="43.109375" style="40" customWidth="1"/>
    <col min="13328" max="13566" width="7.6640625" style="40"/>
    <col min="13567" max="13567" width="9.33203125" style="40" customWidth="1"/>
    <col min="13568" max="13582" width="7.6640625" style="40" customWidth="1"/>
    <col min="13583" max="13583" width="43.109375" style="40" customWidth="1"/>
    <col min="13584" max="13822" width="7.6640625" style="40"/>
    <col min="13823" max="13823" width="9.33203125" style="40" customWidth="1"/>
    <col min="13824" max="13838" width="7.6640625" style="40" customWidth="1"/>
    <col min="13839" max="13839" width="43.109375" style="40" customWidth="1"/>
    <col min="13840" max="14078" width="7.6640625" style="40"/>
    <col min="14079" max="14079" width="9.33203125" style="40" customWidth="1"/>
    <col min="14080" max="14094" width="7.6640625" style="40" customWidth="1"/>
    <col min="14095" max="14095" width="43.109375" style="40" customWidth="1"/>
    <col min="14096" max="14334" width="7.6640625" style="40"/>
    <col min="14335" max="14335" width="9.33203125" style="40" customWidth="1"/>
    <col min="14336" max="14350" width="7.6640625" style="40" customWidth="1"/>
    <col min="14351" max="14351" width="43.109375" style="40" customWidth="1"/>
    <col min="14352" max="14590" width="7.6640625" style="40"/>
    <col min="14591" max="14591" width="9.33203125" style="40" customWidth="1"/>
    <col min="14592" max="14606" width="7.6640625" style="40" customWidth="1"/>
    <col min="14607" max="14607" width="43.109375" style="40" customWidth="1"/>
    <col min="14608" max="14846" width="7.6640625" style="40"/>
    <col min="14847" max="14847" width="9.33203125" style="40" customWidth="1"/>
    <col min="14848" max="14862" width="7.6640625" style="40" customWidth="1"/>
    <col min="14863" max="14863" width="43.109375" style="40" customWidth="1"/>
    <col min="14864" max="15102" width="7.6640625" style="40"/>
    <col min="15103" max="15103" width="9.33203125" style="40" customWidth="1"/>
    <col min="15104" max="15118" width="7.6640625" style="40" customWidth="1"/>
    <col min="15119" max="15119" width="43.109375" style="40" customWidth="1"/>
    <col min="15120" max="15358" width="7.6640625" style="40"/>
    <col min="15359" max="15359" width="9.33203125" style="40" customWidth="1"/>
    <col min="15360" max="15374" width="7.6640625" style="40" customWidth="1"/>
    <col min="15375" max="15375" width="43.109375" style="40" customWidth="1"/>
    <col min="15376" max="15614" width="7.6640625" style="40"/>
    <col min="15615" max="15615" width="9.33203125" style="40" customWidth="1"/>
    <col min="15616" max="15630" width="7.6640625" style="40" customWidth="1"/>
    <col min="15631" max="15631" width="43.109375" style="40" customWidth="1"/>
    <col min="15632" max="15870" width="7.6640625" style="40"/>
    <col min="15871" max="15871" width="9.33203125" style="40" customWidth="1"/>
    <col min="15872" max="15886" width="7.6640625" style="40" customWidth="1"/>
    <col min="15887" max="15887" width="43.109375" style="40" customWidth="1"/>
    <col min="15888" max="16126" width="7.6640625" style="40"/>
    <col min="16127" max="16127" width="9.33203125" style="40" customWidth="1"/>
    <col min="16128" max="16142" width="7.6640625" style="40" customWidth="1"/>
    <col min="16143" max="16143" width="43.109375" style="40" customWidth="1"/>
    <col min="16144" max="16384" width="7.6640625" style="40"/>
  </cols>
  <sheetData>
    <row r="1" spans="2:15" ht="14.1" customHeight="1" x14ac:dyDescent="0.2">
      <c r="B1" s="8" t="s">
        <v>611</v>
      </c>
      <c r="O1" s="25" t="s">
        <v>623</v>
      </c>
    </row>
    <row r="2" spans="2:15" s="9" customFormat="1" ht="14.1" customHeight="1" x14ac:dyDescent="0.2">
      <c r="E2" s="1271" t="s">
        <v>103</v>
      </c>
      <c r="F2" s="1284"/>
      <c r="G2" s="216"/>
      <c r="I2" s="41" t="s">
        <v>104</v>
      </c>
      <c r="J2" s="1285"/>
      <c r="K2" s="1286"/>
      <c r="M2" s="10" t="s">
        <v>93</v>
      </c>
      <c r="N2" s="1271"/>
      <c r="O2" s="1272"/>
    </row>
    <row r="3" spans="2:15" ht="14.1" customHeight="1" x14ac:dyDescent="0.2">
      <c r="N3" s="6"/>
    </row>
    <row r="4" spans="2:15" ht="14.1" customHeight="1" x14ac:dyDescent="0.2">
      <c r="B4" s="1275" t="s">
        <v>355</v>
      </c>
      <c r="C4" s="1278" t="s">
        <v>72</v>
      </c>
      <c r="D4" s="1279"/>
      <c r="E4" s="1279"/>
      <c r="F4" s="1279"/>
      <c r="G4" s="1279"/>
      <c r="H4" s="1280"/>
      <c r="I4" s="892" t="s">
        <v>375</v>
      </c>
      <c r="J4" s="893"/>
      <c r="K4" s="893"/>
      <c r="L4" s="894"/>
      <c r="M4" s="721"/>
      <c r="N4" s="721"/>
      <c r="O4" s="721"/>
    </row>
    <row r="5" spans="2:15" ht="14.1" customHeight="1" x14ac:dyDescent="0.2">
      <c r="B5" s="1276"/>
      <c r="C5" s="1281"/>
      <c r="D5" s="1282"/>
      <c r="E5" s="1282"/>
      <c r="F5" s="1282"/>
      <c r="G5" s="1282"/>
      <c r="H5" s="1283"/>
      <c r="I5" s="847" t="s">
        <v>63</v>
      </c>
      <c r="J5" s="849" t="s">
        <v>64</v>
      </c>
      <c r="K5" s="849" t="s">
        <v>73</v>
      </c>
      <c r="L5" s="895"/>
      <c r="M5" s="14"/>
      <c r="N5" s="14"/>
      <c r="O5" s="14"/>
    </row>
    <row r="6" spans="2:15" ht="14.1" customHeight="1" x14ac:dyDescent="0.2">
      <c r="B6" s="1276"/>
      <c r="C6" s="55" t="s">
        <v>234</v>
      </c>
      <c r="D6" s="12" t="s">
        <v>74</v>
      </c>
      <c r="E6" s="12" t="s">
        <v>75</v>
      </c>
      <c r="F6" s="13" t="s">
        <v>62</v>
      </c>
      <c r="G6" s="14" t="s">
        <v>76</v>
      </c>
      <c r="H6" s="15" t="s">
        <v>77</v>
      </c>
      <c r="I6" s="11" t="s">
        <v>114</v>
      </c>
      <c r="J6" s="11" t="s">
        <v>114</v>
      </c>
      <c r="K6" s="12" t="s">
        <v>114</v>
      </c>
      <c r="L6" s="844" t="s">
        <v>617</v>
      </c>
      <c r="M6" s="14"/>
      <c r="N6" s="14"/>
      <c r="O6" s="14"/>
    </row>
    <row r="7" spans="2:15" ht="14.1" customHeight="1" thickBot="1" x14ac:dyDescent="0.25">
      <c r="B7" s="1277"/>
      <c r="C7" s="56"/>
      <c r="D7" s="16" t="s">
        <v>115</v>
      </c>
      <c r="E7" s="16" t="s">
        <v>116</v>
      </c>
      <c r="F7" s="17" t="s">
        <v>65</v>
      </c>
      <c r="G7" s="18"/>
      <c r="H7" s="217"/>
      <c r="I7" s="54" t="s">
        <v>78</v>
      </c>
      <c r="J7" s="54" t="s">
        <v>78</v>
      </c>
      <c r="K7" s="16" t="s">
        <v>78</v>
      </c>
      <c r="L7" s="896"/>
      <c r="M7" s="14"/>
      <c r="N7" s="14"/>
      <c r="O7" s="14"/>
    </row>
    <row r="8" spans="2:15" ht="14.1" customHeight="1" thickTop="1" x14ac:dyDescent="0.2">
      <c r="B8" s="19" t="s">
        <v>79</v>
      </c>
      <c r="C8" s="218"/>
      <c r="D8" s="218"/>
      <c r="E8" s="218"/>
      <c r="F8" s="218"/>
      <c r="G8" s="218"/>
      <c r="H8" s="218"/>
      <c r="I8" s="218"/>
      <c r="J8" s="218"/>
      <c r="K8" s="20"/>
      <c r="L8" s="897"/>
      <c r="M8" s="898" t="s">
        <v>616</v>
      </c>
      <c r="N8" s="14"/>
      <c r="O8" s="14"/>
    </row>
    <row r="9" spans="2:15" ht="14.1" customHeight="1" x14ac:dyDescent="0.2">
      <c r="B9" s="21" t="s">
        <v>117</v>
      </c>
      <c r="C9" s="220"/>
      <c r="D9" s="57"/>
      <c r="E9" s="57"/>
      <c r="F9" s="22"/>
      <c r="G9" s="219"/>
      <c r="H9" s="22"/>
      <c r="I9" s="901"/>
      <c r="J9" s="901"/>
      <c r="K9" s="901"/>
      <c r="L9" s="57"/>
      <c r="M9" s="14"/>
      <c r="N9" s="14"/>
      <c r="O9" s="14"/>
    </row>
    <row r="10" spans="2:15" ht="14.1" customHeight="1" x14ac:dyDescent="0.2">
      <c r="B10" s="21" t="s">
        <v>118</v>
      </c>
      <c r="C10" s="220"/>
      <c r="D10" s="57"/>
      <c r="E10" s="57"/>
      <c r="F10" s="22"/>
      <c r="G10" s="219"/>
      <c r="H10" s="22"/>
      <c r="I10" s="901"/>
      <c r="J10" s="901"/>
      <c r="K10" s="901"/>
      <c r="L10" s="57"/>
      <c r="M10" s="14"/>
      <c r="N10" s="14"/>
      <c r="O10" s="14"/>
    </row>
    <row r="11" spans="2:15" ht="14.1" customHeight="1" x14ac:dyDescent="0.2">
      <c r="B11" s="21" t="s">
        <v>80</v>
      </c>
      <c r="C11" s="220"/>
      <c r="D11" s="57"/>
      <c r="E11" s="57"/>
      <c r="F11" s="22"/>
      <c r="G11" s="219"/>
      <c r="H11" s="22"/>
      <c r="I11" s="901"/>
      <c r="J11" s="901"/>
      <c r="K11" s="901"/>
      <c r="L11" s="57"/>
      <c r="M11" s="14"/>
      <c r="N11" s="14"/>
      <c r="O11" s="14"/>
    </row>
    <row r="12" spans="2:15" ht="14.1" customHeight="1" x14ac:dyDescent="0.2">
      <c r="B12" s="21" t="s">
        <v>81</v>
      </c>
      <c r="C12" s="220"/>
      <c r="D12" s="57"/>
      <c r="E12" s="57"/>
      <c r="F12" s="22"/>
      <c r="G12" s="219"/>
      <c r="H12" s="22"/>
      <c r="I12" s="901"/>
      <c r="J12" s="901"/>
      <c r="K12" s="901"/>
      <c r="L12" s="57"/>
      <c r="M12" s="14"/>
      <c r="N12" s="14"/>
      <c r="O12" s="14"/>
    </row>
    <row r="13" spans="2:15" ht="14.1" customHeight="1" x14ac:dyDescent="0.2">
      <c r="B13" s="21" t="s">
        <v>82</v>
      </c>
      <c r="C13" s="220"/>
      <c r="D13" s="57"/>
      <c r="E13" s="57"/>
      <c r="F13" s="22"/>
      <c r="G13" s="219"/>
      <c r="H13" s="22"/>
      <c r="I13" s="901"/>
      <c r="J13" s="901"/>
      <c r="K13" s="901"/>
      <c r="L13" s="57"/>
      <c r="M13" s="14"/>
      <c r="N13" s="14"/>
      <c r="O13" s="14"/>
    </row>
    <row r="14" spans="2:15" ht="14.1" customHeight="1" x14ac:dyDescent="0.2">
      <c r="B14" s="21" t="s">
        <v>83</v>
      </c>
      <c r="C14" s="220"/>
      <c r="D14" s="57"/>
      <c r="E14" s="57"/>
      <c r="F14" s="22"/>
      <c r="G14" s="219"/>
      <c r="H14" s="22"/>
      <c r="I14" s="901"/>
      <c r="J14" s="901"/>
      <c r="K14" s="901"/>
      <c r="L14" s="57"/>
      <c r="M14" s="14"/>
      <c r="N14" s="14"/>
      <c r="O14" s="14"/>
    </row>
    <row r="15" spans="2:15" ht="14.1" customHeight="1" x14ac:dyDescent="0.2">
      <c r="B15" s="21" t="s">
        <v>84</v>
      </c>
      <c r="C15" s="220"/>
      <c r="D15" s="57"/>
      <c r="E15" s="57"/>
      <c r="F15" s="22"/>
      <c r="G15" s="219"/>
      <c r="H15" s="22"/>
      <c r="I15" s="901"/>
      <c r="J15" s="901"/>
      <c r="K15" s="901"/>
      <c r="L15" s="57"/>
      <c r="M15" s="14"/>
      <c r="N15" s="14"/>
      <c r="O15" s="14"/>
    </row>
    <row r="16" spans="2:15" ht="14.1" customHeight="1" x14ac:dyDescent="0.2">
      <c r="B16" s="21" t="s">
        <v>85</v>
      </c>
      <c r="C16" s="220"/>
      <c r="D16" s="57"/>
      <c r="E16" s="57"/>
      <c r="F16" s="22"/>
      <c r="G16" s="219"/>
      <c r="H16" s="22"/>
      <c r="I16" s="901"/>
      <c r="J16" s="901"/>
      <c r="K16" s="901"/>
      <c r="L16" s="57"/>
      <c r="M16" s="14"/>
      <c r="N16" s="14"/>
      <c r="O16" s="14"/>
    </row>
    <row r="17" spans="2:15" ht="14.1" customHeight="1" x14ac:dyDescent="0.2">
      <c r="B17" s="21" t="s">
        <v>86</v>
      </c>
      <c r="C17" s="220"/>
      <c r="D17" s="57"/>
      <c r="E17" s="57"/>
      <c r="F17" s="22"/>
      <c r="G17" s="219"/>
      <c r="H17" s="22"/>
      <c r="I17" s="901"/>
      <c r="J17" s="901"/>
      <c r="K17" s="901"/>
      <c r="L17" s="57"/>
      <c r="M17" s="14"/>
      <c r="N17" s="14"/>
      <c r="O17" s="14"/>
    </row>
    <row r="18" spans="2:15" ht="14.1" customHeight="1" x14ac:dyDescent="0.2">
      <c r="B18" s="21" t="s">
        <v>87</v>
      </c>
      <c r="C18" s="220"/>
      <c r="D18" s="57"/>
      <c r="E18" s="57"/>
      <c r="F18" s="22"/>
      <c r="G18" s="219"/>
      <c r="H18" s="22"/>
      <c r="I18" s="901"/>
      <c r="J18" s="901"/>
      <c r="K18" s="901"/>
      <c r="L18" s="57"/>
      <c r="M18" s="14"/>
      <c r="N18" s="14"/>
      <c r="O18" s="14"/>
    </row>
    <row r="19" spans="2:15" ht="14.1" customHeight="1" x14ac:dyDescent="0.2">
      <c r="B19" s="22" t="s">
        <v>67</v>
      </c>
      <c r="C19" s="220" t="s">
        <v>119</v>
      </c>
      <c r="D19" s="57" t="s">
        <v>119</v>
      </c>
      <c r="E19" s="57" t="s">
        <v>119</v>
      </c>
      <c r="F19" s="22"/>
      <c r="G19" s="219" t="s">
        <v>119</v>
      </c>
      <c r="H19" s="22" t="s">
        <v>119</v>
      </c>
      <c r="I19" s="901"/>
      <c r="J19" s="901"/>
      <c r="K19" s="901"/>
      <c r="L19" s="57"/>
      <c r="M19" s="14"/>
      <c r="N19" s="14"/>
      <c r="O19" s="14"/>
    </row>
    <row r="20" spans="2:15" ht="14.1" customHeight="1" x14ac:dyDescent="0.2">
      <c r="B20" s="221" t="s">
        <v>88</v>
      </c>
      <c r="C20" s="219"/>
      <c r="D20" s="219"/>
      <c r="E20" s="219"/>
      <c r="F20" s="219"/>
      <c r="G20" s="219"/>
      <c r="H20" s="219"/>
      <c r="I20" s="219"/>
      <c r="J20" s="219"/>
      <c r="K20" s="219"/>
      <c r="L20" s="23"/>
      <c r="M20" s="14"/>
      <c r="N20" s="14"/>
      <c r="O20" s="14"/>
    </row>
    <row r="21" spans="2:15" ht="14.1" customHeight="1" x14ac:dyDescent="0.2">
      <c r="B21" s="22" t="s">
        <v>120</v>
      </c>
      <c r="C21" s="220"/>
      <c r="D21" s="57"/>
      <c r="E21" s="57"/>
      <c r="F21" s="22"/>
      <c r="G21" s="219"/>
      <c r="H21" s="22"/>
      <c r="I21" s="57"/>
      <c r="J21" s="57"/>
      <c r="K21" s="57"/>
      <c r="L21" s="57"/>
      <c r="M21" s="14"/>
      <c r="N21" s="14"/>
      <c r="O21" s="14"/>
    </row>
    <row r="22" spans="2:15" ht="14.1" customHeight="1" x14ac:dyDescent="0.2">
      <c r="B22" s="22" t="s">
        <v>121</v>
      </c>
      <c r="C22" s="220"/>
      <c r="D22" s="57"/>
      <c r="E22" s="57"/>
      <c r="F22" s="22"/>
      <c r="G22" s="219"/>
      <c r="H22" s="22"/>
      <c r="I22" s="57"/>
      <c r="J22" s="57"/>
      <c r="K22" s="57"/>
      <c r="L22" s="57"/>
      <c r="M22" s="14"/>
      <c r="N22" s="14"/>
      <c r="O22" s="14"/>
    </row>
    <row r="23" spans="2:15" ht="14.1" customHeight="1" x14ac:dyDescent="0.2">
      <c r="B23" s="22" t="s">
        <v>122</v>
      </c>
      <c r="C23" s="220"/>
      <c r="D23" s="57"/>
      <c r="E23" s="57"/>
      <c r="F23" s="22"/>
      <c r="G23" s="219"/>
      <c r="H23" s="22"/>
      <c r="I23" s="57"/>
      <c r="J23" s="57"/>
      <c r="K23" s="57"/>
      <c r="L23" s="57"/>
      <c r="M23" s="14"/>
      <c r="N23" s="14"/>
      <c r="O23" s="14"/>
    </row>
    <row r="24" spans="2:15" ht="14.1" customHeight="1" x14ac:dyDescent="0.2">
      <c r="B24" s="22" t="s">
        <v>123</v>
      </c>
      <c r="C24" s="220"/>
      <c r="D24" s="57"/>
      <c r="E24" s="57"/>
      <c r="F24" s="22"/>
      <c r="G24" s="219"/>
      <c r="H24" s="22"/>
      <c r="I24" s="57"/>
      <c r="J24" s="57"/>
      <c r="K24" s="57"/>
      <c r="L24" s="57"/>
      <c r="M24" s="14"/>
      <c r="N24" s="14"/>
      <c r="O24" s="14"/>
    </row>
    <row r="25" spans="2:15" ht="14.1" customHeight="1" x14ac:dyDescent="0.2">
      <c r="B25" s="22" t="s">
        <v>124</v>
      </c>
      <c r="C25" s="220"/>
      <c r="D25" s="57"/>
      <c r="E25" s="57"/>
      <c r="F25" s="22"/>
      <c r="G25" s="219"/>
      <c r="H25" s="22"/>
      <c r="I25" s="57"/>
      <c r="J25" s="57"/>
      <c r="K25" s="57"/>
      <c r="L25" s="57"/>
      <c r="M25" s="14"/>
      <c r="N25" s="14"/>
      <c r="O25" s="14"/>
    </row>
    <row r="26" spans="2:15" ht="14.1" customHeight="1" x14ac:dyDescent="0.2">
      <c r="B26" s="22" t="s">
        <v>125</v>
      </c>
      <c r="C26" s="220"/>
      <c r="D26" s="57"/>
      <c r="E26" s="57"/>
      <c r="F26" s="22"/>
      <c r="G26" s="219"/>
      <c r="H26" s="22"/>
      <c r="I26" s="57"/>
      <c r="J26" s="57"/>
      <c r="K26" s="57"/>
      <c r="L26" s="57"/>
      <c r="M26" s="14"/>
      <c r="N26" s="14"/>
      <c r="O26" s="14"/>
    </row>
    <row r="27" spans="2:15" ht="14.1" customHeight="1" x14ac:dyDescent="0.2">
      <c r="B27" s="22" t="s">
        <v>126</v>
      </c>
      <c r="C27" s="220"/>
      <c r="D27" s="57"/>
      <c r="E27" s="57"/>
      <c r="F27" s="22"/>
      <c r="G27" s="219"/>
      <c r="H27" s="22"/>
      <c r="I27" s="57"/>
      <c r="J27" s="57"/>
      <c r="K27" s="57"/>
      <c r="L27" s="57"/>
      <c r="M27" s="14"/>
      <c r="N27" s="14"/>
      <c r="O27" s="14"/>
    </row>
    <row r="28" spans="2:15" ht="14.1" customHeight="1" x14ac:dyDescent="0.2">
      <c r="B28" s="22" t="s">
        <v>127</v>
      </c>
      <c r="C28" s="220"/>
      <c r="D28" s="57"/>
      <c r="E28" s="57"/>
      <c r="F28" s="22"/>
      <c r="G28" s="219"/>
      <c r="H28" s="22"/>
      <c r="I28" s="57"/>
      <c r="J28" s="57"/>
      <c r="K28" s="57"/>
      <c r="L28" s="57"/>
      <c r="M28" s="14"/>
      <c r="N28" s="14"/>
      <c r="O28" s="14"/>
    </row>
    <row r="29" spans="2:15" ht="14.1" customHeight="1" x14ac:dyDescent="0.2">
      <c r="B29" s="22" t="s">
        <v>128</v>
      </c>
      <c r="C29" s="220"/>
      <c r="D29" s="57"/>
      <c r="E29" s="57"/>
      <c r="F29" s="22"/>
      <c r="G29" s="219"/>
      <c r="H29" s="22"/>
      <c r="I29" s="57"/>
      <c r="J29" s="57"/>
      <c r="K29" s="57"/>
      <c r="L29" s="57"/>
      <c r="M29" s="14"/>
      <c r="N29" s="14"/>
      <c r="O29" s="14"/>
    </row>
    <row r="30" spans="2:15" ht="14.1" customHeight="1" x14ac:dyDescent="0.2">
      <c r="B30" s="22" t="s">
        <v>129</v>
      </c>
      <c r="C30" s="220"/>
      <c r="D30" s="57"/>
      <c r="E30" s="57"/>
      <c r="F30" s="22"/>
      <c r="G30" s="219"/>
      <c r="H30" s="22"/>
      <c r="I30" s="57"/>
      <c r="J30" s="57"/>
      <c r="K30" s="57"/>
      <c r="L30" s="57"/>
      <c r="M30" s="14"/>
      <c r="N30" s="14"/>
      <c r="O30" s="14"/>
    </row>
    <row r="31" spans="2:15" ht="14.1" customHeight="1" x14ac:dyDescent="0.2">
      <c r="B31" s="22" t="s">
        <v>66</v>
      </c>
      <c r="C31" s="220" t="s">
        <v>119</v>
      </c>
      <c r="D31" s="57" t="s">
        <v>119</v>
      </c>
      <c r="E31" s="57" t="s">
        <v>119</v>
      </c>
      <c r="F31" s="22"/>
      <c r="G31" s="219" t="s">
        <v>119</v>
      </c>
      <c r="H31" s="22" t="s">
        <v>119</v>
      </c>
      <c r="I31" s="57"/>
      <c r="J31" s="57"/>
      <c r="K31" s="57"/>
      <c r="L31" s="57"/>
    </row>
    <row r="32" spans="2:15" s="14" customFormat="1" ht="14.1" customHeight="1" x14ac:dyDescent="0.2">
      <c r="B32" s="24"/>
      <c r="C32" s="219"/>
      <c r="D32" s="219"/>
      <c r="E32" s="219"/>
      <c r="F32" s="219"/>
      <c r="G32" s="219"/>
      <c r="H32" s="219"/>
      <c r="I32" s="219"/>
      <c r="J32" s="846"/>
      <c r="K32" s="846"/>
      <c r="L32" s="846"/>
    </row>
    <row r="33" spans="2:15" ht="14.1" customHeight="1" x14ac:dyDescent="0.2">
      <c r="B33" s="22" t="s">
        <v>363</v>
      </c>
      <c r="C33" s="220" t="s">
        <v>119</v>
      </c>
      <c r="D33" s="57" t="s">
        <v>119</v>
      </c>
      <c r="E33" s="57" t="s">
        <v>119</v>
      </c>
      <c r="F33" s="22" t="s">
        <v>119</v>
      </c>
      <c r="G33" s="219" t="s">
        <v>119</v>
      </c>
      <c r="H33" s="22" t="s">
        <v>119</v>
      </c>
      <c r="I33" s="57"/>
      <c r="J33" s="57"/>
      <c r="K33" s="57"/>
      <c r="L33" s="57"/>
      <c r="M33" s="14"/>
      <c r="N33" s="14"/>
      <c r="O33" s="14"/>
    </row>
    <row r="34" spans="2:15" ht="14.1" customHeight="1" x14ac:dyDescent="0.2">
      <c r="B34" s="835"/>
      <c r="C34" s="835"/>
      <c r="D34" s="835"/>
      <c r="E34" s="835"/>
      <c r="F34" s="835"/>
      <c r="G34" s="835"/>
      <c r="H34" s="835"/>
      <c r="I34" s="835"/>
      <c r="J34" s="14"/>
      <c r="K34" s="14"/>
      <c r="L34" s="14"/>
      <c r="M34" s="14"/>
      <c r="N34" s="14"/>
      <c r="O34" s="14"/>
    </row>
    <row r="35" spans="2:15" ht="14.1" customHeight="1" x14ac:dyDescent="0.2">
      <c r="B35" s="1273" t="s">
        <v>383</v>
      </c>
      <c r="C35" s="1293" t="s">
        <v>72</v>
      </c>
      <c r="D35" s="1289"/>
      <c r="E35" s="1289"/>
      <c r="F35" s="1289"/>
      <c r="G35" s="1289"/>
      <c r="H35" s="1289"/>
      <c r="I35" s="1289"/>
      <c r="J35" s="1289"/>
      <c r="K35" s="1289"/>
      <c r="L35" s="1289"/>
      <c r="M35" s="1289"/>
      <c r="N35" s="1289"/>
      <c r="O35" s="1290"/>
    </row>
    <row r="36" spans="2:15" ht="14.1" customHeight="1" x14ac:dyDescent="0.2">
      <c r="B36" s="1273"/>
      <c r="C36" s="55" t="s">
        <v>234</v>
      </c>
      <c r="D36" s="12" t="s">
        <v>380</v>
      </c>
      <c r="E36" s="14" t="s">
        <v>62</v>
      </c>
      <c r="F36" s="843" t="s">
        <v>76</v>
      </c>
      <c r="G36" s="899" t="s">
        <v>77</v>
      </c>
      <c r="H36" s="843" t="s">
        <v>367</v>
      </c>
      <c r="I36" s="12" t="s">
        <v>365</v>
      </c>
      <c r="J36" s="1291" t="s">
        <v>618</v>
      </c>
      <c r="K36" s="1291"/>
      <c r="L36" s="1291"/>
      <c r="M36" s="1291"/>
      <c r="N36" s="1291"/>
      <c r="O36" s="1291"/>
    </row>
    <row r="37" spans="2:15" ht="14.1" customHeight="1" thickBot="1" x14ac:dyDescent="0.25">
      <c r="B37" s="1274"/>
      <c r="C37" s="56"/>
      <c r="D37" s="16" t="s">
        <v>364</v>
      </c>
      <c r="E37" s="18" t="s">
        <v>65</v>
      </c>
      <c r="F37" s="845"/>
      <c r="G37" s="900"/>
      <c r="H37" s="845" t="s">
        <v>368</v>
      </c>
      <c r="I37" s="16" t="s">
        <v>366</v>
      </c>
      <c r="J37" s="1292"/>
      <c r="K37" s="1292"/>
      <c r="L37" s="1292"/>
      <c r="M37" s="1292"/>
      <c r="N37" s="1292"/>
      <c r="O37" s="1292"/>
    </row>
    <row r="38" spans="2:15" ht="14.1" customHeight="1" thickTop="1" x14ac:dyDescent="0.2">
      <c r="B38" s="838" t="s">
        <v>612</v>
      </c>
      <c r="C38" s="445"/>
      <c r="D38" s="445"/>
      <c r="E38" s="445"/>
      <c r="F38" s="445"/>
      <c r="G38" s="445"/>
      <c r="H38" s="445"/>
      <c r="I38" s="445"/>
      <c r="J38" s="1294"/>
      <c r="K38" s="1294"/>
      <c r="L38" s="1294"/>
      <c r="M38" s="1294"/>
      <c r="N38" s="1294"/>
      <c r="O38" s="1294"/>
    </row>
    <row r="39" spans="2:15" ht="14.1" customHeight="1" x14ac:dyDescent="0.2">
      <c r="B39" s="21" t="s">
        <v>117</v>
      </c>
      <c r="C39" s="446"/>
      <c r="D39" s="57"/>
      <c r="E39" s="57"/>
      <c r="F39" s="445"/>
      <c r="G39" s="57"/>
      <c r="H39" s="848"/>
      <c r="I39" s="57"/>
      <c r="J39" s="1287"/>
      <c r="K39" s="1287"/>
      <c r="L39" s="1287"/>
      <c r="M39" s="1287"/>
      <c r="N39" s="1287"/>
      <c r="O39" s="1287"/>
    </row>
    <row r="40" spans="2:15" ht="14.1" customHeight="1" x14ac:dyDescent="0.2">
      <c r="B40" s="21" t="s">
        <v>118</v>
      </c>
      <c r="C40" s="446"/>
      <c r="D40" s="57"/>
      <c r="E40" s="57"/>
      <c r="F40" s="445"/>
      <c r="G40" s="849"/>
      <c r="H40" s="57"/>
      <c r="I40" s="57"/>
      <c r="J40" s="1288"/>
      <c r="K40" s="1289"/>
      <c r="L40" s="1289"/>
      <c r="M40" s="1289"/>
      <c r="N40" s="1289"/>
      <c r="O40" s="1290"/>
    </row>
    <row r="41" spans="2:15" ht="14.1" customHeight="1" x14ac:dyDescent="0.2">
      <c r="B41" s="21" t="s">
        <v>80</v>
      </c>
      <c r="C41" s="446"/>
      <c r="D41" s="57"/>
      <c r="E41" s="849"/>
      <c r="F41" s="57"/>
      <c r="G41" s="849"/>
      <c r="H41" s="57"/>
      <c r="I41" s="57"/>
      <c r="J41" s="1287"/>
      <c r="K41" s="1287"/>
      <c r="L41" s="1287"/>
      <c r="M41" s="1287"/>
      <c r="N41" s="1287"/>
      <c r="O41" s="1287"/>
    </row>
    <row r="42" spans="2:15" ht="14.1" customHeight="1" x14ac:dyDescent="0.2">
      <c r="B42" s="836" t="s">
        <v>608</v>
      </c>
      <c r="C42" s="446" t="s">
        <v>369</v>
      </c>
      <c r="D42" s="57" t="s">
        <v>369</v>
      </c>
      <c r="E42" s="849"/>
      <c r="F42" s="57" t="s">
        <v>369</v>
      </c>
      <c r="G42" s="849" t="s">
        <v>369</v>
      </c>
      <c r="H42" s="57"/>
      <c r="I42" s="57"/>
      <c r="J42" s="1287"/>
      <c r="K42" s="1287"/>
      <c r="L42" s="1287"/>
      <c r="M42" s="1287"/>
      <c r="N42" s="1287"/>
      <c r="O42" s="1287"/>
    </row>
    <row r="43" spans="2:15" ht="14.1" customHeight="1" x14ac:dyDescent="0.2">
      <c r="B43" s="465"/>
      <c r="C43" s="464"/>
      <c r="D43" s="464"/>
      <c r="E43" s="464"/>
      <c r="F43" s="464"/>
      <c r="G43" s="464"/>
      <c r="H43" s="464"/>
      <c r="I43" s="464"/>
      <c r="J43" s="1287"/>
      <c r="K43" s="1287"/>
      <c r="L43" s="1287"/>
      <c r="M43" s="1287"/>
      <c r="N43" s="1287"/>
      <c r="O43" s="1287"/>
    </row>
    <row r="44" spans="2:15" ht="14.1" customHeight="1" x14ac:dyDescent="0.2">
      <c r="B44" s="447" t="s">
        <v>376</v>
      </c>
      <c r="K44" s="14"/>
      <c r="L44" s="14"/>
      <c r="M44" s="14"/>
      <c r="N44" s="14"/>
      <c r="O44" s="14"/>
    </row>
    <row r="45" spans="2:15" ht="14.1" customHeight="1" x14ac:dyDescent="0.2"/>
    <row r="46" spans="2:15" ht="14.1" customHeight="1" x14ac:dyDescent="0.2"/>
    <row r="47" spans="2:15" ht="14.1" customHeight="1" x14ac:dyDescent="0.2">
      <c r="B47" s="447"/>
    </row>
  </sheetData>
  <mergeCells count="14">
    <mergeCell ref="J42:O42"/>
    <mergeCell ref="J43:O43"/>
    <mergeCell ref="J40:O40"/>
    <mergeCell ref="J36:O37"/>
    <mergeCell ref="C35:O35"/>
    <mergeCell ref="J38:O38"/>
    <mergeCell ref="J39:O39"/>
    <mergeCell ref="J41:O41"/>
    <mergeCell ref="N2:O2"/>
    <mergeCell ref="B35:B37"/>
    <mergeCell ref="B4:B7"/>
    <mergeCell ref="C4:H5"/>
    <mergeCell ref="E2:F2"/>
    <mergeCell ref="J2:K2"/>
  </mergeCells>
  <phoneticPr fontId="1"/>
  <printOptions horizontalCentered="1"/>
  <pageMargins left="0.78740157480314965" right="0.78740157480314965" top="0.31496062992125984" bottom="0.11811023622047245" header="0.51181102362204722" footer="0.15748031496062992"/>
  <pageSetup paperSize="9" scale="84" orientation="landscape" r:id="rId1"/>
  <headerFooter alignWithMargins="0"/>
  <ignoredErrors>
    <ignoredError sqref="B39:B41 B9:B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0"/>
  <sheetViews>
    <sheetView view="pageBreakPreview" zoomScale="85" zoomScaleNormal="100" zoomScaleSheetLayoutView="85" workbookViewId="0">
      <selection activeCell="A39" sqref="A39"/>
    </sheetView>
  </sheetViews>
  <sheetFormatPr defaultColWidth="2.6640625" defaultRowHeight="13.2" x14ac:dyDescent="0.2"/>
  <cols>
    <col min="1" max="31" width="3.109375" style="179" customWidth="1"/>
    <col min="32" max="35" width="10.6640625" style="179" customWidth="1"/>
    <col min="36" max="16384" width="2.6640625" style="179"/>
  </cols>
  <sheetData>
    <row r="1" spans="1:74" ht="13.5" customHeight="1" x14ac:dyDescent="0.2">
      <c r="AE1" s="180" t="s">
        <v>160</v>
      </c>
      <c r="AF1" s="181"/>
      <c r="AG1" s="181"/>
      <c r="AH1" s="181"/>
      <c r="AI1" s="181"/>
      <c r="AJ1" s="181"/>
      <c r="AK1" s="181"/>
    </row>
    <row r="2" spans="1:74" ht="13.5" customHeight="1" x14ac:dyDescent="0.2">
      <c r="AE2" s="182"/>
      <c r="AF2" s="181"/>
      <c r="AG2" s="181"/>
      <c r="AH2" s="181"/>
      <c r="AI2" s="181"/>
      <c r="AJ2" s="181"/>
      <c r="AK2" s="181"/>
    </row>
    <row r="3" spans="1:74" x14ac:dyDescent="0.2">
      <c r="X3" s="942" t="s">
        <v>533</v>
      </c>
      <c r="Y3" s="942"/>
      <c r="Z3" s="942"/>
      <c r="AA3" s="942"/>
      <c r="AB3" s="942"/>
      <c r="AC3" s="942"/>
      <c r="AD3" s="942"/>
      <c r="AE3" s="942"/>
      <c r="AF3" s="181"/>
      <c r="AG3" s="181"/>
      <c r="AH3" s="181"/>
      <c r="AI3" s="181"/>
      <c r="AJ3" s="181"/>
      <c r="AK3" s="181"/>
    </row>
    <row r="4" spans="1:74" x14ac:dyDescent="0.2">
      <c r="Y4" s="209"/>
      <c r="Z4" s="209"/>
      <c r="AA4" s="209"/>
      <c r="AB4" s="209"/>
      <c r="AC4" s="209"/>
      <c r="AD4" s="209"/>
      <c r="AE4" s="209"/>
      <c r="AF4" s="181"/>
      <c r="AG4" s="181"/>
      <c r="AH4" s="181"/>
      <c r="AI4" s="181"/>
      <c r="AJ4" s="181"/>
      <c r="AK4" s="181"/>
    </row>
    <row r="5" spans="1:74" x14ac:dyDescent="0.2">
      <c r="Y5" s="209"/>
      <c r="Z5" s="209"/>
      <c r="AA5" s="209"/>
      <c r="AB5" s="209"/>
      <c r="AC5" s="209"/>
      <c r="AD5" s="209"/>
      <c r="AE5" s="209"/>
      <c r="AF5" s="181"/>
      <c r="AG5" s="181"/>
      <c r="AH5" s="181"/>
      <c r="AI5" s="181"/>
      <c r="AJ5" s="181"/>
      <c r="AK5" s="181"/>
    </row>
    <row r="6" spans="1:74" x14ac:dyDescent="0.2">
      <c r="A6" s="179" t="s">
        <v>459</v>
      </c>
      <c r="Y6" s="209"/>
      <c r="Z6" s="209"/>
      <c r="AA6" s="209"/>
      <c r="AB6" s="209"/>
      <c r="AC6" s="209"/>
      <c r="AD6" s="209"/>
      <c r="AE6" s="209"/>
      <c r="AF6" s="181"/>
      <c r="AG6" s="181"/>
      <c r="AH6" s="181"/>
      <c r="AI6" s="181"/>
      <c r="AJ6" s="181"/>
      <c r="AK6" s="181"/>
    </row>
    <row r="7" spans="1:74" x14ac:dyDescent="0.2">
      <c r="Y7" s="209"/>
      <c r="Z7" s="209"/>
      <c r="AA7" s="209"/>
      <c r="AB7" s="209"/>
      <c r="AC7" s="209"/>
      <c r="AD7" s="209"/>
      <c r="AE7" s="209"/>
      <c r="AF7" s="181"/>
      <c r="AG7" s="181"/>
      <c r="AH7" s="181"/>
      <c r="AI7" s="181"/>
      <c r="AJ7" s="181"/>
      <c r="AK7" s="181"/>
    </row>
    <row r="8" spans="1:74" s="210" customFormat="1" ht="20.100000000000001" customHeight="1" x14ac:dyDescent="0.2">
      <c r="Q8" s="937" t="s">
        <v>155</v>
      </c>
      <c r="R8" s="937"/>
      <c r="S8" s="937"/>
      <c r="T8" s="937"/>
      <c r="U8" s="937"/>
      <c r="V8" s="935"/>
      <c r="W8" s="935"/>
      <c r="X8" s="935"/>
      <c r="Y8" s="935"/>
      <c r="Z8" s="935"/>
      <c r="AA8" s="935"/>
      <c r="AB8" s="935"/>
      <c r="AC8" s="935"/>
      <c r="AD8" s="935"/>
      <c r="AE8" s="935"/>
      <c r="AF8" s="183"/>
      <c r="AG8" s="183"/>
      <c r="AH8" s="183"/>
      <c r="AI8" s="183"/>
      <c r="AJ8" s="183"/>
      <c r="AK8" s="183"/>
    </row>
    <row r="9" spans="1:74" s="210" customFormat="1" ht="20.100000000000001" customHeight="1" x14ac:dyDescent="0.2">
      <c r="Q9" s="937" t="s">
        <v>248</v>
      </c>
      <c r="R9" s="937"/>
      <c r="S9" s="937"/>
      <c r="T9" s="937"/>
      <c r="U9" s="937"/>
      <c r="V9" s="935"/>
      <c r="W9" s="935"/>
      <c r="X9" s="935"/>
      <c r="Y9" s="935"/>
      <c r="Z9" s="935"/>
      <c r="AA9" s="935"/>
      <c r="AB9" s="935"/>
      <c r="AC9" s="935"/>
      <c r="AD9" s="935"/>
      <c r="AE9" s="935"/>
      <c r="AF9" s="183"/>
      <c r="AG9" s="183"/>
      <c r="AH9" s="183"/>
      <c r="AI9" s="183"/>
      <c r="AJ9" s="183"/>
      <c r="AK9" s="183"/>
    </row>
    <row r="10" spans="1:74" s="210" customFormat="1" ht="20.100000000000001" customHeight="1" x14ac:dyDescent="0.2">
      <c r="Q10" s="937" t="s">
        <v>249</v>
      </c>
      <c r="R10" s="937"/>
      <c r="S10" s="937"/>
      <c r="T10" s="937"/>
      <c r="U10" s="937"/>
      <c r="V10" s="935"/>
      <c r="W10" s="935"/>
      <c r="X10" s="935"/>
      <c r="Y10" s="935"/>
      <c r="Z10" s="935"/>
      <c r="AA10" s="935"/>
      <c r="AB10" s="935"/>
      <c r="AC10" s="935"/>
      <c r="AD10" s="935"/>
      <c r="AE10" s="935"/>
      <c r="AF10" s="183"/>
      <c r="AG10" s="183"/>
      <c r="AH10" s="183"/>
      <c r="AI10" s="183"/>
      <c r="AJ10" s="183"/>
      <c r="AK10" s="183"/>
    </row>
    <row r="11" spans="1:74" s="210" customFormat="1" ht="18.75" customHeight="1" x14ac:dyDescent="0.2">
      <c r="Q11" s="937" t="s">
        <v>250</v>
      </c>
      <c r="R11" s="937"/>
      <c r="S11" s="937"/>
      <c r="T11" s="937"/>
      <c r="U11" s="937"/>
      <c r="V11" s="935"/>
      <c r="W11" s="935"/>
      <c r="X11" s="935"/>
      <c r="Y11" s="935"/>
      <c r="Z11" s="935"/>
      <c r="AA11" s="935"/>
      <c r="AB11" s="935"/>
      <c r="AC11" s="935"/>
      <c r="AD11" s="935"/>
      <c r="AE11" s="935"/>
      <c r="AF11" s="183"/>
      <c r="AG11" s="183"/>
      <c r="AH11" s="183"/>
      <c r="AI11" s="183"/>
      <c r="AJ11" s="183"/>
      <c r="AK11" s="183"/>
    </row>
    <row r="12" spans="1:74" x14ac:dyDescent="0.2">
      <c r="Y12" s="209"/>
      <c r="Z12" s="209"/>
      <c r="AA12" s="209"/>
      <c r="AB12" s="209"/>
      <c r="AC12" s="209"/>
      <c r="AD12" s="209"/>
      <c r="AE12" s="209"/>
      <c r="AF12" s="181"/>
      <c r="AG12" s="181"/>
      <c r="AH12" s="181"/>
      <c r="AI12" s="181"/>
      <c r="AJ12" s="181"/>
      <c r="AK12" s="181"/>
    </row>
    <row r="13" spans="1:74" x14ac:dyDescent="0.2">
      <c r="AF13" s="181"/>
      <c r="AG13" s="181"/>
      <c r="AH13" s="181"/>
      <c r="AI13" s="181"/>
      <c r="AJ13" s="181"/>
      <c r="AK13" s="181"/>
    </row>
    <row r="14" spans="1:74" ht="19.2" x14ac:dyDescent="0.2">
      <c r="A14" s="936" t="s">
        <v>256</v>
      </c>
      <c r="B14" s="936"/>
      <c r="C14" s="936"/>
      <c r="D14" s="936"/>
      <c r="E14" s="936"/>
      <c r="F14" s="936"/>
      <c r="G14" s="936"/>
      <c r="H14" s="936"/>
      <c r="I14" s="936"/>
      <c r="J14" s="936"/>
      <c r="K14" s="936"/>
      <c r="L14" s="936"/>
      <c r="M14" s="936"/>
      <c r="N14" s="936"/>
      <c r="O14" s="936"/>
      <c r="P14" s="936"/>
      <c r="Q14" s="936"/>
      <c r="R14" s="936"/>
      <c r="S14" s="936"/>
      <c r="T14" s="936"/>
      <c r="U14" s="936"/>
      <c r="V14" s="936"/>
      <c r="W14" s="936"/>
      <c r="X14" s="936"/>
      <c r="Y14" s="936"/>
      <c r="Z14" s="936"/>
      <c r="AA14" s="936"/>
      <c r="AB14" s="936"/>
      <c r="AC14" s="936"/>
      <c r="AD14" s="936"/>
      <c r="AE14" s="936"/>
      <c r="AF14" s="181"/>
      <c r="AG14" s="181"/>
      <c r="AH14" s="181"/>
      <c r="AI14" s="181"/>
      <c r="AJ14" s="181"/>
      <c r="AK14" s="181"/>
      <c r="BV14" s="184"/>
    </row>
    <row r="15" spans="1:74" ht="13.5" customHeight="1" x14ac:dyDescent="0.2">
      <c r="F15" s="185"/>
      <c r="G15" s="185"/>
      <c r="H15" s="185"/>
      <c r="I15" s="185"/>
      <c r="J15" s="185"/>
      <c r="K15" s="185"/>
      <c r="L15" s="185"/>
      <c r="M15" s="185"/>
      <c r="N15" s="185"/>
      <c r="O15" s="185"/>
      <c r="P15" s="185"/>
      <c r="Q15" s="185"/>
      <c r="R15" s="185"/>
      <c r="S15" s="185"/>
      <c r="T15" s="185"/>
      <c r="U15" s="185"/>
      <c r="V15" s="185"/>
      <c r="W15" s="185"/>
      <c r="X15" s="185"/>
      <c r="Y15" s="185"/>
      <c r="AF15" s="181"/>
      <c r="AG15" s="181"/>
      <c r="AH15" s="181"/>
      <c r="AI15" s="181"/>
      <c r="AJ15" s="181"/>
      <c r="AK15" s="181"/>
      <c r="BV15" s="184"/>
    </row>
    <row r="16" spans="1:74" ht="13.5" customHeight="1" x14ac:dyDescent="0.2">
      <c r="F16" s="185"/>
      <c r="G16" s="185"/>
      <c r="H16" s="185"/>
      <c r="I16" s="185"/>
      <c r="J16" s="185"/>
      <c r="K16" s="185"/>
      <c r="L16" s="185"/>
      <c r="M16" s="185"/>
      <c r="N16" s="185"/>
      <c r="O16" s="185"/>
      <c r="P16" s="185"/>
      <c r="Q16" s="185"/>
      <c r="R16" s="185"/>
      <c r="S16" s="185"/>
      <c r="T16" s="185"/>
      <c r="U16" s="185"/>
      <c r="V16" s="185"/>
      <c r="W16" s="185"/>
      <c r="X16" s="185"/>
      <c r="Y16" s="185"/>
      <c r="AF16" s="181"/>
      <c r="AG16" s="181"/>
      <c r="AH16" s="181"/>
      <c r="AI16" s="181"/>
      <c r="AJ16" s="181"/>
      <c r="AK16" s="181"/>
      <c r="BV16" s="184"/>
    </row>
    <row r="17" spans="1:74" x14ac:dyDescent="0.2">
      <c r="AF17" s="181"/>
      <c r="AG17" s="181"/>
      <c r="AH17" s="181"/>
      <c r="AI17" s="181"/>
      <c r="AJ17" s="181"/>
      <c r="AK17" s="181"/>
      <c r="BV17" s="184"/>
    </row>
    <row r="18" spans="1:74" x14ac:dyDescent="0.2">
      <c r="A18" s="211"/>
      <c r="B18" s="938" t="s">
        <v>460</v>
      </c>
      <c r="C18" s="938"/>
      <c r="D18" s="938"/>
      <c r="E18" s="938"/>
      <c r="F18" s="938"/>
      <c r="G18" s="938"/>
      <c r="H18" s="938"/>
      <c r="I18" s="938"/>
      <c r="J18" s="938"/>
      <c r="K18" s="938"/>
      <c r="L18" s="938"/>
      <c r="M18" s="938"/>
      <c r="N18" s="938"/>
      <c r="O18" s="938"/>
      <c r="P18" s="938"/>
      <c r="Q18" s="938"/>
      <c r="R18" s="938"/>
      <c r="S18" s="938"/>
      <c r="T18" s="938"/>
      <c r="U18" s="938"/>
      <c r="V18" s="938"/>
      <c r="W18" s="938"/>
      <c r="X18" s="938"/>
      <c r="Y18" s="938"/>
      <c r="Z18" s="938"/>
      <c r="AA18" s="938"/>
      <c r="AB18" s="938"/>
      <c r="AC18" s="938"/>
      <c r="AD18" s="938"/>
      <c r="AE18" s="211"/>
      <c r="AF18" s="181"/>
      <c r="AG18" s="181"/>
      <c r="AH18" s="181"/>
      <c r="AI18" s="181"/>
      <c r="AJ18" s="181"/>
      <c r="AK18" s="181"/>
      <c r="BV18" s="184"/>
    </row>
    <row r="19" spans="1:74" x14ac:dyDescent="0.2">
      <c r="A19" s="211"/>
      <c r="B19" s="938"/>
      <c r="C19" s="938"/>
      <c r="D19" s="938"/>
      <c r="E19" s="938"/>
      <c r="F19" s="938"/>
      <c r="G19" s="938"/>
      <c r="H19" s="938"/>
      <c r="I19" s="938"/>
      <c r="J19" s="938"/>
      <c r="K19" s="938"/>
      <c r="L19" s="938"/>
      <c r="M19" s="938"/>
      <c r="N19" s="938"/>
      <c r="O19" s="938"/>
      <c r="P19" s="938"/>
      <c r="Q19" s="938"/>
      <c r="R19" s="938"/>
      <c r="S19" s="938"/>
      <c r="T19" s="938"/>
      <c r="U19" s="938"/>
      <c r="V19" s="938"/>
      <c r="W19" s="938"/>
      <c r="X19" s="938"/>
      <c r="Y19" s="938"/>
      <c r="Z19" s="938"/>
      <c r="AA19" s="938"/>
      <c r="AB19" s="938"/>
      <c r="AC19" s="938"/>
      <c r="AD19" s="938"/>
      <c r="AE19" s="211"/>
      <c r="AF19" s="181"/>
      <c r="AG19" s="181"/>
      <c r="AH19" s="181"/>
      <c r="AI19" s="181"/>
      <c r="AJ19" s="181"/>
      <c r="AK19" s="181"/>
      <c r="BV19" s="184"/>
    </row>
    <row r="20" spans="1:74" x14ac:dyDescent="0.2">
      <c r="A20" s="186"/>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1"/>
      <c r="AG20" s="181"/>
      <c r="AH20" s="181"/>
      <c r="AI20" s="181"/>
      <c r="AJ20" s="181"/>
      <c r="AK20" s="181"/>
      <c r="BV20" s="184"/>
    </row>
    <row r="21" spans="1:74" x14ac:dyDescent="0.2">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1"/>
      <c r="AG21" s="181"/>
      <c r="AH21" s="181"/>
      <c r="AI21" s="181"/>
      <c r="AJ21" s="181"/>
      <c r="AK21" s="181"/>
      <c r="BV21" s="184"/>
    </row>
    <row r="22" spans="1:74" x14ac:dyDescent="0.2">
      <c r="A22" s="186"/>
      <c r="B22" s="186"/>
      <c r="C22" s="186"/>
      <c r="D22" s="186"/>
      <c r="E22" s="186"/>
      <c r="F22" s="186"/>
      <c r="G22" s="186"/>
      <c r="H22" s="186"/>
      <c r="I22" s="186"/>
      <c r="J22" s="186"/>
      <c r="K22" s="186"/>
      <c r="L22" s="186"/>
      <c r="M22" s="186"/>
      <c r="N22" s="186"/>
      <c r="O22" s="186"/>
      <c r="P22" s="186" t="s">
        <v>98</v>
      </c>
      <c r="Q22" s="186"/>
      <c r="S22" s="186"/>
      <c r="T22" s="186"/>
      <c r="U22" s="186"/>
      <c r="V22" s="186"/>
      <c r="W22" s="186"/>
      <c r="X22" s="186"/>
      <c r="Y22" s="186"/>
      <c r="Z22" s="186"/>
      <c r="AA22" s="186"/>
      <c r="AB22" s="186"/>
      <c r="AC22" s="186"/>
      <c r="AD22" s="186"/>
      <c r="AE22" s="186"/>
      <c r="AF22" s="181"/>
      <c r="AG22" s="181"/>
      <c r="AH22" s="181"/>
      <c r="AI22" s="181"/>
      <c r="AJ22" s="181"/>
      <c r="AK22" s="181"/>
      <c r="BV22" s="184"/>
    </row>
    <row r="23" spans="1:74" x14ac:dyDescent="0.2">
      <c r="A23" s="186"/>
      <c r="B23" s="186"/>
      <c r="C23" s="186"/>
      <c r="D23" s="186"/>
      <c r="E23" s="186"/>
      <c r="F23" s="186"/>
      <c r="G23" s="186"/>
      <c r="H23" s="186"/>
      <c r="I23" s="186"/>
      <c r="J23" s="186"/>
      <c r="K23" s="186"/>
      <c r="L23" s="186"/>
      <c r="M23" s="186"/>
      <c r="N23" s="186"/>
      <c r="O23" s="186"/>
      <c r="P23" s="186"/>
      <c r="Q23" s="186"/>
      <c r="S23" s="186"/>
      <c r="T23" s="186"/>
      <c r="U23" s="186"/>
      <c r="V23" s="186"/>
      <c r="W23" s="186"/>
      <c r="X23" s="186"/>
      <c r="Y23" s="186"/>
      <c r="Z23" s="186"/>
      <c r="AA23" s="186"/>
      <c r="AB23" s="186"/>
      <c r="AC23" s="186"/>
      <c r="AD23" s="186"/>
      <c r="AE23" s="186"/>
      <c r="AF23" s="181"/>
      <c r="AG23" s="181"/>
      <c r="AH23" s="181"/>
      <c r="AI23" s="181"/>
      <c r="AJ23" s="181"/>
      <c r="AK23" s="181"/>
      <c r="BV23" s="184"/>
    </row>
    <row r="24" spans="1:74" x14ac:dyDescent="0.2">
      <c r="AF24" s="181"/>
      <c r="AG24" s="181"/>
      <c r="AH24" s="181"/>
      <c r="AI24" s="181"/>
      <c r="AJ24" s="181"/>
      <c r="AK24" s="181"/>
      <c r="BV24" s="184"/>
    </row>
    <row r="25" spans="1:74" ht="38.1" customHeight="1" x14ac:dyDescent="0.2">
      <c r="A25" s="939" t="s">
        <v>248</v>
      </c>
      <c r="B25" s="939"/>
      <c r="C25" s="939"/>
      <c r="D25" s="939"/>
      <c r="E25" s="939"/>
      <c r="F25" s="939"/>
      <c r="G25" s="939"/>
      <c r="H25" s="940"/>
      <c r="I25" s="940"/>
      <c r="J25" s="940"/>
      <c r="K25" s="940"/>
      <c r="L25" s="940"/>
      <c r="M25" s="940"/>
      <c r="N25" s="940"/>
      <c r="O25" s="940"/>
      <c r="P25" s="940"/>
      <c r="Q25" s="940"/>
      <c r="R25" s="940"/>
      <c r="S25" s="940"/>
      <c r="T25" s="940"/>
      <c r="U25" s="940"/>
      <c r="V25" s="940"/>
      <c r="W25" s="940"/>
      <c r="X25" s="940"/>
      <c r="Y25" s="940"/>
      <c r="Z25" s="940"/>
      <c r="AA25" s="940"/>
      <c r="AB25" s="940"/>
      <c r="AC25" s="940"/>
      <c r="AD25" s="940"/>
      <c r="AE25" s="940"/>
      <c r="AF25" s="181"/>
      <c r="AG25" s="181"/>
      <c r="AH25" s="181"/>
      <c r="AI25" s="181"/>
      <c r="AJ25" s="181"/>
      <c r="AK25" s="181"/>
      <c r="BV25" s="184"/>
    </row>
    <row r="26" spans="1:74" ht="38.1" customHeight="1" x14ac:dyDescent="0.2">
      <c r="A26" s="939" t="s">
        <v>95</v>
      </c>
      <c r="B26" s="939"/>
      <c r="C26" s="939"/>
      <c r="D26" s="939"/>
      <c r="E26" s="939"/>
      <c r="F26" s="939"/>
      <c r="G26" s="939"/>
      <c r="H26" s="940"/>
      <c r="I26" s="940"/>
      <c r="J26" s="940"/>
      <c r="K26" s="940"/>
      <c r="L26" s="940"/>
      <c r="M26" s="940"/>
      <c r="N26" s="940"/>
      <c r="O26" s="940"/>
      <c r="P26" s="940"/>
      <c r="Q26" s="940"/>
      <c r="R26" s="940"/>
      <c r="S26" s="940"/>
      <c r="T26" s="940"/>
      <c r="U26" s="940"/>
      <c r="V26" s="940"/>
      <c r="W26" s="940"/>
      <c r="X26" s="940"/>
      <c r="Y26" s="940"/>
      <c r="Z26" s="940"/>
      <c r="AA26" s="940"/>
      <c r="AB26" s="940"/>
      <c r="AC26" s="940"/>
      <c r="AD26" s="940"/>
      <c r="AE26" s="940"/>
      <c r="AF26" s="181"/>
      <c r="AG26" s="181"/>
      <c r="AH26" s="181"/>
      <c r="AI26" s="181"/>
      <c r="AJ26" s="181"/>
      <c r="AK26" s="181"/>
      <c r="BV26" s="184"/>
    </row>
    <row r="27" spans="1:74" ht="38.1" customHeight="1" x14ac:dyDescent="0.2">
      <c r="A27" s="939" t="s">
        <v>251</v>
      </c>
      <c r="B27" s="939"/>
      <c r="C27" s="939"/>
      <c r="D27" s="939"/>
      <c r="E27" s="939"/>
      <c r="F27" s="939"/>
      <c r="G27" s="939"/>
      <c r="H27" s="940"/>
      <c r="I27" s="940"/>
      <c r="J27" s="940"/>
      <c r="K27" s="940"/>
      <c r="L27" s="940"/>
      <c r="M27" s="940"/>
      <c r="N27" s="940"/>
      <c r="O27" s="940"/>
      <c r="P27" s="940"/>
      <c r="Q27" s="940"/>
      <c r="R27" s="940"/>
      <c r="S27" s="940"/>
      <c r="T27" s="940"/>
      <c r="U27" s="940"/>
      <c r="V27" s="940"/>
      <c r="W27" s="940"/>
      <c r="X27" s="940"/>
      <c r="Y27" s="940"/>
      <c r="Z27" s="940"/>
      <c r="AA27" s="940"/>
      <c r="AB27" s="940"/>
      <c r="AC27" s="940"/>
      <c r="AD27" s="940"/>
      <c r="AE27" s="940"/>
      <c r="AF27" s="181"/>
      <c r="AG27" s="181"/>
      <c r="AH27" s="181"/>
      <c r="AI27" s="181"/>
      <c r="AJ27" s="181"/>
      <c r="AK27" s="181"/>
      <c r="BV27" s="184"/>
    </row>
    <row r="28" spans="1:74" ht="38.1" customHeight="1" x14ac:dyDescent="0.2">
      <c r="A28" s="939" t="s">
        <v>138</v>
      </c>
      <c r="B28" s="939"/>
      <c r="C28" s="939"/>
      <c r="D28" s="939"/>
      <c r="E28" s="939"/>
      <c r="F28" s="939"/>
      <c r="G28" s="939"/>
      <c r="H28" s="940"/>
      <c r="I28" s="940"/>
      <c r="J28" s="940"/>
      <c r="K28" s="940"/>
      <c r="L28" s="940"/>
      <c r="M28" s="940"/>
      <c r="N28" s="940"/>
      <c r="O28" s="940"/>
      <c r="P28" s="940"/>
      <c r="Q28" s="940"/>
      <c r="R28" s="940"/>
      <c r="S28" s="940"/>
      <c r="T28" s="940"/>
      <c r="U28" s="940"/>
      <c r="V28" s="940"/>
      <c r="W28" s="940"/>
      <c r="X28" s="940"/>
      <c r="Y28" s="940"/>
      <c r="Z28" s="940"/>
      <c r="AA28" s="940"/>
      <c r="AB28" s="940"/>
      <c r="AC28" s="940"/>
      <c r="AD28" s="940"/>
      <c r="AE28" s="940"/>
      <c r="AF28" s="181"/>
      <c r="AG28" s="181"/>
      <c r="AH28" s="181"/>
      <c r="AI28" s="181"/>
      <c r="AJ28" s="181"/>
      <c r="AK28" s="181"/>
      <c r="BV28" s="184"/>
    </row>
    <row r="29" spans="1:74" ht="38.1" customHeight="1" x14ac:dyDescent="0.2">
      <c r="A29" s="941" t="s">
        <v>94</v>
      </c>
      <c r="B29" s="941"/>
      <c r="C29" s="941"/>
      <c r="D29" s="941"/>
      <c r="E29" s="941"/>
      <c r="F29" s="941"/>
      <c r="G29" s="941"/>
      <c r="H29" s="940"/>
      <c r="I29" s="940"/>
      <c r="J29" s="940"/>
      <c r="K29" s="940"/>
      <c r="L29" s="940"/>
      <c r="M29" s="940"/>
      <c r="N29" s="940"/>
      <c r="O29" s="940"/>
      <c r="P29" s="940"/>
      <c r="Q29" s="940"/>
      <c r="R29" s="940"/>
      <c r="S29" s="940"/>
      <c r="T29" s="940"/>
      <c r="U29" s="940"/>
      <c r="V29" s="940"/>
      <c r="W29" s="940"/>
      <c r="X29" s="940"/>
      <c r="Y29" s="940"/>
      <c r="Z29" s="940"/>
      <c r="AA29" s="940"/>
      <c r="AB29" s="940"/>
      <c r="AC29" s="940"/>
      <c r="AD29" s="940"/>
      <c r="AE29" s="940"/>
      <c r="AF29" s="181"/>
      <c r="AG29" s="181"/>
      <c r="AH29" s="181"/>
      <c r="AI29" s="181"/>
      <c r="AJ29" s="181"/>
      <c r="AK29" s="181"/>
      <c r="BV29" s="184"/>
    </row>
    <row r="30" spans="1:74" ht="38.1" customHeight="1" x14ac:dyDescent="0.2">
      <c r="A30" s="941" t="s">
        <v>99</v>
      </c>
      <c r="B30" s="941"/>
      <c r="C30" s="941"/>
      <c r="D30" s="941"/>
      <c r="E30" s="941"/>
      <c r="F30" s="941"/>
      <c r="G30" s="941"/>
      <c r="H30" s="940"/>
      <c r="I30" s="940"/>
      <c r="J30" s="940"/>
      <c r="K30" s="940"/>
      <c r="L30" s="940"/>
      <c r="M30" s="940"/>
      <c r="N30" s="940"/>
      <c r="O30" s="940"/>
      <c r="P30" s="940"/>
      <c r="Q30" s="940"/>
      <c r="R30" s="940"/>
      <c r="S30" s="940"/>
      <c r="T30" s="940"/>
      <c r="U30" s="940"/>
      <c r="V30" s="940"/>
      <c r="W30" s="940"/>
      <c r="X30" s="940"/>
      <c r="Y30" s="940"/>
      <c r="Z30" s="940"/>
      <c r="AA30" s="940"/>
      <c r="AB30" s="940"/>
      <c r="AC30" s="940"/>
      <c r="AD30" s="940"/>
      <c r="AE30" s="940"/>
      <c r="AF30" s="181"/>
      <c r="AG30" s="181"/>
      <c r="AH30" s="181"/>
      <c r="AI30" s="181"/>
      <c r="AJ30" s="181"/>
      <c r="AK30" s="181"/>
      <c r="BV30" s="184"/>
    </row>
    <row r="31" spans="1:74" ht="38.1" customHeight="1" x14ac:dyDescent="0.2">
      <c r="A31" s="941" t="s">
        <v>100</v>
      </c>
      <c r="B31" s="941"/>
      <c r="C31" s="941"/>
      <c r="D31" s="941"/>
      <c r="E31" s="941"/>
      <c r="F31" s="941"/>
      <c r="G31" s="941"/>
      <c r="H31" s="940"/>
      <c r="I31" s="940"/>
      <c r="J31" s="940"/>
      <c r="K31" s="940"/>
      <c r="L31" s="940"/>
      <c r="M31" s="940"/>
      <c r="N31" s="940"/>
      <c r="O31" s="940"/>
      <c r="P31" s="940"/>
      <c r="Q31" s="940"/>
      <c r="R31" s="940"/>
      <c r="S31" s="940"/>
      <c r="T31" s="940"/>
      <c r="U31" s="940"/>
      <c r="V31" s="940"/>
      <c r="W31" s="940"/>
      <c r="X31" s="940"/>
      <c r="Y31" s="940"/>
      <c r="Z31" s="940"/>
      <c r="AA31" s="940"/>
      <c r="AB31" s="940"/>
      <c r="AC31" s="940"/>
      <c r="AD31" s="940"/>
      <c r="AE31" s="940"/>
      <c r="AF31" s="181"/>
      <c r="AG31" s="181"/>
      <c r="AH31" s="181"/>
      <c r="AI31" s="181"/>
      <c r="AJ31" s="181"/>
      <c r="AK31" s="181"/>
      <c r="BV31" s="184"/>
    </row>
    <row r="32" spans="1:74" ht="17.25" customHeight="1" x14ac:dyDescent="0.2">
      <c r="A32" s="929" t="s">
        <v>284</v>
      </c>
      <c r="B32" s="930"/>
      <c r="C32" s="930"/>
      <c r="D32" s="930"/>
      <c r="E32" s="930"/>
      <c r="F32" s="930"/>
      <c r="G32" s="931"/>
      <c r="H32" s="928" t="s">
        <v>285</v>
      </c>
      <c r="I32" s="928"/>
      <c r="J32" s="928"/>
      <c r="K32" s="928"/>
      <c r="L32" s="928"/>
      <c r="M32" s="928"/>
      <c r="N32" s="928"/>
      <c r="O32" s="928"/>
      <c r="P32" s="928"/>
      <c r="Q32" s="928"/>
      <c r="R32" s="928"/>
      <c r="S32" s="928"/>
      <c r="T32" s="928"/>
      <c r="U32" s="928"/>
      <c r="V32" s="928"/>
      <c r="W32" s="928"/>
      <c r="X32" s="928"/>
      <c r="Y32" s="928"/>
      <c r="Z32" s="928"/>
      <c r="AA32" s="928"/>
      <c r="AB32" s="928"/>
      <c r="AC32" s="928"/>
      <c r="AD32" s="928"/>
      <c r="AE32" s="928"/>
      <c r="AF32" s="181"/>
      <c r="AG32" s="181"/>
      <c r="AH32" s="181"/>
      <c r="AI32" s="181"/>
      <c r="AJ32" s="181"/>
      <c r="AK32" s="181"/>
      <c r="BV32" s="184"/>
    </row>
    <row r="33" spans="1:74" ht="38.1" customHeight="1" x14ac:dyDescent="0.2">
      <c r="A33" s="932"/>
      <c r="B33" s="933"/>
      <c r="C33" s="933"/>
      <c r="D33" s="933"/>
      <c r="E33" s="933"/>
      <c r="F33" s="933"/>
      <c r="G33" s="934"/>
      <c r="H33" s="927"/>
      <c r="I33" s="927"/>
      <c r="J33" s="927"/>
      <c r="K33" s="927"/>
      <c r="L33" s="927"/>
      <c r="M33" s="927"/>
      <c r="N33" s="927"/>
      <c r="O33" s="927"/>
      <c r="P33" s="927"/>
      <c r="Q33" s="927"/>
      <c r="R33" s="927"/>
      <c r="S33" s="927"/>
      <c r="T33" s="927"/>
      <c r="U33" s="927"/>
      <c r="V33" s="927"/>
      <c r="W33" s="927"/>
      <c r="X33" s="927"/>
      <c r="Y33" s="927"/>
      <c r="Z33" s="927"/>
      <c r="AA33" s="927"/>
      <c r="AB33" s="927"/>
      <c r="AC33" s="927"/>
      <c r="AD33" s="927"/>
      <c r="AE33" s="927"/>
      <c r="AF33" s="181"/>
      <c r="AG33" s="181"/>
      <c r="AH33" s="181"/>
      <c r="AI33" s="181"/>
      <c r="AJ33" s="181"/>
      <c r="AK33" s="181"/>
      <c r="BV33" s="184"/>
    </row>
    <row r="34" spans="1:74" s="205" customFormat="1" ht="18" customHeight="1" x14ac:dyDescent="0.2">
      <c r="A34" s="205" t="s">
        <v>252</v>
      </c>
    </row>
    <row r="35" spans="1:74" s="205" customFormat="1" ht="18" customHeight="1" x14ac:dyDescent="0.2">
      <c r="A35" s="205" t="s">
        <v>158</v>
      </c>
    </row>
    <row r="36" spans="1:74" s="205" customFormat="1" ht="18" customHeight="1" x14ac:dyDescent="0.2">
      <c r="A36" s="205" t="s">
        <v>253</v>
      </c>
    </row>
    <row r="37" spans="1:74" s="205" customFormat="1" ht="18" customHeight="1" x14ac:dyDescent="0.2">
      <c r="A37" s="463" t="s">
        <v>632</v>
      </c>
    </row>
    <row r="38" spans="1:74" s="205" customFormat="1" ht="18" customHeight="1" x14ac:dyDescent="0.2">
      <c r="A38" s="463" t="s">
        <v>371</v>
      </c>
    </row>
    <row r="39" spans="1:74" s="205" customFormat="1" ht="18" customHeight="1" x14ac:dyDescent="0.2">
      <c r="A39" s="205" t="s">
        <v>633</v>
      </c>
    </row>
    <row r="40" spans="1:74" s="205" customFormat="1" ht="18" customHeight="1" x14ac:dyDescent="0.2">
      <c r="A40" s="205" t="s">
        <v>254</v>
      </c>
      <c r="AH40" s="424"/>
    </row>
    <row r="41" spans="1:74" s="205" customFormat="1" ht="18" customHeight="1" x14ac:dyDescent="0.2">
      <c r="A41" s="205" t="s">
        <v>382</v>
      </c>
    </row>
    <row r="42" spans="1:74" s="205" customFormat="1" ht="18" customHeight="1" x14ac:dyDescent="0.2">
      <c r="A42" s="205" t="s">
        <v>255</v>
      </c>
    </row>
    <row r="43" spans="1:74" s="205" customFormat="1" ht="18" customHeight="1" x14ac:dyDescent="0.2">
      <c r="A43" s="205" t="s">
        <v>534</v>
      </c>
    </row>
    <row r="44" spans="1:74" s="205" customFormat="1" ht="18" customHeight="1" x14ac:dyDescent="0.2">
      <c r="A44" s="205" t="s">
        <v>535</v>
      </c>
    </row>
    <row r="45" spans="1:74" s="205" customFormat="1" ht="18" customHeight="1" x14ac:dyDescent="0.2">
      <c r="A45" s="205" t="s">
        <v>536</v>
      </c>
    </row>
    <row r="46" spans="1:74" s="205" customFormat="1" ht="18" customHeight="1" x14ac:dyDescent="0.2">
      <c r="A46" s="205" t="s">
        <v>290</v>
      </c>
    </row>
    <row r="47" spans="1:74" s="205" customFormat="1" ht="18" customHeight="1" x14ac:dyDescent="0.2">
      <c r="A47" s="206" t="s">
        <v>370</v>
      </c>
    </row>
    <row r="48" spans="1:74" s="205" customFormat="1" ht="18" customHeight="1" x14ac:dyDescent="0.2"/>
    <row r="49" spans="1:37" s="205" customFormat="1" ht="18" customHeight="1" x14ac:dyDescent="0.2">
      <c r="B49" s="206"/>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row>
    <row r="50" spans="1:37" x14ac:dyDescent="0.2">
      <c r="A50" s="181"/>
      <c r="B50" s="181"/>
      <c r="C50" s="181"/>
      <c r="D50" s="181"/>
      <c r="E50" s="181"/>
      <c r="F50" s="181"/>
      <c r="G50" s="181"/>
      <c r="H50" s="181"/>
      <c r="I50" s="181"/>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row>
    <row r="51" spans="1:37" x14ac:dyDescent="0.2">
      <c r="A51" s="181"/>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1"/>
      <c r="Z51" s="181"/>
      <c r="AA51" s="181"/>
      <c r="AB51" s="181"/>
      <c r="AC51" s="181"/>
      <c r="AD51" s="181"/>
      <c r="AE51" s="181"/>
      <c r="AF51" s="181"/>
      <c r="AG51" s="181"/>
      <c r="AH51" s="181"/>
      <c r="AI51" s="181"/>
      <c r="AJ51" s="181"/>
      <c r="AK51" s="181"/>
    </row>
    <row r="52" spans="1:37" x14ac:dyDescent="0.2">
      <c r="A52" s="18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row>
    <row r="53" spans="1:37" x14ac:dyDescent="0.2">
      <c r="A53" s="181"/>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c r="AA53" s="181"/>
      <c r="AB53" s="181"/>
      <c r="AC53" s="181"/>
      <c r="AD53" s="181"/>
      <c r="AE53" s="181"/>
      <c r="AF53" s="181"/>
      <c r="AG53" s="181"/>
      <c r="AH53" s="181"/>
      <c r="AI53" s="181"/>
      <c r="AJ53" s="181"/>
      <c r="AK53" s="181"/>
    </row>
    <row r="54" spans="1:37" x14ac:dyDescent="0.2">
      <c r="A54" s="181"/>
      <c r="B54" s="181"/>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row>
    <row r="55" spans="1:37" x14ac:dyDescent="0.2">
      <c r="A55" s="181"/>
      <c r="B55" s="181"/>
      <c r="C55" s="181"/>
      <c r="D55" s="181"/>
      <c r="E55" s="181"/>
      <c r="F55" s="181"/>
      <c r="G55" s="181"/>
      <c r="H55" s="181"/>
      <c r="I55" s="181"/>
      <c r="J55" s="181"/>
      <c r="K55" s="181"/>
      <c r="L55" s="181"/>
      <c r="M55" s="181"/>
      <c r="N55" s="181"/>
      <c r="O55" s="181"/>
      <c r="P55" s="181"/>
      <c r="Q55" s="181"/>
      <c r="R55" s="181"/>
      <c r="S55" s="181"/>
      <c r="T55" s="181"/>
      <c r="U55" s="181"/>
      <c r="V55" s="181"/>
      <c r="W55" s="181"/>
      <c r="X55" s="181"/>
      <c r="Y55" s="181"/>
      <c r="Z55" s="181"/>
      <c r="AA55" s="181"/>
      <c r="AB55" s="181"/>
      <c r="AC55" s="181"/>
      <c r="AD55" s="181"/>
      <c r="AE55" s="181"/>
      <c r="AF55" s="181"/>
      <c r="AG55" s="181"/>
      <c r="AH55" s="181"/>
      <c r="AI55" s="181"/>
      <c r="AJ55" s="181"/>
      <c r="AK55" s="181"/>
    </row>
    <row r="56" spans="1:37" x14ac:dyDescent="0.2">
      <c r="A56" s="181"/>
      <c r="B56" s="181"/>
      <c r="C56" s="181"/>
      <c r="D56" s="181"/>
      <c r="E56" s="181"/>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181"/>
    </row>
    <row r="57" spans="1:37" x14ac:dyDescent="0.2">
      <c r="A57" s="18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c r="AG57" s="181"/>
      <c r="AH57" s="181"/>
      <c r="AI57" s="181"/>
      <c r="AJ57" s="181"/>
      <c r="AK57" s="181"/>
    </row>
    <row r="58" spans="1:37" x14ac:dyDescent="0.2">
      <c r="A58" s="181"/>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c r="AA58" s="181"/>
      <c r="AB58" s="181"/>
      <c r="AC58" s="181"/>
      <c r="AD58" s="181"/>
      <c r="AE58" s="181"/>
      <c r="AF58" s="181"/>
      <c r="AG58" s="181"/>
      <c r="AH58" s="181"/>
      <c r="AI58" s="181"/>
      <c r="AJ58" s="181"/>
      <c r="AK58" s="181"/>
    </row>
    <row r="59" spans="1:37" x14ac:dyDescent="0.2">
      <c r="A59" s="181"/>
      <c r="B59" s="181"/>
      <c r="C59" s="181"/>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row>
    <row r="60" spans="1:37" x14ac:dyDescent="0.2">
      <c r="A60" s="181"/>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row>
  </sheetData>
  <mergeCells count="28">
    <mergeCell ref="X3:AE3"/>
    <mergeCell ref="A26:G26"/>
    <mergeCell ref="H26:AE26"/>
    <mergeCell ref="A27:G27"/>
    <mergeCell ref="H27:AE27"/>
    <mergeCell ref="H31:AE31"/>
    <mergeCell ref="A28:G28"/>
    <mergeCell ref="H28:AE28"/>
    <mergeCell ref="A29:G29"/>
    <mergeCell ref="H29:AE29"/>
    <mergeCell ref="A30:G30"/>
    <mergeCell ref="H30:AE30"/>
    <mergeCell ref="H33:AE33"/>
    <mergeCell ref="H32:AE32"/>
    <mergeCell ref="A32:G33"/>
    <mergeCell ref="V8:AE8"/>
    <mergeCell ref="V9:AE9"/>
    <mergeCell ref="V10:AE10"/>
    <mergeCell ref="A14:AE14"/>
    <mergeCell ref="Q8:U8"/>
    <mergeCell ref="Q9:U9"/>
    <mergeCell ref="Q10:U10"/>
    <mergeCell ref="Q11:U11"/>
    <mergeCell ref="V11:AE11"/>
    <mergeCell ref="B18:AD19"/>
    <mergeCell ref="A25:G25"/>
    <mergeCell ref="H25:AE25"/>
    <mergeCell ref="A31:G31"/>
  </mergeCells>
  <phoneticPr fontId="1"/>
  <conditionalFormatting sqref="AF48">
    <cfRule type="cellIs" dxfId="1" priority="1" stopIfTrue="1" operator="equal">
      <formula>0</formula>
    </cfRule>
  </conditionalFormatting>
  <printOptions horizontalCentered="1"/>
  <pageMargins left="0.59055118110236227" right="0.59055118110236227" top="0.54" bottom="0.54" header="0.51181102362204722" footer="0.51181102362204722"/>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D49"/>
  <sheetViews>
    <sheetView view="pageBreakPreview" zoomScale="85" zoomScaleNormal="100" zoomScaleSheetLayoutView="85" workbookViewId="0">
      <selection activeCell="V4" sqref="V4:AE4"/>
    </sheetView>
  </sheetViews>
  <sheetFormatPr defaultColWidth="2.6640625" defaultRowHeight="13.2" x14ac:dyDescent="0.2"/>
  <cols>
    <col min="1" max="31" width="3.109375" style="189" customWidth="1"/>
    <col min="32" max="40" width="10.6640625" style="189" customWidth="1"/>
    <col min="41" max="16384" width="2.6640625" style="189"/>
  </cols>
  <sheetData>
    <row r="1" spans="1:79" s="188" customFormat="1" ht="14.25" customHeight="1" x14ac:dyDescent="0.2">
      <c r="AC1" s="943" t="s">
        <v>271</v>
      </c>
      <c r="AD1" s="943"/>
      <c r="AE1" s="943"/>
      <c r="AF1" s="200"/>
      <c r="AG1" s="200"/>
      <c r="AH1" s="200"/>
      <c r="AI1" s="200"/>
      <c r="AJ1" s="200"/>
      <c r="AK1" s="200"/>
      <c r="AL1" s="200"/>
      <c r="AM1" s="200"/>
      <c r="AN1" s="200"/>
      <c r="AO1" s="200"/>
      <c r="AP1" s="200"/>
    </row>
    <row r="2" spans="1:79" s="188" customFormat="1" ht="21" customHeight="1" x14ac:dyDescent="0.2">
      <c r="W2" s="946" t="s">
        <v>539</v>
      </c>
      <c r="X2" s="946"/>
      <c r="Y2" s="946"/>
      <c r="Z2" s="946"/>
      <c r="AA2" s="946"/>
      <c r="AB2" s="946"/>
      <c r="AC2" s="946"/>
      <c r="AD2" s="946"/>
      <c r="AE2" s="946"/>
      <c r="AF2" s="200"/>
      <c r="AG2" s="200"/>
      <c r="AH2" s="200"/>
      <c r="AI2" s="200"/>
      <c r="AJ2" s="200"/>
      <c r="AK2" s="200"/>
      <c r="AL2" s="200"/>
      <c r="AM2" s="200"/>
      <c r="AN2" s="200"/>
      <c r="AO2" s="200"/>
      <c r="AP2" s="200"/>
    </row>
    <row r="3" spans="1:79" s="188" customFormat="1" ht="22.5" customHeight="1" x14ac:dyDescent="0.2">
      <c r="A3" s="189"/>
      <c r="B3" s="188" t="s">
        <v>461</v>
      </c>
      <c r="Y3" s="190"/>
      <c r="Z3" s="190"/>
      <c r="AA3" s="190"/>
      <c r="AB3" s="190"/>
      <c r="AC3" s="190"/>
      <c r="AD3" s="190"/>
      <c r="AE3" s="190"/>
      <c r="AF3" s="200"/>
      <c r="AG3" s="200"/>
      <c r="AH3" s="200"/>
      <c r="AI3" s="200"/>
      <c r="AJ3" s="200"/>
      <c r="AK3" s="200"/>
      <c r="AL3" s="200"/>
      <c r="AM3" s="200"/>
      <c r="AN3" s="200"/>
      <c r="AO3" s="200"/>
      <c r="AP3" s="200"/>
    </row>
    <row r="4" spans="1:79" s="188" customFormat="1" ht="22.5" customHeight="1" x14ac:dyDescent="0.2">
      <c r="Q4" s="191" t="s">
        <v>101</v>
      </c>
      <c r="S4" s="191"/>
      <c r="T4" s="191"/>
      <c r="U4" s="191"/>
      <c r="V4" s="944"/>
      <c r="W4" s="944"/>
      <c r="X4" s="944"/>
      <c r="Y4" s="944"/>
      <c r="Z4" s="944"/>
      <c r="AA4" s="944"/>
      <c r="AB4" s="944"/>
      <c r="AC4" s="944"/>
      <c r="AD4" s="944"/>
      <c r="AE4" s="944"/>
      <c r="AF4" s="200"/>
      <c r="AG4" s="200"/>
      <c r="AH4" s="200"/>
      <c r="AI4" s="200"/>
      <c r="AJ4" s="200"/>
      <c r="AK4" s="200"/>
      <c r="AL4" s="200"/>
      <c r="AM4" s="200"/>
      <c r="AN4" s="200"/>
      <c r="AO4" s="200"/>
      <c r="AP4" s="200"/>
    </row>
    <row r="5" spans="1:79" s="188" customFormat="1" ht="22.5" customHeight="1" x14ac:dyDescent="0.2">
      <c r="Q5" s="191" t="s">
        <v>261</v>
      </c>
      <c r="S5" s="191"/>
      <c r="T5" s="191"/>
      <c r="U5" s="191"/>
      <c r="V5" s="944"/>
      <c r="W5" s="944"/>
      <c r="X5" s="944"/>
      <c r="Y5" s="944"/>
      <c r="Z5" s="944"/>
      <c r="AA5" s="944"/>
      <c r="AB5" s="944"/>
      <c r="AC5" s="944"/>
      <c r="AD5" s="944"/>
      <c r="AE5" s="944"/>
      <c r="AF5" s="200"/>
      <c r="AG5" s="200"/>
      <c r="AH5" s="200"/>
      <c r="AI5" s="200"/>
      <c r="AJ5" s="200"/>
      <c r="AK5" s="200"/>
      <c r="AL5" s="200"/>
      <c r="AM5" s="200"/>
      <c r="AN5" s="200"/>
      <c r="AO5" s="200"/>
      <c r="AP5" s="200"/>
    </row>
    <row r="6" spans="1:79" s="188" customFormat="1" ht="22.5" customHeight="1" x14ac:dyDescent="0.2">
      <c r="Q6" s="191" t="s">
        <v>262</v>
      </c>
      <c r="S6" s="191"/>
      <c r="T6" s="191"/>
      <c r="U6" s="191"/>
      <c r="V6" s="944"/>
      <c r="W6" s="944"/>
      <c r="X6" s="944"/>
      <c r="Y6" s="944"/>
      <c r="Z6" s="944"/>
      <c r="AA6" s="944"/>
      <c r="AB6" s="944"/>
      <c r="AC6" s="944"/>
      <c r="AD6" s="944"/>
      <c r="AE6" s="944"/>
      <c r="AF6" s="200"/>
      <c r="AG6" s="200"/>
      <c r="AH6" s="200"/>
      <c r="AI6" s="200"/>
      <c r="AJ6" s="200"/>
      <c r="AK6" s="200"/>
      <c r="AL6" s="200"/>
      <c r="AM6" s="200"/>
      <c r="AN6" s="200"/>
      <c r="AO6" s="200"/>
      <c r="AP6" s="200"/>
    </row>
    <row r="7" spans="1:79" s="188" customFormat="1" ht="22.5" customHeight="1" x14ac:dyDescent="0.2">
      <c r="Q7" s="188" t="s">
        <v>372</v>
      </c>
      <c r="V7" s="945" t="s">
        <v>283</v>
      </c>
      <c r="W7" s="945"/>
      <c r="X7" s="945"/>
      <c r="Y7" s="945"/>
      <c r="Z7" s="945"/>
      <c r="AA7" s="945"/>
      <c r="AB7" s="945"/>
      <c r="AC7" s="945"/>
      <c r="AD7" s="945"/>
      <c r="AE7" s="945"/>
      <c r="AF7" s="200"/>
      <c r="AG7" s="200"/>
      <c r="AH7" s="200"/>
      <c r="AI7" s="200"/>
      <c r="AJ7" s="200"/>
      <c r="AK7" s="200"/>
      <c r="AL7" s="200"/>
      <c r="AM7" s="200"/>
      <c r="AN7" s="200"/>
      <c r="AO7" s="200"/>
      <c r="AP7" s="200"/>
    </row>
    <row r="8" spans="1:79" s="188" customFormat="1" ht="30" customHeight="1" x14ac:dyDescent="0.2">
      <c r="A8" s="947" t="s">
        <v>281</v>
      </c>
      <c r="B8" s="947"/>
      <c r="C8" s="947"/>
      <c r="D8" s="947"/>
      <c r="E8" s="947"/>
      <c r="F8" s="947"/>
      <c r="G8" s="947"/>
      <c r="H8" s="947"/>
      <c r="I8" s="947"/>
      <c r="J8" s="947"/>
      <c r="K8" s="947"/>
      <c r="L8" s="947"/>
      <c r="M8" s="947"/>
      <c r="N8" s="947"/>
      <c r="O8" s="947"/>
      <c r="P8" s="947"/>
      <c r="Q8" s="947"/>
      <c r="R8" s="947"/>
      <c r="S8" s="947"/>
      <c r="T8" s="947"/>
      <c r="U8" s="947"/>
      <c r="V8" s="947"/>
      <c r="W8" s="947"/>
      <c r="X8" s="947"/>
      <c r="Y8" s="947"/>
      <c r="Z8" s="947"/>
      <c r="AA8" s="947"/>
      <c r="AB8" s="947"/>
      <c r="AC8" s="947"/>
      <c r="AD8" s="947"/>
      <c r="AE8" s="947"/>
      <c r="AF8" s="200"/>
      <c r="AG8" s="200"/>
      <c r="AH8" s="200"/>
      <c r="AI8" s="200"/>
      <c r="AJ8" s="200"/>
      <c r="AK8" s="200"/>
      <c r="AL8" s="200"/>
      <c r="AM8" s="200"/>
      <c r="AN8" s="200"/>
      <c r="AO8" s="200"/>
      <c r="AP8" s="200"/>
      <c r="CA8" s="201"/>
    </row>
    <row r="9" spans="1:79" s="188" customFormat="1" ht="30" customHeight="1" x14ac:dyDescent="0.2">
      <c r="A9" s="947"/>
      <c r="B9" s="947"/>
      <c r="C9" s="947"/>
      <c r="D9" s="947"/>
      <c r="E9" s="947"/>
      <c r="F9" s="947"/>
      <c r="G9" s="947"/>
      <c r="H9" s="947"/>
      <c r="I9" s="947"/>
      <c r="J9" s="947"/>
      <c r="K9" s="947"/>
      <c r="L9" s="947"/>
      <c r="M9" s="947"/>
      <c r="N9" s="947"/>
      <c r="O9" s="947"/>
      <c r="P9" s="947"/>
      <c r="Q9" s="947"/>
      <c r="R9" s="947"/>
      <c r="S9" s="947"/>
      <c r="T9" s="947"/>
      <c r="U9" s="947"/>
      <c r="V9" s="947"/>
      <c r="W9" s="947"/>
      <c r="X9" s="947"/>
      <c r="Y9" s="947"/>
      <c r="Z9" s="947"/>
      <c r="AA9" s="947"/>
      <c r="AB9" s="947"/>
      <c r="AC9" s="947"/>
      <c r="AD9" s="947"/>
      <c r="AE9" s="947"/>
      <c r="AF9" s="200"/>
      <c r="AG9" s="200"/>
      <c r="AH9" s="200"/>
      <c r="AI9" s="200"/>
      <c r="AJ9" s="200"/>
      <c r="AK9" s="200"/>
      <c r="AL9" s="200"/>
      <c r="AM9" s="200"/>
      <c r="AN9" s="200"/>
      <c r="AO9" s="200"/>
      <c r="AP9" s="200"/>
      <c r="CA9" s="201"/>
    </row>
    <row r="10" spans="1:79" ht="22.5" customHeight="1" x14ac:dyDescent="0.2">
      <c r="B10" s="948" t="s">
        <v>537</v>
      </c>
      <c r="C10" s="948"/>
      <c r="D10" s="948"/>
      <c r="E10" s="948"/>
      <c r="F10" s="948"/>
      <c r="G10" s="948"/>
      <c r="H10" s="948"/>
      <c r="I10" s="948"/>
      <c r="J10" s="948"/>
      <c r="K10" s="948"/>
      <c r="L10" s="948"/>
      <c r="M10" s="948"/>
      <c r="N10" s="948"/>
      <c r="O10" s="948"/>
      <c r="P10" s="948"/>
      <c r="Q10" s="948"/>
      <c r="R10" s="948"/>
      <c r="S10" s="948"/>
      <c r="T10" s="948"/>
      <c r="U10" s="948"/>
      <c r="V10" s="948"/>
      <c r="W10" s="948"/>
      <c r="X10" s="948"/>
      <c r="Y10" s="948"/>
      <c r="Z10" s="948"/>
      <c r="AA10" s="948"/>
      <c r="AB10" s="948"/>
      <c r="AC10" s="948"/>
      <c r="AD10" s="948"/>
      <c r="AF10" s="199"/>
      <c r="AG10" s="199"/>
      <c r="AH10" s="199"/>
      <c r="AI10" s="199"/>
      <c r="AJ10" s="199"/>
      <c r="AK10" s="199"/>
      <c r="AL10" s="199"/>
      <c r="AM10" s="199"/>
      <c r="AN10" s="199"/>
      <c r="AO10" s="199"/>
      <c r="AP10" s="199"/>
      <c r="CA10" s="202"/>
    </row>
    <row r="11" spans="1:79" ht="22.5" customHeight="1" x14ac:dyDescent="0.2">
      <c r="B11" s="948"/>
      <c r="C11" s="948"/>
      <c r="D11" s="948"/>
      <c r="E11" s="948"/>
      <c r="F11" s="948"/>
      <c r="G11" s="948"/>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F11" s="199"/>
      <c r="AG11" s="199"/>
      <c r="AH11" s="199"/>
      <c r="AI11" s="199"/>
      <c r="AJ11" s="199"/>
      <c r="AK11" s="199"/>
      <c r="AL11" s="199"/>
      <c r="AM11" s="199"/>
      <c r="AN11" s="199"/>
      <c r="AO11" s="199"/>
      <c r="AP11" s="199"/>
      <c r="CA11" s="202"/>
    </row>
    <row r="12" spans="1:79" ht="22.5" customHeight="1" x14ac:dyDescent="0.2">
      <c r="A12" s="213"/>
      <c r="B12" s="948"/>
      <c r="C12" s="948"/>
      <c r="D12" s="948"/>
      <c r="E12" s="948"/>
      <c r="F12" s="948"/>
      <c r="G12" s="948"/>
      <c r="H12" s="948"/>
      <c r="I12" s="948"/>
      <c r="J12" s="948"/>
      <c r="K12" s="948"/>
      <c r="L12" s="948"/>
      <c r="M12" s="948"/>
      <c r="N12" s="948"/>
      <c r="O12" s="948"/>
      <c r="P12" s="948"/>
      <c r="Q12" s="948"/>
      <c r="R12" s="948"/>
      <c r="S12" s="948"/>
      <c r="T12" s="948"/>
      <c r="U12" s="948"/>
      <c r="V12" s="948"/>
      <c r="W12" s="948"/>
      <c r="X12" s="948"/>
      <c r="Y12" s="948"/>
      <c r="Z12" s="948"/>
      <c r="AA12" s="948"/>
      <c r="AB12" s="948"/>
      <c r="AC12" s="948"/>
      <c r="AD12" s="948"/>
      <c r="AE12" s="213"/>
      <c r="AF12" s="199"/>
      <c r="AG12" s="199"/>
      <c r="AH12" s="199"/>
      <c r="AI12" s="199"/>
      <c r="AJ12" s="199"/>
      <c r="AK12" s="199"/>
      <c r="AL12" s="199"/>
      <c r="AM12" s="199"/>
      <c r="AN12" s="199"/>
      <c r="AO12" s="199"/>
      <c r="AP12" s="199"/>
      <c r="CA12" s="202"/>
    </row>
    <row r="13" spans="1:79" ht="39.9" customHeight="1" x14ac:dyDescent="0.2">
      <c r="A13" s="192"/>
      <c r="B13" s="949" t="s">
        <v>263</v>
      </c>
      <c r="C13" s="949"/>
      <c r="D13" s="949"/>
      <c r="E13" s="949"/>
      <c r="F13" s="949"/>
      <c r="G13" s="949"/>
      <c r="H13" s="949"/>
      <c r="I13" s="949"/>
      <c r="J13" s="949"/>
      <c r="K13" s="949"/>
      <c r="L13" s="949"/>
      <c r="M13" s="949"/>
      <c r="N13" s="949"/>
      <c r="O13" s="949"/>
      <c r="P13" s="949"/>
      <c r="Q13" s="949"/>
      <c r="R13" s="949"/>
      <c r="S13" s="949"/>
      <c r="T13" s="949"/>
      <c r="U13" s="949"/>
      <c r="V13" s="949"/>
      <c r="W13" s="949"/>
      <c r="X13" s="949"/>
      <c r="Y13" s="949"/>
      <c r="Z13" s="949"/>
      <c r="AA13" s="949"/>
      <c r="AB13" s="949"/>
      <c r="AC13" s="949"/>
      <c r="AD13" s="949"/>
      <c r="AE13" s="192"/>
      <c r="AF13" s="199"/>
      <c r="AG13" s="199"/>
      <c r="AH13" s="199"/>
      <c r="AI13" s="199"/>
      <c r="AJ13" s="199"/>
      <c r="AK13" s="199"/>
      <c r="AL13" s="199"/>
      <c r="AM13" s="199"/>
      <c r="AN13" s="199"/>
      <c r="AO13" s="199"/>
      <c r="AP13" s="199"/>
      <c r="CA13" s="202"/>
    </row>
    <row r="14" spans="1:79" ht="30" customHeight="1" x14ac:dyDescent="0.2">
      <c r="A14" s="192"/>
      <c r="B14" s="950" t="s">
        <v>531</v>
      </c>
      <c r="C14" s="950"/>
      <c r="D14" s="950"/>
      <c r="E14" s="950"/>
      <c r="F14" s="950"/>
      <c r="G14" s="950"/>
      <c r="H14" s="950"/>
      <c r="I14" s="950"/>
      <c r="J14" s="950"/>
      <c r="K14" s="950"/>
      <c r="L14" s="950"/>
      <c r="M14" s="950"/>
      <c r="N14" s="950"/>
      <c r="O14" s="950"/>
      <c r="P14" s="950"/>
      <c r="Q14" s="950"/>
      <c r="R14" s="950"/>
      <c r="S14" s="950"/>
      <c r="T14" s="950"/>
      <c r="U14" s="950"/>
      <c r="V14" s="950"/>
      <c r="W14" s="950"/>
      <c r="X14" s="950"/>
      <c r="Y14" s="950"/>
      <c r="Z14" s="950"/>
      <c r="AA14" s="950"/>
      <c r="AB14" s="950"/>
      <c r="AC14" s="950"/>
      <c r="AD14" s="950"/>
      <c r="AE14" s="192"/>
      <c r="AF14" s="199"/>
      <c r="AG14" s="199"/>
      <c r="AH14" s="199"/>
      <c r="AI14" s="199"/>
      <c r="AJ14" s="199"/>
      <c r="AK14" s="199"/>
      <c r="AL14" s="199"/>
      <c r="AM14" s="199"/>
      <c r="AN14" s="199"/>
      <c r="AO14" s="199"/>
      <c r="AP14" s="199"/>
      <c r="CA14" s="202"/>
    </row>
    <row r="15" spans="1:79" ht="30" customHeight="1" x14ac:dyDescent="0.2">
      <c r="A15" s="192"/>
      <c r="B15" s="950"/>
      <c r="C15" s="950"/>
      <c r="D15" s="950"/>
      <c r="E15" s="950"/>
      <c r="F15" s="950"/>
      <c r="G15" s="950"/>
      <c r="H15" s="950"/>
      <c r="I15" s="950"/>
      <c r="J15" s="950"/>
      <c r="K15" s="950"/>
      <c r="L15" s="950"/>
      <c r="M15" s="950"/>
      <c r="N15" s="950"/>
      <c r="O15" s="950"/>
      <c r="P15" s="950"/>
      <c r="Q15" s="950"/>
      <c r="R15" s="950"/>
      <c r="S15" s="950"/>
      <c r="T15" s="950"/>
      <c r="U15" s="950"/>
      <c r="V15" s="950"/>
      <c r="W15" s="950"/>
      <c r="X15" s="950"/>
      <c r="Y15" s="950"/>
      <c r="Z15" s="950"/>
      <c r="AA15" s="950"/>
      <c r="AB15" s="950"/>
      <c r="AC15" s="950"/>
      <c r="AD15" s="950"/>
      <c r="AE15" s="192"/>
      <c r="AF15" s="199"/>
      <c r="AG15" s="199"/>
      <c r="AH15" s="199"/>
      <c r="AI15" s="199"/>
      <c r="AJ15" s="199"/>
      <c r="AK15" s="199"/>
      <c r="AL15" s="199"/>
      <c r="AM15" s="199"/>
      <c r="AN15" s="199"/>
      <c r="AO15" s="199"/>
      <c r="AP15" s="199"/>
      <c r="CA15" s="202"/>
    </row>
    <row r="16" spans="1:79" ht="24" customHeight="1" x14ac:dyDescent="0.2">
      <c r="A16" s="192"/>
      <c r="B16" s="950"/>
      <c r="C16" s="950"/>
      <c r="D16" s="950"/>
      <c r="E16" s="950"/>
      <c r="F16" s="950"/>
      <c r="G16" s="950"/>
      <c r="H16" s="950"/>
      <c r="I16" s="950"/>
      <c r="J16" s="950"/>
      <c r="K16" s="950"/>
      <c r="L16" s="950"/>
      <c r="M16" s="950"/>
      <c r="N16" s="950"/>
      <c r="O16" s="950"/>
      <c r="P16" s="950"/>
      <c r="Q16" s="950"/>
      <c r="R16" s="950"/>
      <c r="S16" s="950"/>
      <c r="T16" s="950"/>
      <c r="U16" s="950"/>
      <c r="V16" s="950"/>
      <c r="W16" s="950"/>
      <c r="X16" s="950"/>
      <c r="Y16" s="950"/>
      <c r="Z16" s="950"/>
      <c r="AA16" s="950"/>
      <c r="AB16" s="950"/>
      <c r="AC16" s="950"/>
      <c r="AD16" s="950"/>
      <c r="AE16" s="192"/>
      <c r="AF16" s="199"/>
      <c r="AG16" s="199"/>
      <c r="AH16" s="199"/>
      <c r="AI16" s="199"/>
      <c r="AJ16" s="199"/>
      <c r="AK16" s="199"/>
      <c r="AL16" s="199"/>
      <c r="AM16" s="199"/>
      <c r="AN16" s="199"/>
      <c r="AO16" s="199"/>
      <c r="AP16" s="199"/>
      <c r="CA16" s="202"/>
    </row>
    <row r="17" spans="1:82" ht="24" customHeight="1" x14ac:dyDescent="0.2">
      <c r="A17" s="192"/>
      <c r="B17" s="950"/>
      <c r="C17" s="950"/>
      <c r="D17" s="950"/>
      <c r="E17" s="950"/>
      <c r="F17" s="950"/>
      <c r="G17" s="950"/>
      <c r="H17" s="950"/>
      <c r="I17" s="950"/>
      <c r="J17" s="950"/>
      <c r="K17" s="950"/>
      <c r="L17" s="950"/>
      <c r="M17" s="950"/>
      <c r="N17" s="950"/>
      <c r="O17" s="950"/>
      <c r="P17" s="950"/>
      <c r="Q17" s="950"/>
      <c r="R17" s="950"/>
      <c r="S17" s="950"/>
      <c r="T17" s="950"/>
      <c r="U17" s="950"/>
      <c r="V17" s="950"/>
      <c r="W17" s="950"/>
      <c r="X17" s="950"/>
      <c r="Y17" s="950"/>
      <c r="Z17" s="950"/>
      <c r="AA17" s="950"/>
      <c r="AB17" s="950"/>
      <c r="AC17" s="950"/>
      <c r="AD17" s="950"/>
      <c r="AE17" s="192"/>
      <c r="AF17" s="199"/>
      <c r="AG17" s="199"/>
      <c r="AH17" s="199"/>
      <c r="AI17" s="199"/>
      <c r="AJ17" s="199"/>
      <c r="AK17" s="199"/>
      <c r="AL17" s="199"/>
      <c r="AM17" s="199"/>
      <c r="AN17" s="199"/>
      <c r="AO17" s="199"/>
      <c r="AP17" s="199"/>
      <c r="CA17" s="202"/>
    </row>
    <row r="18" spans="1:82" ht="24" customHeight="1" x14ac:dyDescent="0.2">
      <c r="A18" s="192"/>
      <c r="B18" s="950"/>
      <c r="C18" s="950"/>
      <c r="D18" s="950"/>
      <c r="E18" s="950"/>
      <c r="F18" s="950"/>
      <c r="G18" s="950"/>
      <c r="H18" s="950"/>
      <c r="I18" s="950"/>
      <c r="J18" s="950"/>
      <c r="K18" s="950"/>
      <c r="L18" s="950"/>
      <c r="M18" s="950"/>
      <c r="N18" s="950"/>
      <c r="O18" s="950"/>
      <c r="P18" s="950"/>
      <c r="Q18" s="950"/>
      <c r="R18" s="950"/>
      <c r="S18" s="950"/>
      <c r="T18" s="950"/>
      <c r="U18" s="950"/>
      <c r="V18" s="950"/>
      <c r="W18" s="950"/>
      <c r="X18" s="950"/>
      <c r="Y18" s="950"/>
      <c r="Z18" s="950"/>
      <c r="AA18" s="950"/>
      <c r="AB18" s="950"/>
      <c r="AC18" s="950"/>
      <c r="AD18" s="950"/>
      <c r="AE18" s="192"/>
      <c r="AF18" s="199"/>
      <c r="AG18" s="199"/>
      <c r="AH18" s="199"/>
      <c r="AI18" s="199"/>
      <c r="AJ18" s="199"/>
      <c r="AK18" s="199"/>
      <c r="AL18" s="199"/>
      <c r="AM18" s="199"/>
      <c r="AN18" s="199"/>
      <c r="AO18" s="199"/>
      <c r="AP18" s="199"/>
      <c r="CA18" s="202"/>
    </row>
    <row r="19" spans="1:82" ht="24" customHeight="1" x14ac:dyDescent="0.2">
      <c r="A19" s="192"/>
      <c r="B19" s="950"/>
      <c r="C19" s="950"/>
      <c r="D19" s="950"/>
      <c r="E19" s="950"/>
      <c r="F19" s="950"/>
      <c r="G19" s="950"/>
      <c r="H19" s="950"/>
      <c r="I19" s="950"/>
      <c r="J19" s="950"/>
      <c r="K19" s="950"/>
      <c r="L19" s="950"/>
      <c r="M19" s="950"/>
      <c r="N19" s="950"/>
      <c r="O19" s="950"/>
      <c r="P19" s="950"/>
      <c r="Q19" s="950"/>
      <c r="R19" s="950"/>
      <c r="S19" s="950"/>
      <c r="T19" s="950"/>
      <c r="U19" s="950"/>
      <c r="V19" s="950"/>
      <c r="W19" s="950"/>
      <c r="X19" s="950"/>
      <c r="Y19" s="950"/>
      <c r="Z19" s="950"/>
      <c r="AA19" s="950"/>
      <c r="AB19" s="950"/>
      <c r="AC19" s="950"/>
      <c r="AD19" s="950"/>
      <c r="AE19" s="192"/>
      <c r="AF19" s="199"/>
      <c r="AG19" s="199"/>
      <c r="AH19" s="199"/>
      <c r="AI19" s="199"/>
      <c r="AJ19" s="199"/>
      <c r="AK19" s="199"/>
      <c r="AL19" s="199"/>
      <c r="AM19" s="199"/>
      <c r="AN19" s="199"/>
      <c r="AO19" s="199"/>
      <c r="AP19" s="199"/>
      <c r="CA19" s="202"/>
    </row>
    <row r="20" spans="1:82" ht="24" customHeight="1" x14ac:dyDescent="0.2">
      <c r="A20" s="192"/>
      <c r="B20" s="950"/>
      <c r="C20" s="950"/>
      <c r="D20" s="950"/>
      <c r="E20" s="950"/>
      <c r="F20" s="950"/>
      <c r="G20" s="950"/>
      <c r="H20" s="950"/>
      <c r="I20" s="950"/>
      <c r="J20" s="950"/>
      <c r="K20" s="950"/>
      <c r="L20" s="950"/>
      <c r="M20" s="950"/>
      <c r="N20" s="950"/>
      <c r="O20" s="950"/>
      <c r="P20" s="950"/>
      <c r="Q20" s="950"/>
      <c r="R20" s="950"/>
      <c r="S20" s="950"/>
      <c r="T20" s="950"/>
      <c r="U20" s="950"/>
      <c r="V20" s="950"/>
      <c r="W20" s="950"/>
      <c r="X20" s="950"/>
      <c r="Y20" s="950"/>
      <c r="Z20" s="950"/>
      <c r="AA20" s="950"/>
      <c r="AB20" s="950"/>
      <c r="AC20" s="950"/>
      <c r="AD20" s="950"/>
      <c r="AE20" s="192"/>
      <c r="AF20" s="199"/>
      <c r="AG20" s="199"/>
      <c r="AH20" s="199"/>
      <c r="AI20" s="199"/>
      <c r="AJ20" s="199"/>
      <c r="AK20" s="199"/>
      <c r="AL20" s="199"/>
      <c r="AM20" s="199"/>
      <c r="AN20" s="199"/>
      <c r="AO20" s="199"/>
      <c r="AP20" s="199"/>
      <c r="CA20" s="202"/>
    </row>
    <row r="21" spans="1:82" ht="24" customHeight="1" x14ac:dyDescent="0.2">
      <c r="A21" s="192"/>
      <c r="B21" s="950"/>
      <c r="C21" s="950"/>
      <c r="D21" s="950"/>
      <c r="E21" s="950"/>
      <c r="F21" s="950"/>
      <c r="G21" s="950"/>
      <c r="H21" s="950"/>
      <c r="I21" s="950"/>
      <c r="J21" s="950"/>
      <c r="K21" s="950"/>
      <c r="L21" s="950"/>
      <c r="M21" s="950"/>
      <c r="N21" s="950"/>
      <c r="O21" s="950"/>
      <c r="P21" s="950"/>
      <c r="Q21" s="950"/>
      <c r="R21" s="950"/>
      <c r="S21" s="950"/>
      <c r="T21" s="950"/>
      <c r="U21" s="950"/>
      <c r="V21" s="950"/>
      <c r="W21" s="950"/>
      <c r="X21" s="950"/>
      <c r="Y21" s="950"/>
      <c r="Z21" s="950"/>
      <c r="AA21" s="950"/>
      <c r="AB21" s="950"/>
      <c r="AC21" s="950"/>
      <c r="AD21" s="950"/>
      <c r="AE21" s="192"/>
      <c r="AF21" s="199"/>
      <c r="AG21" s="199"/>
      <c r="AH21" s="199"/>
      <c r="AI21" s="199"/>
      <c r="AJ21" s="199"/>
      <c r="AK21" s="199"/>
      <c r="AL21" s="199"/>
      <c r="AM21" s="199"/>
      <c r="AN21" s="199"/>
      <c r="AO21" s="199"/>
      <c r="AP21" s="199"/>
      <c r="CA21" s="202"/>
    </row>
    <row r="22" spans="1:82" ht="115.5" customHeight="1" x14ac:dyDescent="0.2">
      <c r="A22" s="192"/>
      <c r="B22" s="950"/>
      <c r="C22" s="950"/>
      <c r="D22" s="950"/>
      <c r="E22" s="950"/>
      <c r="F22" s="950"/>
      <c r="G22" s="950"/>
      <c r="H22" s="950"/>
      <c r="I22" s="950"/>
      <c r="J22" s="950"/>
      <c r="K22" s="950"/>
      <c r="L22" s="950"/>
      <c r="M22" s="950"/>
      <c r="N22" s="950"/>
      <c r="O22" s="950"/>
      <c r="P22" s="950"/>
      <c r="Q22" s="950"/>
      <c r="R22" s="950"/>
      <c r="S22" s="950"/>
      <c r="T22" s="950"/>
      <c r="U22" s="950"/>
      <c r="V22" s="950"/>
      <c r="W22" s="950"/>
      <c r="X22" s="950"/>
      <c r="Y22" s="950"/>
      <c r="Z22" s="950"/>
      <c r="AA22" s="950"/>
      <c r="AB22" s="950"/>
      <c r="AC22" s="950"/>
      <c r="AD22" s="950"/>
      <c r="AE22" s="192"/>
      <c r="AF22" s="199"/>
      <c r="AG22" s="199"/>
      <c r="AH22" s="199"/>
      <c r="AI22" s="199"/>
      <c r="AJ22" s="199"/>
      <c r="AK22" s="199"/>
      <c r="AL22" s="199"/>
      <c r="AM22" s="199"/>
      <c r="AN22" s="199"/>
      <c r="AO22" s="199"/>
      <c r="AP22" s="199"/>
      <c r="CA22" s="202"/>
    </row>
    <row r="23" spans="1:82" ht="16.5" customHeight="1" x14ac:dyDescent="0.2">
      <c r="A23" s="192"/>
      <c r="B23" s="951" t="s">
        <v>264</v>
      </c>
      <c r="C23" s="951"/>
      <c r="D23" s="951"/>
      <c r="E23" s="951"/>
      <c r="F23" s="951"/>
      <c r="G23" s="951"/>
      <c r="H23" s="951"/>
      <c r="I23" s="212"/>
      <c r="J23" s="212"/>
      <c r="K23" s="212"/>
      <c r="L23" s="212"/>
      <c r="M23" s="212"/>
      <c r="N23" s="212"/>
      <c r="O23" s="212"/>
      <c r="P23" s="212"/>
      <c r="Q23" s="212"/>
      <c r="R23" s="212"/>
      <c r="S23" s="212"/>
      <c r="T23" s="212"/>
      <c r="U23" s="212"/>
      <c r="V23" s="212"/>
      <c r="W23" s="212"/>
      <c r="X23" s="212"/>
      <c r="Y23" s="212"/>
      <c r="Z23" s="212"/>
      <c r="AA23" s="212"/>
      <c r="AB23" s="212"/>
      <c r="AC23" s="212"/>
      <c r="AD23" s="212"/>
      <c r="AE23" s="192"/>
      <c r="AF23" s="199"/>
      <c r="AG23" s="199"/>
      <c r="AH23" s="199"/>
      <c r="AI23" s="199"/>
      <c r="AJ23" s="199"/>
      <c r="AK23" s="199"/>
      <c r="AL23" s="199"/>
      <c r="AM23" s="199"/>
      <c r="AN23" s="199"/>
      <c r="AO23" s="199"/>
      <c r="AP23" s="199"/>
      <c r="CA23" s="202"/>
    </row>
    <row r="24" spans="1:82" ht="16.5" customHeight="1" x14ac:dyDescent="0.2">
      <c r="B24" s="952" t="s">
        <v>248</v>
      </c>
      <c r="C24" s="953"/>
      <c r="D24" s="953"/>
      <c r="E24" s="953"/>
      <c r="F24" s="953"/>
      <c r="G24" s="953"/>
      <c r="H24" s="954"/>
      <c r="I24" s="955"/>
      <c r="J24" s="956"/>
      <c r="K24" s="956"/>
      <c r="L24" s="956"/>
      <c r="M24" s="956"/>
      <c r="N24" s="956"/>
      <c r="O24" s="956"/>
      <c r="P24" s="956"/>
      <c r="Q24" s="956"/>
      <c r="R24" s="956"/>
      <c r="S24" s="956"/>
      <c r="T24" s="956"/>
      <c r="U24" s="956"/>
      <c r="V24" s="956"/>
      <c r="W24" s="956"/>
      <c r="X24" s="956"/>
      <c r="Y24" s="956"/>
      <c r="Z24" s="956"/>
      <c r="AA24" s="956"/>
      <c r="AB24" s="956"/>
      <c r="AC24" s="956"/>
      <c r="AD24" s="957"/>
      <c r="AE24" s="192"/>
      <c r="AF24" s="199"/>
      <c r="AG24" s="199"/>
      <c r="AH24" s="199"/>
      <c r="AI24" s="199"/>
      <c r="AJ24" s="199"/>
      <c r="AK24" s="199"/>
      <c r="AL24" s="199"/>
      <c r="AM24" s="199"/>
      <c r="AN24" s="199"/>
      <c r="AO24" s="199"/>
      <c r="AP24" s="199"/>
      <c r="AQ24" s="199"/>
      <c r="AR24" s="199"/>
      <c r="AS24" s="199"/>
      <c r="CD24" s="202"/>
    </row>
    <row r="25" spans="1:82" ht="16.5" customHeight="1" x14ac:dyDescent="0.2">
      <c r="B25" s="952" t="s">
        <v>95</v>
      </c>
      <c r="C25" s="953"/>
      <c r="D25" s="953"/>
      <c r="E25" s="953"/>
      <c r="F25" s="953"/>
      <c r="G25" s="953"/>
      <c r="H25" s="954"/>
      <c r="I25" s="955"/>
      <c r="J25" s="956"/>
      <c r="K25" s="956"/>
      <c r="L25" s="956"/>
      <c r="M25" s="956"/>
      <c r="N25" s="956"/>
      <c r="O25" s="956"/>
      <c r="P25" s="956"/>
      <c r="Q25" s="956"/>
      <c r="R25" s="956"/>
      <c r="S25" s="956"/>
      <c r="T25" s="956"/>
      <c r="U25" s="956"/>
      <c r="V25" s="956"/>
      <c r="W25" s="956"/>
      <c r="X25" s="956"/>
      <c r="Y25" s="956"/>
      <c r="Z25" s="956"/>
      <c r="AA25" s="956"/>
      <c r="AB25" s="956"/>
      <c r="AC25" s="956"/>
      <c r="AD25" s="957"/>
      <c r="AE25" s="192"/>
      <c r="AF25" s="199"/>
      <c r="AG25" s="199"/>
      <c r="AH25" s="199"/>
      <c r="AI25" s="199"/>
      <c r="AJ25" s="199"/>
      <c r="AK25" s="199"/>
      <c r="AL25" s="199"/>
      <c r="AM25" s="199"/>
      <c r="AN25" s="199"/>
      <c r="AO25" s="199"/>
      <c r="AP25" s="199"/>
      <c r="AQ25" s="199"/>
      <c r="AR25" s="199"/>
      <c r="AS25" s="199"/>
      <c r="CD25" s="202"/>
    </row>
    <row r="26" spans="1:82" ht="16.5" customHeight="1" x14ac:dyDescent="0.2">
      <c r="B26" s="952" t="s">
        <v>265</v>
      </c>
      <c r="C26" s="953"/>
      <c r="D26" s="953"/>
      <c r="E26" s="953"/>
      <c r="F26" s="953"/>
      <c r="G26" s="953"/>
      <c r="H26" s="954"/>
      <c r="I26" s="955"/>
      <c r="J26" s="956"/>
      <c r="K26" s="956"/>
      <c r="L26" s="956"/>
      <c r="M26" s="956"/>
      <c r="N26" s="956"/>
      <c r="O26" s="956"/>
      <c r="P26" s="956"/>
      <c r="Q26" s="956"/>
      <c r="R26" s="956"/>
      <c r="S26" s="956"/>
      <c r="T26" s="956"/>
      <c r="U26" s="956"/>
      <c r="V26" s="956"/>
      <c r="W26" s="956"/>
      <c r="X26" s="956"/>
      <c r="Y26" s="956"/>
      <c r="Z26" s="956"/>
      <c r="AA26" s="956"/>
      <c r="AB26" s="956"/>
      <c r="AC26" s="956"/>
      <c r="AD26" s="957"/>
      <c r="AE26" s="192"/>
      <c r="AF26" s="199"/>
      <c r="AG26" s="199"/>
      <c r="AH26" s="199"/>
      <c r="AI26" s="199"/>
      <c r="AJ26" s="199"/>
      <c r="AK26" s="199"/>
      <c r="AL26" s="199"/>
      <c r="AM26" s="199"/>
      <c r="AN26" s="199"/>
      <c r="AO26" s="199"/>
      <c r="AP26" s="199"/>
      <c r="AQ26" s="199"/>
      <c r="AR26" s="199"/>
      <c r="AS26" s="199"/>
      <c r="CD26" s="202"/>
    </row>
    <row r="27" spans="1:82" ht="16.5" customHeight="1" x14ac:dyDescent="0.2">
      <c r="B27" s="952" t="s">
        <v>37</v>
      </c>
      <c r="C27" s="953"/>
      <c r="D27" s="953"/>
      <c r="E27" s="953"/>
      <c r="F27" s="953"/>
      <c r="G27" s="953"/>
      <c r="H27" s="954"/>
      <c r="I27" s="955"/>
      <c r="J27" s="956"/>
      <c r="K27" s="956"/>
      <c r="L27" s="956"/>
      <c r="M27" s="956"/>
      <c r="N27" s="956"/>
      <c r="O27" s="956"/>
      <c r="P27" s="956"/>
      <c r="Q27" s="956"/>
      <c r="R27" s="956"/>
      <c r="S27" s="956"/>
      <c r="T27" s="956"/>
      <c r="U27" s="956"/>
      <c r="V27" s="956"/>
      <c r="W27" s="956"/>
      <c r="X27" s="956"/>
      <c r="Y27" s="956"/>
      <c r="Z27" s="956"/>
      <c r="AA27" s="956"/>
      <c r="AB27" s="956"/>
      <c r="AC27" s="956"/>
      <c r="AD27" s="957"/>
      <c r="AE27" s="192"/>
      <c r="AF27" s="199"/>
      <c r="AG27" s="199"/>
      <c r="AH27" s="199"/>
      <c r="AI27" s="199"/>
      <c r="AJ27" s="199"/>
      <c r="AK27" s="199"/>
      <c r="AL27" s="199"/>
      <c r="AM27" s="199"/>
      <c r="AN27" s="199"/>
      <c r="AO27" s="199"/>
      <c r="AP27" s="199"/>
      <c r="AQ27" s="199"/>
      <c r="AR27" s="199"/>
      <c r="AS27" s="199"/>
      <c r="CD27" s="202"/>
    </row>
    <row r="28" spans="1:82" ht="16.5" customHeight="1" x14ac:dyDescent="0.2">
      <c r="B28" s="952" t="s">
        <v>38</v>
      </c>
      <c r="C28" s="953"/>
      <c r="D28" s="953"/>
      <c r="E28" s="953"/>
      <c r="F28" s="953"/>
      <c r="G28" s="953"/>
      <c r="H28" s="954"/>
      <c r="I28" s="955"/>
      <c r="J28" s="956"/>
      <c r="K28" s="956"/>
      <c r="L28" s="956"/>
      <c r="M28" s="956"/>
      <c r="N28" s="956"/>
      <c r="O28" s="956"/>
      <c r="P28" s="956"/>
      <c r="Q28" s="956"/>
      <c r="R28" s="956"/>
      <c r="S28" s="956"/>
      <c r="T28" s="956"/>
      <c r="U28" s="956"/>
      <c r="V28" s="956"/>
      <c r="W28" s="956"/>
      <c r="X28" s="956"/>
      <c r="Y28" s="956"/>
      <c r="Z28" s="956"/>
      <c r="AA28" s="956"/>
      <c r="AB28" s="956"/>
      <c r="AC28" s="956"/>
      <c r="AD28" s="957"/>
      <c r="AE28" s="192"/>
      <c r="AF28" s="199"/>
      <c r="AG28" s="199"/>
      <c r="AH28" s="199"/>
      <c r="AI28" s="199"/>
      <c r="AJ28" s="199"/>
      <c r="AK28" s="199"/>
      <c r="AL28" s="199"/>
      <c r="AM28" s="199"/>
      <c r="AN28" s="199"/>
      <c r="AO28" s="199"/>
      <c r="AP28" s="199"/>
      <c r="AQ28" s="199"/>
      <c r="AR28" s="199"/>
      <c r="AS28" s="199"/>
      <c r="CD28" s="202"/>
    </row>
    <row r="29" spans="1:82" ht="16.5" customHeight="1" x14ac:dyDescent="0.2">
      <c r="B29" s="952" t="s">
        <v>159</v>
      </c>
      <c r="C29" s="953"/>
      <c r="D29" s="953"/>
      <c r="E29" s="953"/>
      <c r="F29" s="953"/>
      <c r="G29" s="953"/>
      <c r="H29" s="954"/>
      <c r="I29" s="955"/>
      <c r="J29" s="956"/>
      <c r="K29" s="956"/>
      <c r="L29" s="956"/>
      <c r="M29" s="956"/>
      <c r="N29" s="956"/>
      <c r="O29" s="956"/>
      <c r="P29" s="956"/>
      <c r="Q29" s="956"/>
      <c r="R29" s="956"/>
      <c r="S29" s="956"/>
      <c r="T29" s="956"/>
      <c r="U29" s="956"/>
      <c r="V29" s="956"/>
      <c r="W29" s="956"/>
      <c r="X29" s="956"/>
      <c r="Y29" s="956"/>
      <c r="Z29" s="956"/>
      <c r="AA29" s="956"/>
      <c r="AB29" s="956"/>
      <c r="AC29" s="956"/>
      <c r="AD29" s="957"/>
      <c r="AE29" s="192"/>
      <c r="AF29" s="199"/>
      <c r="AG29" s="199"/>
      <c r="AH29" s="199"/>
      <c r="AI29" s="199"/>
      <c r="AJ29" s="199"/>
      <c r="AK29" s="199"/>
      <c r="AL29" s="199"/>
      <c r="AM29" s="199"/>
      <c r="AN29" s="199"/>
      <c r="AO29" s="199"/>
      <c r="AP29" s="199"/>
      <c r="AQ29" s="199"/>
      <c r="AR29" s="199"/>
      <c r="AS29" s="199"/>
      <c r="CD29" s="202"/>
    </row>
    <row r="30" spans="1:82" ht="16.5" customHeight="1" x14ac:dyDescent="0.2">
      <c r="B30" s="952" t="s">
        <v>39</v>
      </c>
      <c r="C30" s="953"/>
      <c r="D30" s="953"/>
      <c r="E30" s="953"/>
      <c r="F30" s="953"/>
      <c r="G30" s="953"/>
      <c r="H30" s="954"/>
      <c r="I30" s="955"/>
      <c r="J30" s="956"/>
      <c r="K30" s="956"/>
      <c r="L30" s="956"/>
      <c r="M30" s="956"/>
      <c r="N30" s="956"/>
      <c r="O30" s="956"/>
      <c r="P30" s="956"/>
      <c r="Q30" s="956"/>
      <c r="R30" s="956"/>
      <c r="S30" s="956"/>
      <c r="T30" s="956"/>
      <c r="U30" s="956"/>
      <c r="V30" s="956"/>
      <c r="W30" s="956"/>
      <c r="X30" s="956"/>
      <c r="Y30" s="956"/>
      <c r="Z30" s="956"/>
      <c r="AA30" s="956"/>
      <c r="AB30" s="956"/>
      <c r="AC30" s="956"/>
      <c r="AD30" s="957"/>
      <c r="AE30" s="192"/>
      <c r="AF30" s="199"/>
      <c r="AG30" s="199"/>
      <c r="AH30" s="199"/>
      <c r="AI30" s="199"/>
      <c r="AJ30" s="199"/>
      <c r="AK30" s="199"/>
      <c r="AL30" s="199"/>
      <c r="AM30" s="199"/>
      <c r="AN30" s="199"/>
      <c r="AO30" s="199"/>
      <c r="AP30" s="199"/>
      <c r="AQ30" s="199"/>
      <c r="AR30" s="199"/>
      <c r="AS30" s="199"/>
      <c r="CD30" s="202"/>
    </row>
    <row r="31" spans="1:82" ht="3" customHeight="1" x14ac:dyDescent="0.2">
      <c r="B31" s="193"/>
      <c r="C31" s="193"/>
      <c r="D31" s="193"/>
      <c r="E31" s="193"/>
      <c r="F31" s="193"/>
      <c r="G31" s="193"/>
      <c r="H31" s="193"/>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2"/>
      <c r="AF31" s="199"/>
      <c r="AG31" s="199"/>
      <c r="AH31" s="199"/>
      <c r="AI31" s="199"/>
      <c r="AJ31" s="199"/>
      <c r="AK31" s="199"/>
      <c r="AL31" s="199"/>
      <c r="AM31" s="199"/>
      <c r="AN31" s="199"/>
      <c r="AO31" s="199"/>
      <c r="AP31" s="199"/>
      <c r="AQ31" s="199"/>
      <c r="AR31" s="199"/>
      <c r="AS31" s="199"/>
      <c r="CD31" s="202"/>
    </row>
    <row r="32" spans="1:82" s="195" customFormat="1" ht="27.75" customHeight="1" x14ac:dyDescent="0.2">
      <c r="B32" s="958" t="s">
        <v>538</v>
      </c>
      <c r="C32" s="958"/>
      <c r="D32" s="958"/>
      <c r="E32" s="958"/>
      <c r="F32" s="958"/>
      <c r="G32" s="958"/>
      <c r="H32" s="958"/>
      <c r="I32" s="958"/>
      <c r="J32" s="958"/>
      <c r="K32" s="958"/>
      <c r="L32" s="958"/>
      <c r="M32" s="958"/>
      <c r="N32" s="958"/>
      <c r="O32" s="958"/>
      <c r="P32" s="958"/>
      <c r="Q32" s="958"/>
      <c r="R32" s="958"/>
      <c r="S32" s="958"/>
      <c r="T32" s="958"/>
      <c r="U32" s="958"/>
      <c r="V32" s="958"/>
      <c r="W32" s="958"/>
      <c r="X32" s="958"/>
      <c r="Y32" s="958"/>
      <c r="Z32" s="958"/>
      <c r="AA32" s="958"/>
      <c r="AB32" s="958"/>
      <c r="AC32" s="958"/>
      <c r="AD32" s="958"/>
      <c r="AE32" s="196"/>
      <c r="AF32" s="203"/>
      <c r="AG32" s="203"/>
      <c r="AH32" s="203"/>
      <c r="AI32" s="203"/>
      <c r="AJ32" s="203"/>
      <c r="AK32" s="203"/>
      <c r="AL32" s="203"/>
      <c r="AM32" s="203"/>
      <c r="AN32" s="203"/>
      <c r="AO32" s="203"/>
      <c r="AP32" s="203"/>
      <c r="CA32" s="204"/>
    </row>
    <row r="33" spans="1:82" x14ac:dyDescent="0.2">
      <c r="B33" s="197"/>
      <c r="C33" s="197"/>
      <c r="D33" s="197"/>
      <c r="E33" s="197"/>
      <c r="F33" s="197"/>
      <c r="G33" s="197"/>
      <c r="H33" s="197"/>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2"/>
      <c r="AF33" s="199"/>
      <c r="AG33" s="199"/>
      <c r="AH33" s="199"/>
      <c r="AI33" s="199"/>
      <c r="AJ33" s="199"/>
      <c r="AK33" s="199"/>
      <c r="AL33" s="199"/>
      <c r="AM33" s="199"/>
      <c r="AN33" s="199"/>
      <c r="AO33" s="199"/>
      <c r="AP33" s="199"/>
      <c r="AQ33" s="199"/>
      <c r="AR33" s="199"/>
      <c r="AS33" s="199"/>
      <c r="CD33" s="202"/>
    </row>
    <row r="34" spans="1:82" ht="15" customHeight="1" x14ac:dyDescent="0.2">
      <c r="B34" s="959" t="s">
        <v>266</v>
      </c>
      <c r="C34" s="960"/>
      <c r="D34" s="965" t="s">
        <v>360</v>
      </c>
      <c r="E34" s="966"/>
      <c r="F34" s="966"/>
      <c r="G34" s="966"/>
      <c r="H34" s="967"/>
      <c r="I34" s="965" t="s">
        <v>267</v>
      </c>
      <c r="J34" s="966"/>
      <c r="K34" s="966"/>
      <c r="L34" s="966"/>
      <c r="M34" s="968"/>
      <c r="N34" s="969" t="s">
        <v>268</v>
      </c>
      <c r="O34" s="966"/>
      <c r="P34" s="966"/>
      <c r="Q34" s="966"/>
      <c r="R34" s="966"/>
      <c r="S34" s="967"/>
      <c r="T34" s="965" t="s">
        <v>269</v>
      </c>
      <c r="U34" s="966"/>
      <c r="V34" s="966"/>
      <c r="W34" s="966"/>
      <c r="X34" s="968"/>
      <c r="Y34" s="969" t="s">
        <v>270</v>
      </c>
      <c r="Z34" s="966"/>
      <c r="AA34" s="966"/>
      <c r="AB34" s="966"/>
      <c r="AC34" s="966"/>
      <c r="AD34" s="967"/>
      <c r="AE34" s="192"/>
      <c r="AF34" s="199"/>
      <c r="AG34" s="199"/>
      <c r="AH34" s="199"/>
      <c r="AI34" s="199"/>
      <c r="AJ34" s="199"/>
      <c r="AK34" s="199"/>
      <c r="AL34" s="199"/>
      <c r="AM34" s="199"/>
      <c r="AN34" s="199"/>
      <c r="AO34" s="199"/>
      <c r="AP34" s="199"/>
      <c r="AQ34" s="199"/>
      <c r="AR34" s="199"/>
      <c r="AS34" s="199"/>
      <c r="CD34" s="202"/>
    </row>
    <row r="35" spans="1:82" ht="15" customHeight="1" x14ac:dyDescent="0.2">
      <c r="B35" s="961"/>
      <c r="C35" s="962"/>
      <c r="D35" s="970"/>
      <c r="E35" s="971"/>
      <c r="F35" s="971"/>
      <c r="G35" s="971"/>
      <c r="H35" s="972"/>
      <c r="I35" s="970"/>
      <c r="J35" s="971"/>
      <c r="K35" s="971"/>
      <c r="L35" s="971"/>
      <c r="M35" s="979"/>
      <c r="N35" s="982"/>
      <c r="O35" s="971"/>
      <c r="P35" s="971"/>
      <c r="Q35" s="971"/>
      <c r="R35" s="971"/>
      <c r="S35" s="972"/>
      <c r="T35" s="970"/>
      <c r="U35" s="971"/>
      <c r="V35" s="971"/>
      <c r="W35" s="971"/>
      <c r="X35" s="979"/>
      <c r="Y35" s="982"/>
      <c r="Z35" s="971"/>
      <c r="AA35" s="971"/>
      <c r="AB35" s="971"/>
      <c r="AC35" s="971"/>
      <c r="AD35" s="972"/>
      <c r="AE35" s="192"/>
      <c r="AF35" s="199"/>
      <c r="AG35" s="199"/>
      <c r="AH35" s="199"/>
      <c r="AI35" s="199"/>
      <c r="AJ35" s="199"/>
      <c r="AK35" s="199"/>
      <c r="AL35" s="199"/>
      <c r="AM35" s="199"/>
      <c r="AN35" s="199"/>
      <c r="AO35" s="199"/>
      <c r="AP35" s="199"/>
      <c r="AQ35" s="199"/>
      <c r="AR35" s="199"/>
      <c r="AS35" s="199"/>
      <c r="CD35" s="202"/>
    </row>
    <row r="36" spans="1:82" ht="15" customHeight="1" x14ac:dyDescent="0.2">
      <c r="B36" s="961"/>
      <c r="C36" s="962"/>
      <c r="D36" s="973"/>
      <c r="E36" s="974"/>
      <c r="F36" s="974"/>
      <c r="G36" s="974"/>
      <c r="H36" s="975"/>
      <c r="I36" s="973"/>
      <c r="J36" s="974"/>
      <c r="K36" s="974"/>
      <c r="L36" s="974"/>
      <c r="M36" s="980"/>
      <c r="N36" s="983"/>
      <c r="O36" s="974"/>
      <c r="P36" s="974"/>
      <c r="Q36" s="974"/>
      <c r="R36" s="974"/>
      <c r="S36" s="975"/>
      <c r="T36" s="973"/>
      <c r="U36" s="974"/>
      <c r="V36" s="974"/>
      <c r="W36" s="974"/>
      <c r="X36" s="980"/>
      <c r="Y36" s="983"/>
      <c r="Z36" s="974"/>
      <c r="AA36" s="974"/>
      <c r="AB36" s="974"/>
      <c r="AC36" s="974"/>
      <c r="AD36" s="975"/>
      <c r="AE36" s="192"/>
      <c r="AF36" s="199"/>
      <c r="AG36" s="199"/>
      <c r="AH36" s="199"/>
      <c r="AI36" s="199"/>
      <c r="AJ36" s="199"/>
      <c r="AK36" s="199"/>
      <c r="AL36" s="199"/>
      <c r="AM36" s="199"/>
      <c r="AN36" s="199"/>
      <c r="AO36" s="199"/>
      <c r="AP36" s="199"/>
      <c r="AQ36" s="199"/>
      <c r="AR36" s="199"/>
      <c r="AS36" s="199"/>
      <c r="CD36" s="202"/>
    </row>
    <row r="37" spans="1:82" ht="15" customHeight="1" x14ac:dyDescent="0.2">
      <c r="B37" s="963"/>
      <c r="C37" s="964"/>
      <c r="D37" s="976"/>
      <c r="E37" s="977"/>
      <c r="F37" s="977"/>
      <c r="G37" s="977"/>
      <c r="H37" s="978"/>
      <c r="I37" s="976"/>
      <c r="J37" s="977"/>
      <c r="K37" s="977"/>
      <c r="L37" s="977"/>
      <c r="M37" s="981"/>
      <c r="N37" s="984"/>
      <c r="O37" s="977"/>
      <c r="P37" s="977"/>
      <c r="Q37" s="977"/>
      <c r="R37" s="977"/>
      <c r="S37" s="978"/>
      <c r="T37" s="976"/>
      <c r="U37" s="977"/>
      <c r="V37" s="977"/>
      <c r="W37" s="977"/>
      <c r="X37" s="981"/>
      <c r="Y37" s="984"/>
      <c r="Z37" s="977"/>
      <c r="AA37" s="977"/>
      <c r="AB37" s="977"/>
      <c r="AC37" s="977"/>
      <c r="AD37" s="978"/>
      <c r="AE37" s="192"/>
      <c r="AF37" s="199"/>
      <c r="AG37" s="199"/>
      <c r="AH37" s="199"/>
      <c r="AI37" s="199"/>
      <c r="AJ37" s="199"/>
      <c r="AK37" s="199"/>
      <c r="AL37" s="199"/>
      <c r="AM37" s="199"/>
      <c r="AN37" s="199"/>
      <c r="AO37" s="199"/>
      <c r="AP37" s="199"/>
      <c r="AQ37" s="199"/>
      <c r="AR37" s="199"/>
      <c r="AS37" s="199"/>
      <c r="CD37" s="202"/>
    </row>
    <row r="38" spans="1:82" ht="18.75" customHeight="1" x14ac:dyDescent="0.2">
      <c r="A38" s="199"/>
      <c r="B38" s="199"/>
      <c r="C38" s="199"/>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199"/>
      <c r="AI38" s="199"/>
      <c r="AJ38" s="199"/>
      <c r="AK38" s="199"/>
      <c r="AL38" s="199"/>
      <c r="AM38" s="199"/>
      <c r="AN38" s="199"/>
      <c r="AO38" s="199"/>
      <c r="AP38" s="199"/>
    </row>
    <row r="39" spans="1:82" x14ac:dyDescent="0.2">
      <c r="A39" s="199"/>
      <c r="B39" s="199"/>
      <c r="C39" s="199"/>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c r="AC39" s="199"/>
      <c r="AD39" s="199"/>
      <c r="AE39" s="199"/>
      <c r="AF39" s="199"/>
      <c r="AG39" s="199"/>
      <c r="AH39" s="199"/>
      <c r="AI39" s="199"/>
      <c r="AJ39" s="199"/>
      <c r="AK39" s="199"/>
      <c r="AL39" s="199"/>
      <c r="AM39" s="199"/>
      <c r="AN39" s="199"/>
      <c r="AO39" s="199"/>
      <c r="AP39" s="199"/>
    </row>
    <row r="40" spans="1:82" x14ac:dyDescent="0.2">
      <c r="A40" s="199"/>
      <c r="B40" s="199"/>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row>
    <row r="41" spans="1:82" x14ac:dyDescent="0.2">
      <c r="A41" s="199"/>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row>
    <row r="42" spans="1:82" x14ac:dyDescent="0.2">
      <c r="A42" s="199"/>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row>
    <row r="43" spans="1:82" x14ac:dyDescent="0.2">
      <c r="A43" s="199"/>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row>
    <row r="44" spans="1:82" x14ac:dyDescent="0.2">
      <c r="A44" s="199"/>
      <c r="B44" s="199"/>
      <c r="C44" s="199"/>
      <c r="D44" s="199"/>
      <c r="E44" s="199"/>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row>
    <row r="45" spans="1:82" x14ac:dyDescent="0.2">
      <c r="A45" s="199"/>
      <c r="B45" s="199"/>
      <c r="C45" s="199"/>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row>
    <row r="46" spans="1:82" x14ac:dyDescent="0.2">
      <c r="A46" s="199"/>
      <c r="B46" s="199"/>
      <c r="C46" s="199"/>
      <c r="D46" s="199"/>
      <c r="E46" s="199"/>
      <c r="F46" s="199"/>
      <c r="G46" s="199"/>
      <c r="H46" s="199"/>
      <c r="I46" s="199"/>
      <c r="J46" s="199"/>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row>
    <row r="47" spans="1:82" x14ac:dyDescent="0.2">
      <c r="A47" s="199"/>
      <c r="B47" s="199"/>
      <c r="C47" s="199"/>
      <c r="D47" s="199"/>
      <c r="E47" s="199"/>
      <c r="F47" s="199"/>
      <c r="G47" s="199"/>
      <c r="H47" s="199"/>
      <c r="I47" s="199"/>
      <c r="J47" s="199"/>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row>
    <row r="48" spans="1:82" x14ac:dyDescent="0.2">
      <c r="A48" s="199"/>
      <c r="B48" s="199"/>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row>
    <row r="49" spans="34:42" x14ac:dyDescent="0.2">
      <c r="AH49" s="199"/>
      <c r="AI49" s="199"/>
      <c r="AJ49" s="199"/>
      <c r="AK49" s="199"/>
      <c r="AL49" s="199"/>
      <c r="AM49" s="199"/>
      <c r="AN49" s="199"/>
      <c r="AO49" s="199"/>
      <c r="AP49" s="199"/>
    </row>
  </sheetData>
  <mergeCells count="37">
    <mergeCell ref="B30:H30"/>
    <mergeCell ref="I30:AD30"/>
    <mergeCell ref="B32:AD32"/>
    <mergeCell ref="B34:C37"/>
    <mergeCell ref="D34:H34"/>
    <mergeCell ref="I34:M34"/>
    <mergeCell ref="N34:S34"/>
    <mergeCell ref="T34:X34"/>
    <mergeCell ref="Y34:AD34"/>
    <mergeCell ref="D35:H37"/>
    <mergeCell ref="I35:M37"/>
    <mergeCell ref="N35:S37"/>
    <mergeCell ref="T35:X37"/>
    <mergeCell ref="Y35:AD37"/>
    <mergeCell ref="B27:H27"/>
    <mergeCell ref="I27:AD27"/>
    <mergeCell ref="B28:H28"/>
    <mergeCell ref="I28:AD28"/>
    <mergeCell ref="B29:H29"/>
    <mergeCell ref="I29:AD29"/>
    <mergeCell ref="B24:H24"/>
    <mergeCell ref="I24:AD24"/>
    <mergeCell ref="B25:H25"/>
    <mergeCell ref="I25:AD25"/>
    <mergeCell ref="B26:H26"/>
    <mergeCell ref="I26:AD26"/>
    <mergeCell ref="A8:AE9"/>
    <mergeCell ref="B10:AD12"/>
    <mergeCell ref="B13:AD13"/>
    <mergeCell ref="B14:AD22"/>
    <mergeCell ref="B23:H23"/>
    <mergeCell ref="AC1:AE1"/>
    <mergeCell ref="V4:AE4"/>
    <mergeCell ref="V5:AE5"/>
    <mergeCell ref="V6:AE6"/>
    <mergeCell ref="V7:AE7"/>
    <mergeCell ref="W2:AE2"/>
  </mergeCells>
  <phoneticPr fontId="1"/>
  <conditionalFormatting sqref="AH47:AN47">
    <cfRule type="cellIs" dxfId="0" priority="1"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D48"/>
  <sheetViews>
    <sheetView view="pageBreakPreview" topLeftCell="A7" zoomScale="85" zoomScaleNormal="100" zoomScaleSheetLayoutView="85" workbookViewId="0">
      <selection activeCell="Y21" sqref="Y21"/>
    </sheetView>
  </sheetViews>
  <sheetFormatPr defaultColWidth="2.6640625" defaultRowHeight="13.2" x14ac:dyDescent="0.2"/>
  <cols>
    <col min="1" max="1" width="1.77734375" style="26" customWidth="1"/>
    <col min="2" max="32" width="3.109375" style="26" customWidth="1"/>
    <col min="33" max="43" width="10.6640625" style="26" customWidth="1"/>
    <col min="44" max="16384" width="2.6640625" style="26"/>
  </cols>
  <sheetData>
    <row r="1" spans="2:82" ht="13.5" customHeight="1" x14ac:dyDescent="0.2">
      <c r="AF1" s="177" t="s">
        <v>161</v>
      </c>
      <c r="AG1" s="27"/>
      <c r="AH1" s="27"/>
      <c r="AI1" s="27"/>
      <c r="AJ1" s="27"/>
      <c r="AK1" s="27"/>
      <c r="AL1" s="27"/>
      <c r="AM1" s="27"/>
      <c r="AN1" s="27"/>
      <c r="AO1" s="27"/>
      <c r="AP1" s="27"/>
      <c r="AQ1" s="27"/>
      <c r="AR1" s="27"/>
      <c r="AS1" s="27"/>
    </row>
    <row r="2" spans="2:82" ht="13.5" customHeight="1" x14ac:dyDescent="0.2">
      <c r="AF2" s="77"/>
      <c r="AG2" s="27"/>
      <c r="AH2" s="27"/>
      <c r="AI2" s="27"/>
      <c r="AJ2" s="27"/>
      <c r="AK2" s="27"/>
      <c r="AL2" s="27"/>
      <c r="AM2" s="27"/>
      <c r="AN2" s="27"/>
      <c r="AO2" s="27"/>
      <c r="AP2" s="27"/>
      <c r="AQ2" s="27"/>
      <c r="AR2" s="27"/>
      <c r="AS2" s="27"/>
    </row>
    <row r="3" spans="2:82" x14ac:dyDescent="0.2">
      <c r="Y3" s="990" t="s">
        <v>533</v>
      </c>
      <c r="Z3" s="990"/>
      <c r="AA3" s="990"/>
      <c r="AB3" s="990"/>
      <c r="AC3" s="990"/>
      <c r="AD3" s="990"/>
      <c r="AE3" s="990"/>
      <c r="AF3" s="990"/>
      <c r="AG3" s="27"/>
      <c r="AH3" s="27"/>
      <c r="AI3" s="27"/>
      <c r="AJ3" s="27"/>
      <c r="AK3" s="27"/>
      <c r="AL3" s="27"/>
      <c r="AM3" s="27"/>
      <c r="AN3" s="27"/>
      <c r="AO3" s="27"/>
      <c r="AP3" s="27"/>
      <c r="AQ3" s="27"/>
      <c r="AR3" s="27"/>
      <c r="AS3" s="27"/>
    </row>
    <row r="4" spans="2:82" x14ac:dyDescent="0.2">
      <c r="Z4" s="214"/>
      <c r="AA4" s="214"/>
      <c r="AB4" s="214"/>
      <c r="AC4" s="214"/>
      <c r="AD4" s="214"/>
      <c r="AE4" s="214"/>
      <c r="AF4" s="214"/>
      <c r="AG4" s="27"/>
      <c r="AH4" s="27"/>
      <c r="AI4" s="27"/>
      <c r="AJ4" s="27"/>
      <c r="AK4" s="27"/>
      <c r="AL4" s="27"/>
      <c r="AM4" s="27"/>
      <c r="AN4" s="27"/>
      <c r="AO4" s="27"/>
      <c r="AP4" s="27"/>
      <c r="AQ4" s="27"/>
      <c r="AR4" s="27"/>
      <c r="AS4" s="27"/>
    </row>
    <row r="5" spans="2:82" x14ac:dyDescent="0.2">
      <c r="Z5" s="214"/>
      <c r="AA5" s="214"/>
      <c r="AB5" s="214"/>
      <c r="AC5" s="214"/>
      <c r="AD5" s="214"/>
      <c r="AE5" s="214"/>
      <c r="AF5" s="214"/>
      <c r="AG5" s="27"/>
      <c r="AH5" s="27"/>
      <c r="AI5" s="27"/>
      <c r="AJ5" s="27"/>
      <c r="AK5" s="27"/>
      <c r="AL5" s="27"/>
      <c r="AM5" s="27"/>
      <c r="AN5" s="27"/>
      <c r="AO5" s="27"/>
      <c r="AP5" s="27"/>
      <c r="AQ5" s="27"/>
      <c r="AR5" s="27"/>
      <c r="AS5" s="27"/>
    </row>
    <row r="6" spans="2:82" x14ac:dyDescent="0.2">
      <c r="C6" s="26" t="s">
        <v>462</v>
      </c>
      <c r="Z6" s="214"/>
      <c r="AA6" s="214"/>
      <c r="AB6" s="214"/>
      <c r="AC6" s="214"/>
      <c r="AD6" s="214"/>
      <c r="AE6" s="214"/>
      <c r="AF6" s="214"/>
      <c r="AG6" s="27"/>
      <c r="AH6" s="27"/>
      <c r="AI6" s="27"/>
      <c r="AJ6" s="27"/>
      <c r="AK6" s="27"/>
      <c r="AL6" s="27"/>
      <c r="AM6" s="27"/>
      <c r="AN6" s="27"/>
      <c r="AO6" s="27"/>
      <c r="AP6" s="27"/>
      <c r="AQ6" s="27"/>
      <c r="AR6" s="27"/>
      <c r="AS6" s="27"/>
    </row>
    <row r="7" spans="2:82" x14ac:dyDescent="0.2">
      <c r="Z7" s="214"/>
      <c r="AA7" s="214"/>
      <c r="AB7" s="214"/>
      <c r="AC7" s="214"/>
      <c r="AD7" s="214"/>
      <c r="AE7" s="214"/>
      <c r="AF7" s="214"/>
      <c r="AG7" s="27"/>
      <c r="AH7" s="27"/>
      <c r="AI7" s="27"/>
      <c r="AJ7" s="27"/>
      <c r="AK7" s="27"/>
      <c r="AL7" s="27"/>
      <c r="AM7" s="27"/>
      <c r="AN7" s="27"/>
      <c r="AO7" s="27"/>
      <c r="AP7" s="27"/>
      <c r="AQ7" s="27"/>
      <c r="AR7" s="27"/>
      <c r="AS7" s="27"/>
    </row>
    <row r="8" spans="2:82" s="78" customFormat="1" ht="20.100000000000001" customHeight="1" x14ac:dyDescent="0.2">
      <c r="S8" s="937" t="s">
        <v>155</v>
      </c>
      <c r="T8" s="937"/>
      <c r="U8" s="937"/>
      <c r="V8" s="937"/>
      <c r="W8" s="937"/>
      <c r="X8" s="935"/>
      <c r="Y8" s="935"/>
      <c r="Z8" s="935"/>
      <c r="AA8" s="935"/>
      <c r="AB8" s="935"/>
      <c r="AC8" s="935"/>
      <c r="AD8" s="935"/>
      <c r="AE8" s="935"/>
      <c r="AF8" s="935"/>
      <c r="AG8" s="79"/>
      <c r="AH8" s="79"/>
      <c r="AI8" s="79"/>
      <c r="AJ8" s="79"/>
      <c r="AK8" s="79"/>
      <c r="AL8" s="79"/>
      <c r="AM8" s="79"/>
      <c r="AN8" s="79"/>
      <c r="AO8" s="79"/>
      <c r="AP8" s="79"/>
      <c r="AQ8" s="79"/>
      <c r="AR8" s="79"/>
      <c r="AS8" s="79"/>
    </row>
    <row r="9" spans="2:82" s="78" customFormat="1" ht="20.100000000000001" customHeight="1" x14ac:dyDescent="0.2">
      <c r="S9" s="937" t="s">
        <v>248</v>
      </c>
      <c r="T9" s="937"/>
      <c r="U9" s="937"/>
      <c r="V9" s="937"/>
      <c r="W9" s="937"/>
      <c r="X9" s="935"/>
      <c r="Y9" s="935"/>
      <c r="Z9" s="935"/>
      <c r="AA9" s="935"/>
      <c r="AB9" s="935"/>
      <c r="AC9" s="935"/>
      <c r="AD9" s="935"/>
      <c r="AE9" s="935"/>
      <c r="AF9" s="935"/>
      <c r="AG9" s="79"/>
      <c r="AH9" s="79"/>
      <c r="AI9" s="79"/>
      <c r="AJ9" s="79"/>
      <c r="AK9" s="79"/>
      <c r="AL9" s="79"/>
      <c r="AM9" s="79"/>
      <c r="AN9" s="79"/>
      <c r="AO9" s="79"/>
      <c r="AP9" s="79"/>
      <c r="AQ9" s="79"/>
      <c r="AR9" s="79"/>
      <c r="AS9" s="79"/>
    </row>
    <row r="10" spans="2:82" s="78" customFormat="1" ht="20.100000000000001" customHeight="1" x14ac:dyDescent="0.2">
      <c r="S10" s="937" t="s">
        <v>249</v>
      </c>
      <c r="T10" s="937"/>
      <c r="U10" s="937"/>
      <c r="V10" s="937"/>
      <c r="W10" s="937"/>
      <c r="X10" s="935"/>
      <c r="Y10" s="935"/>
      <c r="Z10" s="935"/>
      <c r="AA10" s="935"/>
      <c r="AB10" s="935"/>
      <c r="AC10" s="935"/>
      <c r="AD10" s="935"/>
      <c r="AE10" s="935"/>
      <c r="AF10" s="935"/>
      <c r="AG10" s="79"/>
      <c r="AH10" s="79"/>
      <c r="AI10" s="79"/>
      <c r="AJ10" s="79"/>
      <c r="AK10" s="79"/>
      <c r="AL10" s="79"/>
      <c r="AM10" s="79"/>
      <c r="AN10" s="79"/>
      <c r="AO10" s="79"/>
      <c r="AP10" s="79"/>
      <c r="AQ10" s="79"/>
      <c r="AR10" s="79"/>
      <c r="AS10" s="79"/>
    </row>
    <row r="11" spans="2:82" s="78" customFormat="1" x14ac:dyDescent="0.2">
      <c r="S11" s="937" t="s">
        <v>250</v>
      </c>
      <c r="T11" s="937"/>
      <c r="U11" s="937"/>
      <c r="V11" s="937"/>
      <c r="W11" s="937"/>
      <c r="X11" s="935"/>
      <c r="Y11" s="935"/>
      <c r="Z11" s="935"/>
      <c r="AA11" s="935"/>
      <c r="AB11" s="935"/>
      <c r="AC11" s="935"/>
      <c r="AD11" s="935"/>
      <c r="AE11" s="935"/>
      <c r="AF11" s="935"/>
      <c r="AG11" s="79"/>
      <c r="AH11" s="79"/>
      <c r="AI11" s="79"/>
      <c r="AJ11" s="79"/>
      <c r="AK11" s="79"/>
      <c r="AL11" s="79"/>
      <c r="AM11" s="79"/>
      <c r="AN11" s="79"/>
      <c r="AO11" s="79"/>
      <c r="AP11" s="79"/>
      <c r="AQ11" s="79"/>
      <c r="AR11" s="79"/>
      <c r="AS11" s="79"/>
    </row>
    <row r="12" spans="2:82" x14ac:dyDescent="0.2">
      <c r="Z12" s="214"/>
      <c r="AA12" s="214"/>
      <c r="AB12" s="214"/>
      <c r="AC12" s="214"/>
      <c r="AD12" s="214"/>
      <c r="AE12" s="214"/>
      <c r="AF12" s="214"/>
      <c r="AG12" s="27"/>
      <c r="AH12" s="27"/>
      <c r="AI12" s="27"/>
      <c r="AJ12" s="27"/>
      <c r="AK12" s="27"/>
      <c r="AL12" s="27"/>
      <c r="AM12" s="27"/>
      <c r="AN12" s="27"/>
      <c r="AO12" s="27"/>
      <c r="AP12" s="27"/>
      <c r="AQ12" s="27"/>
      <c r="AR12" s="27"/>
      <c r="AS12" s="27"/>
    </row>
    <row r="13" spans="2:82" x14ac:dyDescent="0.2">
      <c r="AG13" s="27"/>
      <c r="AH13" s="27"/>
      <c r="AI13" s="27"/>
      <c r="AJ13" s="27"/>
      <c r="AK13" s="27"/>
      <c r="AL13" s="27"/>
      <c r="AM13" s="27"/>
      <c r="AN13" s="27"/>
      <c r="AO13" s="27"/>
      <c r="AP13" s="27"/>
      <c r="AQ13" s="27"/>
      <c r="AR13" s="27"/>
      <c r="AS13" s="27"/>
    </row>
    <row r="14" spans="2:82" ht="19.2" x14ac:dyDescent="0.2">
      <c r="B14" s="985" t="s">
        <v>162</v>
      </c>
      <c r="C14" s="985"/>
      <c r="D14" s="985"/>
      <c r="E14" s="985"/>
      <c r="F14" s="985"/>
      <c r="G14" s="985"/>
      <c r="H14" s="985"/>
      <c r="I14" s="985"/>
      <c r="J14" s="985"/>
      <c r="K14" s="985"/>
      <c r="L14" s="985"/>
      <c r="M14" s="985"/>
      <c r="N14" s="985"/>
      <c r="O14" s="985"/>
      <c r="P14" s="985"/>
      <c r="Q14" s="985"/>
      <c r="R14" s="985"/>
      <c r="S14" s="985"/>
      <c r="T14" s="985"/>
      <c r="U14" s="985"/>
      <c r="V14" s="985"/>
      <c r="W14" s="985"/>
      <c r="X14" s="985"/>
      <c r="Y14" s="985"/>
      <c r="Z14" s="985"/>
      <c r="AA14" s="985"/>
      <c r="AB14" s="985"/>
      <c r="AC14" s="985"/>
      <c r="AD14" s="985"/>
      <c r="AE14" s="985"/>
      <c r="AF14" s="985"/>
      <c r="AG14" s="27"/>
      <c r="AH14" s="27"/>
      <c r="AI14" s="27"/>
      <c r="AJ14" s="27"/>
      <c r="AK14" s="27"/>
      <c r="AL14" s="27"/>
      <c r="AM14" s="27"/>
      <c r="AN14" s="27"/>
      <c r="AO14" s="27"/>
      <c r="AP14" s="27"/>
      <c r="AQ14" s="27"/>
      <c r="AR14" s="27"/>
      <c r="AS14" s="27"/>
      <c r="CD14" s="28"/>
    </row>
    <row r="15" spans="2:82" ht="13.5" customHeight="1" x14ac:dyDescent="0.2">
      <c r="G15" s="80"/>
      <c r="H15" s="80"/>
      <c r="I15" s="80"/>
      <c r="J15" s="80"/>
      <c r="K15" s="80"/>
      <c r="L15" s="80"/>
      <c r="M15" s="80"/>
      <c r="N15" s="80"/>
      <c r="O15" s="80"/>
      <c r="P15" s="80"/>
      <c r="Q15" s="80"/>
      <c r="R15" s="80"/>
      <c r="S15" s="80"/>
      <c r="T15" s="80"/>
      <c r="U15" s="80"/>
      <c r="V15" s="80"/>
      <c r="W15" s="80"/>
      <c r="X15" s="80"/>
      <c r="Y15" s="80"/>
      <c r="Z15" s="80"/>
      <c r="AG15" s="27"/>
      <c r="AH15" s="27"/>
      <c r="AI15" s="27"/>
      <c r="AJ15" s="27"/>
      <c r="AK15" s="27"/>
      <c r="AL15" s="27"/>
      <c r="AM15" s="27"/>
      <c r="AN15" s="27"/>
      <c r="AO15" s="27"/>
      <c r="AP15" s="27"/>
      <c r="AQ15" s="27"/>
      <c r="AR15" s="27"/>
      <c r="AS15" s="27"/>
      <c r="CD15" s="28"/>
    </row>
    <row r="16" spans="2:82" ht="13.5" customHeight="1" x14ac:dyDescent="0.2">
      <c r="G16" s="80"/>
      <c r="H16" s="80"/>
      <c r="I16" s="80"/>
      <c r="J16" s="80"/>
      <c r="K16" s="80"/>
      <c r="L16" s="80"/>
      <c r="M16" s="80"/>
      <c r="N16" s="80"/>
      <c r="O16" s="80"/>
      <c r="P16" s="80"/>
      <c r="Q16" s="80"/>
      <c r="R16" s="80"/>
      <c r="S16" s="80"/>
      <c r="T16" s="80"/>
      <c r="U16" s="80"/>
      <c r="V16" s="80"/>
      <c r="W16" s="80"/>
      <c r="X16" s="80"/>
      <c r="Y16" s="80"/>
      <c r="Z16" s="80"/>
      <c r="AG16" s="27"/>
      <c r="AH16" s="27"/>
      <c r="AI16" s="27"/>
      <c r="AJ16" s="27"/>
      <c r="AK16" s="27"/>
      <c r="AL16" s="27"/>
      <c r="AM16" s="27"/>
      <c r="AN16" s="27"/>
      <c r="AO16" s="27"/>
      <c r="AP16" s="27"/>
      <c r="AQ16" s="27"/>
      <c r="AR16" s="27"/>
      <c r="AS16" s="27"/>
      <c r="CD16" s="28"/>
    </row>
    <row r="17" spans="2:82" x14ac:dyDescent="0.2">
      <c r="AG17" s="27"/>
      <c r="AH17" s="27"/>
      <c r="AI17" s="27"/>
      <c r="AJ17" s="27"/>
      <c r="AK17" s="27"/>
      <c r="AL17" s="27"/>
      <c r="AM17" s="27"/>
      <c r="AN17" s="27"/>
      <c r="AO17" s="27"/>
      <c r="AP17" s="27"/>
      <c r="AQ17" s="27"/>
      <c r="AR17" s="27"/>
      <c r="AS17" s="27"/>
      <c r="CD17" s="28"/>
    </row>
    <row r="18" spans="2:82" x14ac:dyDescent="0.2">
      <c r="B18" s="215"/>
      <c r="C18" s="986" t="s">
        <v>463</v>
      </c>
      <c r="D18" s="986"/>
      <c r="E18" s="986"/>
      <c r="F18" s="986"/>
      <c r="G18" s="986"/>
      <c r="H18" s="986"/>
      <c r="I18" s="986"/>
      <c r="J18" s="986"/>
      <c r="K18" s="986"/>
      <c r="L18" s="986"/>
      <c r="M18" s="986"/>
      <c r="N18" s="986"/>
      <c r="O18" s="986"/>
      <c r="P18" s="986"/>
      <c r="Q18" s="986"/>
      <c r="R18" s="986"/>
      <c r="S18" s="986"/>
      <c r="T18" s="986"/>
      <c r="U18" s="986"/>
      <c r="V18" s="986"/>
      <c r="W18" s="986"/>
      <c r="X18" s="986"/>
      <c r="Y18" s="986"/>
      <c r="Z18" s="986"/>
      <c r="AA18" s="986"/>
      <c r="AB18" s="986"/>
      <c r="AC18" s="986"/>
      <c r="AD18" s="986"/>
      <c r="AE18" s="986"/>
      <c r="AF18" s="215"/>
      <c r="AG18" s="27"/>
      <c r="AH18" s="27"/>
      <c r="AI18" s="27"/>
      <c r="AJ18" s="27"/>
      <c r="AK18" s="27"/>
      <c r="AL18" s="27"/>
      <c r="AM18" s="27"/>
      <c r="AN18" s="27"/>
      <c r="AO18" s="27"/>
      <c r="AP18" s="27"/>
      <c r="AQ18" s="27"/>
      <c r="AR18" s="27"/>
      <c r="AS18" s="27"/>
      <c r="CD18" s="28"/>
    </row>
    <row r="19" spans="2:82" x14ac:dyDescent="0.2">
      <c r="B19" s="215"/>
      <c r="C19" s="986"/>
      <c r="D19" s="986"/>
      <c r="E19" s="986"/>
      <c r="F19" s="986"/>
      <c r="G19" s="986"/>
      <c r="H19" s="986"/>
      <c r="I19" s="986"/>
      <c r="J19" s="986"/>
      <c r="K19" s="986"/>
      <c r="L19" s="986"/>
      <c r="M19" s="986"/>
      <c r="N19" s="986"/>
      <c r="O19" s="986"/>
      <c r="P19" s="986"/>
      <c r="Q19" s="986"/>
      <c r="R19" s="986"/>
      <c r="S19" s="986"/>
      <c r="T19" s="986"/>
      <c r="U19" s="986"/>
      <c r="V19" s="986"/>
      <c r="W19" s="986"/>
      <c r="X19" s="986"/>
      <c r="Y19" s="986"/>
      <c r="Z19" s="986"/>
      <c r="AA19" s="986"/>
      <c r="AB19" s="986"/>
      <c r="AC19" s="986"/>
      <c r="AD19" s="986"/>
      <c r="AE19" s="986"/>
      <c r="AF19" s="215"/>
      <c r="AG19" s="27"/>
      <c r="AH19" s="27"/>
      <c r="AI19" s="27"/>
      <c r="AJ19" s="27"/>
      <c r="AK19" s="27"/>
      <c r="AL19" s="27"/>
      <c r="AM19" s="27"/>
      <c r="AN19" s="27"/>
      <c r="AO19" s="27"/>
      <c r="AP19" s="27"/>
      <c r="AQ19" s="27"/>
      <c r="AR19" s="27"/>
      <c r="AS19" s="27"/>
      <c r="CD19" s="28"/>
    </row>
    <row r="20" spans="2:82" x14ac:dyDescent="0.2">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c r="AF20" s="29"/>
      <c r="AG20" s="27"/>
      <c r="AH20" s="27"/>
      <c r="AI20" s="27"/>
      <c r="AJ20" s="27"/>
      <c r="AK20" s="27"/>
      <c r="AL20" s="27"/>
      <c r="AM20" s="27"/>
      <c r="AN20" s="27"/>
      <c r="AO20" s="27"/>
      <c r="AP20" s="27"/>
      <c r="AQ20" s="27"/>
      <c r="AR20" s="27"/>
      <c r="AS20" s="27"/>
      <c r="CD20" s="28"/>
    </row>
    <row r="21" spans="2:82" x14ac:dyDescent="0.2">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7"/>
      <c r="AH21" s="27"/>
      <c r="AI21" s="27"/>
      <c r="AJ21" s="27"/>
      <c r="AK21" s="27"/>
      <c r="AL21" s="27"/>
      <c r="AM21" s="27"/>
      <c r="AN21" s="27"/>
      <c r="AO21" s="27"/>
      <c r="AP21" s="27"/>
      <c r="AQ21" s="27"/>
      <c r="AR21" s="27"/>
      <c r="AS21" s="27"/>
      <c r="CD21" s="28"/>
    </row>
    <row r="22" spans="2:82" x14ac:dyDescent="0.2">
      <c r="B22" s="29"/>
      <c r="C22" s="29"/>
      <c r="D22" s="29"/>
      <c r="E22" s="29"/>
      <c r="F22" s="29"/>
      <c r="G22" s="29"/>
      <c r="H22" s="29"/>
      <c r="I22" s="29"/>
      <c r="J22" s="29"/>
      <c r="K22" s="29"/>
      <c r="L22" s="29"/>
      <c r="M22" s="29"/>
      <c r="N22" s="29"/>
      <c r="O22" s="29"/>
      <c r="P22" s="29"/>
      <c r="Q22" s="29" t="s">
        <v>98</v>
      </c>
      <c r="R22" s="29"/>
      <c r="T22" s="29"/>
      <c r="U22" s="29"/>
      <c r="V22" s="29"/>
      <c r="W22" s="29"/>
      <c r="X22" s="29"/>
      <c r="Y22" s="29"/>
      <c r="Z22" s="29"/>
      <c r="AA22" s="29"/>
      <c r="AB22" s="29"/>
      <c r="AC22" s="29"/>
      <c r="AD22" s="29"/>
      <c r="AE22" s="29"/>
      <c r="AF22" s="29"/>
      <c r="AG22" s="27"/>
      <c r="AH22" s="27"/>
      <c r="AI22" s="27"/>
      <c r="AJ22" s="27"/>
      <c r="AK22" s="27"/>
      <c r="AL22" s="27"/>
      <c r="AM22" s="27"/>
      <c r="AN22" s="27"/>
      <c r="AO22" s="27"/>
      <c r="AP22" s="27"/>
      <c r="AQ22" s="27"/>
      <c r="AR22" s="27"/>
      <c r="AS22" s="27"/>
      <c r="CD22" s="28"/>
    </row>
    <row r="23" spans="2:82" x14ac:dyDescent="0.2">
      <c r="B23" s="29"/>
      <c r="C23" s="29"/>
      <c r="D23" s="29"/>
      <c r="E23" s="29"/>
      <c r="F23" s="29"/>
      <c r="G23" s="29"/>
      <c r="H23" s="29"/>
      <c r="I23" s="29"/>
      <c r="J23" s="29"/>
      <c r="K23" s="29"/>
      <c r="L23" s="29"/>
      <c r="M23" s="29"/>
      <c r="N23" s="29"/>
      <c r="O23" s="29"/>
      <c r="P23" s="29"/>
      <c r="Q23" s="29"/>
      <c r="R23" s="29"/>
      <c r="T23" s="29"/>
      <c r="U23" s="29"/>
      <c r="V23" s="29"/>
      <c r="W23" s="29"/>
      <c r="X23" s="29"/>
      <c r="Y23" s="29"/>
      <c r="Z23" s="29"/>
      <c r="AA23" s="29"/>
      <c r="AB23" s="29"/>
      <c r="AC23" s="29"/>
      <c r="AD23" s="29"/>
      <c r="AE23" s="29"/>
      <c r="AF23" s="29"/>
      <c r="AG23" s="27"/>
      <c r="AH23" s="27"/>
      <c r="AI23" s="27"/>
      <c r="AJ23" s="27"/>
      <c r="AK23" s="27"/>
      <c r="AL23" s="27"/>
      <c r="AM23" s="27"/>
      <c r="AN23" s="27"/>
      <c r="AO23" s="27"/>
      <c r="AP23" s="27"/>
      <c r="AQ23" s="27"/>
      <c r="AR23" s="27"/>
      <c r="AS23" s="27"/>
      <c r="CD23" s="28"/>
    </row>
    <row r="24" spans="2:82" x14ac:dyDescent="0.2">
      <c r="AG24" s="27"/>
      <c r="AH24" s="27"/>
      <c r="AI24" s="27"/>
      <c r="AJ24" s="27"/>
      <c r="AK24" s="27"/>
      <c r="AL24" s="27"/>
      <c r="AM24" s="27"/>
      <c r="AN24" s="27"/>
      <c r="AO24" s="27"/>
      <c r="AP24" s="27"/>
      <c r="AQ24" s="27"/>
      <c r="AR24" s="27"/>
      <c r="AS24" s="27"/>
      <c r="CD24" s="28"/>
    </row>
    <row r="25" spans="2:82" ht="38.1" customHeight="1" x14ac:dyDescent="0.2">
      <c r="B25" s="987" t="s">
        <v>272</v>
      </c>
      <c r="C25" s="987"/>
      <c r="D25" s="987"/>
      <c r="E25" s="987"/>
      <c r="F25" s="987"/>
      <c r="G25" s="987"/>
      <c r="H25" s="987"/>
      <c r="I25" s="988"/>
      <c r="J25" s="988"/>
      <c r="K25" s="988"/>
      <c r="L25" s="988"/>
      <c r="M25" s="988"/>
      <c r="N25" s="988"/>
      <c r="O25" s="988"/>
      <c r="P25" s="988"/>
      <c r="Q25" s="988"/>
      <c r="R25" s="988"/>
      <c r="S25" s="988"/>
      <c r="T25" s="988"/>
      <c r="U25" s="988"/>
      <c r="V25" s="988"/>
      <c r="W25" s="988"/>
      <c r="X25" s="988"/>
      <c r="Y25" s="988"/>
      <c r="Z25" s="988"/>
      <c r="AA25" s="988"/>
      <c r="AB25" s="988"/>
      <c r="AC25" s="988"/>
      <c r="AD25" s="988"/>
      <c r="AE25" s="988"/>
      <c r="AF25" s="988"/>
      <c r="AG25" s="27"/>
      <c r="AH25" s="27"/>
      <c r="AI25" s="27"/>
      <c r="AJ25" s="27"/>
      <c r="AK25" s="27"/>
      <c r="AL25" s="27"/>
      <c r="AM25" s="27"/>
      <c r="AN25" s="27"/>
      <c r="AO25" s="27"/>
      <c r="AP25" s="27"/>
      <c r="AQ25" s="27"/>
      <c r="AR25" s="27"/>
      <c r="AS25" s="27"/>
      <c r="CD25" s="28"/>
    </row>
    <row r="26" spans="2:82" ht="38.1" customHeight="1" x14ac:dyDescent="0.2">
      <c r="B26" s="987" t="s">
        <v>95</v>
      </c>
      <c r="C26" s="987"/>
      <c r="D26" s="987"/>
      <c r="E26" s="987"/>
      <c r="F26" s="987"/>
      <c r="G26" s="987"/>
      <c r="H26" s="987"/>
      <c r="I26" s="988"/>
      <c r="J26" s="988"/>
      <c r="K26" s="988"/>
      <c r="L26" s="988"/>
      <c r="M26" s="988"/>
      <c r="N26" s="988"/>
      <c r="O26" s="988"/>
      <c r="P26" s="988"/>
      <c r="Q26" s="988"/>
      <c r="R26" s="988"/>
      <c r="S26" s="988"/>
      <c r="T26" s="988"/>
      <c r="U26" s="988"/>
      <c r="V26" s="988"/>
      <c r="W26" s="988"/>
      <c r="X26" s="988"/>
      <c r="Y26" s="988"/>
      <c r="Z26" s="988"/>
      <c r="AA26" s="988"/>
      <c r="AB26" s="988"/>
      <c r="AC26" s="988"/>
      <c r="AD26" s="988"/>
      <c r="AE26" s="988"/>
      <c r="AF26" s="988"/>
      <c r="AG26" s="27"/>
      <c r="AH26" s="27"/>
      <c r="AI26" s="27"/>
      <c r="AJ26" s="27"/>
      <c r="AK26" s="27"/>
      <c r="AL26" s="27"/>
      <c r="AM26" s="27"/>
      <c r="AN26" s="27"/>
      <c r="AO26" s="27"/>
      <c r="AP26" s="27"/>
      <c r="AQ26" s="27"/>
      <c r="AR26" s="27"/>
      <c r="AS26" s="27"/>
      <c r="CD26" s="28"/>
    </row>
    <row r="27" spans="2:82" ht="38.1" customHeight="1" x14ac:dyDescent="0.2">
      <c r="B27" s="987" t="s">
        <v>137</v>
      </c>
      <c r="C27" s="987"/>
      <c r="D27" s="987"/>
      <c r="E27" s="987"/>
      <c r="F27" s="987"/>
      <c r="G27" s="987"/>
      <c r="H27" s="987"/>
      <c r="I27" s="988"/>
      <c r="J27" s="988"/>
      <c r="K27" s="988"/>
      <c r="L27" s="988"/>
      <c r="M27" s="988"/>
      <c r="N27" s="988"/>
      <c r="O27" s="988"/>
      <c r="P27" s="988"/>
      <c r="Q27" s="988"/>
      <c r="R27" s="988"/>
      <c r="S27" s="988"/>
      <c r="T27" s="988"/>
      <c r="U27" s="988"/>
      <c r="V27" s="988"/>
      <c r="W27" s="988"/>
      <c r="X27" s="988"/>
      <c r="Y27" s="988"/>
      <c r="Z27" s="988"/>
      <c r="AA27" s="988"/>
      <c r="AB27" s="988"/>
      <c r="AC27" s="988"/>
      <c r="AD27" s="988"/>
      <c r="AE27" s="988"/>
      <c r="AF27" s="988"/>
      <c r="AG27" s="27"/>
      <c r="AH27" s="27"/>
      <c r="AI27" s="27"/>
      <c r="AJ27" s="27"/>
      <c r="AK27" s="27"/>
      <c r="AL27" s="27"/>
      <c r="AM27" s="27"/>
      <c r="AN27" s="27"/>
      <c r="AO27" s="27"/>
      <c r="AP27" s="27"/>
      <c r="AQ27" s="27"/>
      <c r="AR27" s="27"/>
      <c r="AS27" s="27"/>
      <c r="CD27" s="28"/>
    </row>
    <row r="28" spans="2:82" ht="38.1" customHeight="1" x14ac:dyDescent="0.2">
      <c r="B28" s="987" t="s">
        <v>274</v>
      </c>
      <c r="C28" s="987"/>
      <c r="D28" s="987"/>
      <c r="E28" s="987"/>
      <c r="F28" s="987"/>
      <c r="G28" s="987"/>
      <c r="H28" s="987"/>
      <c r="I28" s="988"/>
      <c r="J28" s="988"/>
      <c r="K28" s="988"/>
      <c r="L28" s="988"/>
      <c r="M28" s="988"/>
      <c r="N28" s="988"/>
      <c r="O28" s="988"/>
      <c r="P28" s="988"/>
      <c r="Q28" s="988"/>
      <c r="R28" s="988"/>
      <c r="S28" s="988"/>
      <c r="T28" s="988"/>
      <c r="U28" s="988"/>
      <c r="V28" s="988"/>
      <c r="W28" s="988"/>
      <c r="X28" s="988"/>
      <c r="Y28" s="988"/>
      <c r="Z28" s="988"/>
      <c r="AA28" s="988"/>
      <c r="AB28" s="988"/>
      <c r="AC28" s="988"/>
      <c r="AD28" s="988"/>
      <c r="AE28" s="988"/>
      <c r="AF28" s="988"/>
      <c r="AG28" s="27"/>
      <c r="AH28" s="27"/>
      <c r="AI28" s="27"/>
      <c r="AJ28" s="27"/>
      <c r="AK28" s="27"/>
      <c r="AL28" s="27"/>
      <c r="AM28" s="27"/>
      <c r="AN28" s="27"/>
      <c r="AO28" s="27"/>
      <c r="AP28" s="27"/>
      <c r="AQ28" s="27"/>
      <c r="AR28" s="27"/>
      <c r="AS28" s="27"/>
      <c r="CD28" s="28"/>
    </row>
    <row r="29" spans="2:82" ht="38.1" customHeight="1" x14ac:dyDescent="0.2">
      <c r="B29" s="989" t="s">
        <v>94</v>
      </c>
      <c r="C29" s="989"/>
      <c r="D29" s="989"/>
      <c r="E29" s="989"/>
      <c r="F29" s="989"/>
      <c r="G29" s="989"/>
      <c r="H29" s="989"/>
      <c r="I29" s="988"/>
      <c r="J29" s="988"/>
      <c r="K29" s="988"/>
      <c r="L29" s="988"/>
      <c r="M29" s="988"/>
      <c r="N29" s="988"/>
      <c r="O29" s="988"/>
      <c r="P29" s="988"/>
      <c r="Q29" s="988"/>
      <c r="R29" s="988"/>
      <c r="S29" s="988"/>
      <c r="T29" s="988"/>
      <c r="U29" s="988"/>
      <c r="V29" s="988"/>
      <c r="W29" s="988"/>
      <c r="X29" s="988"/>
      <c r="Y29" s="988"/>
      <c r="Z29" s="988"/>
      <c r="AA29" s="988"/>
      <c r="AB29" s="988"/>
      <c r="AC29" s="988"/>
      <c r="AD29" s="988"/>
      <c r="AE29" s="988"/>
      <c r="AF29" s="988"/>
      <c r="AG29" s="27"/>
      <c r="AH29" s="27"/>
      <c r="AI29" s="27"/>
      <c r="AJ29" s="27"/>
      <c r="AK29" s="27"/>
      <c r="AL29" s="27"/>
      <c r="AM29" s="27"/>
      <c r="AN29" s="27"/>
      <c r="AO29" s="27"/>
      <c r="AP29" s="27"/>
      <c r="AQ29" s="27"/>
      <c r="AR29" s="27"/>
      <c r="AS29" s="27"/>
      <c r="CD29" s="28"/>
    </row>
    <row r="30" spans="2:82" ht="38.1" customHeight="1" x14ac:dyDescent="0.2">
      <c r="B30" s="989" t="s">
        <v>156</v>
      </c>
      <c r="C30" s="989"/>
      <c r="D30" s="989"/>
      <c r="E30" s="989"/>
      <c r="F30" s="989"/>
      <c r="G30" s="989"/>
      <c r="H30" s="989"/>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8"/>
      <c r="AF30" s="988"/>
      <c r="AG30" s="27"/>
      <c r="AH30" s="27"/>
      <c r="AI30" s="27"/>
      <c r="AJ30" s="27"/>
      <c r="AK30" s="27"/>
      <c r="AL30" s="27"/>
      <c r="AM30" s="27"/>
      <c r="AN30" s="27"/>
      <c r="AO30" s="27"/>
      <c r="AP30" s="27"/>
      <c r="AQ30" s="27"/>
      <c r="AR30" s="27"/>
      <c r="AS30" s="27"/>
      <c r="CD30" s="28"/>
    </row>
    <row r="31" spans="2:82" ht="38.1" customHeight="1" x14ac:dyDescent="0.2">
      <c r="B31" s="989" t="s">
        <v>157</v>
      </c>
      <c r="C31" s="989"/>
      <c r="D31" s="989"/>
      <c r="E31" s="989"/>
      <c r="F31" s="989"/>
      <c r="G31" s="989"/>
      <c r="H31" s="989"/>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8"/>
      <c r="AF31" s="988"/>
      <c r="AG31" s="27"/>
      <c r="AH31" s="27"/>
      <c r="AI31" s="27"/>
      <c r="AJ31" s="27"/>
      <c r="AK31" s="27"/>
      <c r="AL31" s="27"/>
      <c r="AM31" s="27"/>
      <c r="AN31" s="27"/>
      <c r="AO31" s="27"/>
      <c r="AP31" s="27"/>
      <c r="AQ31" s="27"/>
      <c r="AR31" s="27"/>
      <c r="AS31" s="27"/>
      <c r="CD31" s="28"/>
    </row>
    <row r="32" spans="2:82" ht="38.1" customHeight="1" x14ac:dyDescent="0.2">
      <c r="B32" s="989" t="s">
        <v>275</v>
      </c>
      <c r="C32" s="989"/>
      <c r="D32" s="989"/>
      <c r="E32" s="989"/>
      <c r="F32" s="989"/>
      <c r="G32" s="989"/>
      <c r="H32" s="989"/>
      <c r="I32" s="988"/>
      <c r="J32" s="988"/>
      <c r="K32" s="988"/>
      <c r="L32" s="988"/>
      <c r="M32" s="988"/>
      <c r="N32" s="988"/>
      <c r="O32" s="988"/>
      <c r="P32" s="988"/>
      <c r="Q32" s="988"/>
      <c r="R32" s="988"/>
      <c r="S32" s="988"/>
      <c r="T32" s="988"/>
      <c r="U32" s="988"/>
      <c r="V32" s="988"/>
      <c r="W32" s="988"/>
      <c r="X32" s="988"/>
      <c r="Y32" s="988"/>
      <c r="Z32" s="988"/>
      <c r="AA32" s="988"/>
      <c r="AB32" s="988"/>
      <c r="AC32" s="988"/>
      <c r="AD32" s="988"/>
      <c r="AE32" s="988"/>
      <c r="AF32" s="988"/>
      <c r="AG32" s="27"/>
      <c r="AH32" s="27"/>
      <c r="AI32" s="27"/>
      <c r="AJ32" s="27"/>
      <c r="AK32" s="27"/>
      <c r="AL32" s="27"/>
      <c r="AM32" s="27"/>
      <c r="AN32" s="27"/>
      <c r="AO32" s="27"/>
      <c r="AP32" s="27"/>
      <c r="AQ32" s="27"/>
      <c r="AR32" s="27"/>
      <c r="AS32" s="27"/>
      <c r="CD32" s="28"/>
    </row>
    <row r="33" spans="2:82" ht="12.75" customHeight="1" x14ac:dyDescent="0.2">
      <c r="AG33" s="27"/>
      <c r="AH33" s="27"/>
      <c r="AI33" s="27"/>
      <c r="AJ33" s="27"/>
      <c r="AK33" s="27"/>
      <c r="AL33" s="27"/>
      <c r="AM33" s="27"/>
      <c r="AN33" s="27"/>
      <c r="AO33" s="27"/>
      <c r="AP33" s="27"/>
      <c r="AQ33" s="27"/>
      <c r="AR33" s="27"/>
      <c r="AS33" s="27"/>
      <c r="CD33" s="28"/>
    </row>
    <row r="34" spans="2:82" ht="12.75" customHeight="1" x14ac:dyDescent="0.2">
      <c r="AG34" s="27"/>
      <c r="AH34" s="27"/>
      <c r="AI34" s="27"/>
      <c r="AJ34" s="27"/>
      <c r="AK34" s="27"/>
      <c r="AL34" s="27"/>
      <c r="AM34" s="27"/>
      <c r="AN34" s="27"/>
      <c r="AO34" s="27"/>
      <c r="AP34" s="27"/>
      <c r="AQ34" s="27"/>
      <c r="AR34" s="27"/>
      <c r="AS34" s="27"/>
      <c r="CD34" s="28"/>
    </row>
    <row r="35" spans="2:82" ht="12.75" customHeight="1" x14ac:dyDescent="0.2">
      <c r="AG35" s="27"/>
      <c r="AH35" s="27"/>
      <c r="AI35" s="27"/>
      <c r="AJ35" s="27"/>
      <c r="AK35" s="27"/>
      <c r="AL35" s="27"/>
      <c r="AM35" s="27"/>
      <c r="AN35" s="27"/>
      <c r="AO35" s="27"/>
      <c r="AP35" s="27"/>
      <c r="AQ35" s="27"/>
      <c r="AR35" s="27"/>
      <c r="AS35" s="27"/>
      <c r="CD35" s="28"/>
    </row>
    <row r="36" spans="2:82" ht="16.2" customHeight="1" x14ac:dyDescent="0.2">
      <c r="B36" s="26" t="s">
        <v>163</v>
      </c>
      <c r="AG36" s="27"/>
      <c r="AH36" s="27"/>
      <c r="AI36" s="27"/>
      <c r="AJ36" s="27"/>
      <c r="AK36" s="27"/>
      <c r="AL36" s="27"/>
      <c r="AM36" s="27"/>
      <c r="AN36" s="27"/>
      <c r="AO36" s="27"/>
      <c r="AP36" s="27"/>
      <c r="AQ36" s="27"/>
      <c r="AR36" s="27"/>
      <c r="AS36" s="27"/>
      <c r="CD36" s="28"/>
    </row>
    <row r="37" spans="2:82" ht="16.2" customHeight="1" x14ac:dyDescent="0.2">
      <c r="B37" s="26" t="s">
        <v>282</v>
      </c>
      <c r="AG37" s="27"/>
      <c r="AH37" s="27"/>
      <c r="AI37" s="27"/>
      <c r="AJ37" s="27"/>
      <c r="AK37" s="27"/>
      <c r="AL37" s="27"/>
      <c r="AM37" s="27"/>
      <c r="AN37" s="27"/>
      <c r="AO37" s="27"/>
      <c r="AP37" s="27"/>
      <c r="AQ37" s="27"/>
      <c r="AR37" s="27"/>
      <c r="AS37" s="27"/>
      <c r="CD37" s="28"/>
    </row>
    <row r="38" spans="2:82" x14ac:dyDescent="0.2">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row>
    <row r="39" spans="2:82" x14ac:dyDescent="0.2">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row>
    <row r="40" spans="2:82" x14ac:dyDescent="0.2">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row>
    <row r="41" spans="2:82" x14ac:dyDescent="0.2">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row>
    <row r="42" spans="2:82" x14ac:dyDescent="0.2">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row>
    <row r="43" spans="2:82" x14ac:dyDescent="0.2">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row>
    <row r="44" spans="2:82" x14ac:dyDescent="0.2">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row>
    <row r="45" spans="2:82" x14ac:dyDescent="0.2">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row>
    <row r="46" spans="2:82" x14ac:dyDescent="0.2">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row>
    <row r="47" spans="2:82" x14ac:dyDescent="0.2">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row>
    <row r="48" spans="2:82" x14ac:dyDescent="0.2">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row>
  </sheetData>
  <mergeCells count="27">
    <mergeCell ref="Y3:AF3"/>
    <mergeCell ref="B32:H32"/>
    <mergeCell ref="I32:AF32"/>
    <mergeCell ref="S8:W8"/>
    <mergeCell ref="X8:AF8"/>
    <mergeCell ref="S9:W9"/>
    <mergeCell ref="X9:AF9"/>
    <mergeCell ref="S10:W10"/>
    <mergeCell ref="X10:AF10"/>
    <mergeCell ref="B30:H30"/>
    <mergeCell ref="I30:AF30"/>
    <mergeCell ref="B26:H26"/>
    <mergeCell ref="I26:AF26"/>
    <mergeCell ref="B27:H27"/>
    <mergeCell ref="I27:AF27"/>
    <mergeCell ref="B31:H31"/>
    <mergeCell ref="I31:AF31"/>
    <mergeCell ref="B28:H28"/>
    <mergeCell ref="I28:AF28"/>
    <mergeCell ref="B29:H29"/>
    <mergeCell ref="I29:AF29"/>
    <mergeCell ref="B14:AF14"/>
    <mergeCell ref="C18:AE19"/>
    <mergeCell ref="B25:H25"/>
    <mergeCell ref="I25:AF25"/>
    <mergeCell ref="S11:W11"/>
    <mergeCell ref="X11:AF11"/>
  </mergeCells>
  <phoneticPr fontId="1"/>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28"/>
  <sheetViews>
    <sheetView tabSelected="1" view="pageBreakPreview" zoomScaleNormal="100" zoomScaleSheetLayoutView="100" workbookViewId="0">
      <selection activeCell="H14" sqref="H14"/>
    </sheetView>
  </sheetViews>
  <sheetFormatPr defaultColWidth="9" defaultRowHeight="13.2" x14ac:dyDescent="0.2"/>
  <cols>
    <col min="1" max="1" width="1.77734375" style="30" customWidth="1"/>
    <col min="2" max="2" width="3.6640625" style="30" customWidth="1"/>
    <col min="3" max="3" width="15.21875" style="30" customWidth="1"/>
    <col min="4" max="4" width="4.6640625" style="30" customWidth="1"/>
    <col min="5" max="5" width="8.6640625" style="30" customWidth="1"/>
    <col min="6" max="7" width="6.109375" style="30" customWidth="1"/>
    <col min="8" max="8" width="12.77734375" style="30" customWidth="1"/>
    <col min="9" max="9" width="22.33203125" style="30" customWidth="1"/>
    <col min="10" max="10" width="18.44140625" style="30" customWidth="1"/>
    <col min="11" max="11" width="14.21875" style="30" customWidth="1"/>
    <col min="12" max="12" width="45.21875" style="30" customWidth="1"/>
    <col min="13" max="13" width="33.44140625" style="68" customWidth="1"/>
    <col min="14" max="16384" width="9" style="30"/>
  </cols>
  <sheetData>
    <row r="1" spans="2:13" ht="13.5" customHeight="1" x14ac:dyDescent="0.2">
      <c r="B1" s="62"/>
      <c r="C1" s="62"/>
      <c r="D1" s="36"/>
      <c r="E1" s="36"/>
      <c r="F1" s="36"/>
      <c r="G1" s="36"/>
      <c r="H1" s="36"/>
      <c r="I1" s="36"/>
      <c r="J1" s="36"/>
      <c r="K1" s="36"/>
      <c r="L1" s="1295" t="s">
        <v>634</v>
      </c>
    </row>
    <row r="2" spans="2:13" ht="19.2" x14ac:dyDescent="0.2">
      <c r="B2" s="923" t="s">
        <v>635</v>
      </c>
      <c r="C2" s="923"/>
      <c r="D2" s="923"/>
      <c r="E2" s="923"/>
      <c r="F2" s="923"/>
      <c r="G2" s="923"/>
      <c r="H2" s="923"/>
      <c r="I2" s="923"/>
      <c r="J2" s="923"/>
      <c r="K2" s="923"/>
      <c r="L2" s="923"/>
    </row>
    <row r="3" spans="2:13" s="31" customFormat="1" ht="13.5" customHeight="1" x14ac:dyDescent="0.2">
      <c r="M3" s="68"/>
    </row>
    <row r="4" spans="2:13" ht="20.100000000000001" customHeight="1" x14ac:dyDescent="0.2">
      <c r="B4" s="1296" t="s">
        <v>636</v>
      </c>
      <c r="C4" s="1297"/>
      <c r="D4" s="1297"/>
      <c r="E4" s="1298"/>
      <c r="F4" s="1299"/>
      <c r="G4" s="1299"/>
      <c r="H4" s="1299"/>
      <c r="I4" s="1300"/>
      <c r="J4" s="1301" t="s">
        <v>637</v>
      </c>
      <c r="K4" s="1302" t="s">
        <v>349</v>
      </c>
      <c r="L4" s="1303" t="s">
        <v>638</v>
      </c>
      <c r="M4" s="30"/>
    </row>
    <row r="5" spans="2:13" ht="20.100000000000001" customHeight="1" x14ac:dyDescent="0.2">
      <c r="B5" s="1296" t="s">
        <v>95</v>
      </c>
      <c r="C5" s="1297"/>
      <c r="D5" s="1297"/>
      <c r="E5" s="1296"/>
      <c r="F5" s="1297"/>
      <c r="G5" s="1297"/>
      <c r="H5" s="1297"/>
      <c r="I5" s="1304"/>
      <c r="J5" s="1305"/>
      <c r="K5" s="1306" t="s">
        <v>639</v>
      </c>
      <c r="L5" s="1307"/>
      <c r="M5" s="30"/>
    </row>
    <row r="6" spans="2:13" ht="20.100000000000001" customHeight="1" x14ac:dyDescent="0.2">
      <c r="B6" s="1308" t="s">
        <v>137</v>
      </c>
      <c r="C6" s="1309"/>
      <c r="D6" s="1309"/>
      <c r="E6" s="1308"/>
      <c r="F6" s="1309"/>
      <c r="G6" s="1309"/>
      <c r="H6" s="1309"/>
      <c r="I6" s="1310"/>
      <c r="J6" s="1305"/>
      <c r="K6" s="1311"/>
      <c r="L6" s="1312"/>
      <c r="M6" s="30"/>
    </row>
    <row r="7" spans="2:13" ht="20.100000000000001" customHeight="1" x14ac:dyDescent="0.2">
      <c r="B7" s="1308" t="s">
        <v>138</v>
      </c>
      <c r="C7" s="1309"/>
      <c r="D7" s="1309"/>
      <c r="E7" s="1308"/>
      <c r="F7" s="1309"/>
      <c r="G7" s="1309"/>
      <c r="H7" s="1309"/>
      <c r="I7" s="1310"/>
      <c r="J7" s="1305"/>
      <c r="K7" s="1311"/>
      <c r="L7" s="1312"/>
      <c r="M7" s="30"/>
    </row>
    <row r="8" spans="2:13" ht="20.100000000000001" customHeight="1" x14ac:dyDescent="0.2">
      <c r="B8" s="1308" t="s">
        <v>94</v>
      </c>
      <c r="C8" s="1309"/>
      <c r="D8" s="1309"/>
      <c r="E8" s="1308"/>
      <c r="F8" s="1309"/>
      <c r="G8" s="1309"/>
      <c r="H8" s="1309"/>
      <c r="I8" s="1310"/>
      <c r="J8" s="1305"/>
      <c r="K8" s="1311"/>
      <c r="L8" s="1312"/>
      <c r="M8" s="30"/>
    </row>
    <row r="9" spans="2:13" ht="20.100000000000001" customHeight="1" x14ac:dyDescent="0.2">
      <c r="B9" s="1308" t="s">
        <v>139</v>
      </c>
      <c r="C9" s="1309"/>
      <c r="D9" s="1309"/>
      <c r="E9" s="1308"/>
      <c r="F9" s="1309"/>
      <c r="G9" s="1309"/>
      <c r="H9" s="1309"/>
      <c r="I9" s="1310"/>
      <c r="J9" s="1305"/>
      <c r="K9" s="1311"/>
      <c r="L9" s="1312"/>
      <c r="M9" s="30"/>
    </row>
    <row r="10" spans="2:13" ht="20.100000000000001" customHeight="1" x14ac:dyDescent="0.2">
      <c r="B10" s="1308" t="s">
        <v>100</v>
      </c>
      <c r="C10" s="1309"/>
      <c r="D10" s="1309"/>
      <c r="E10" s="1308"/>
      <c r="F10" s="1309"/>
      <c r="G10" s="1309"/>
      <c r="H10" s="1309"/>
      <c r="I10" s="1310"/>
      <c r="J10" s="1313"/>
      <c r="K10" s="1314"/>
      <c r="L10" s="1315"/>
      <c r="M10" s="30"/>
    </row>
    <row r="11" spans="2:13" ht="6" customHeight="1" x14ac:dyDescent="0.2">
      <c r="B11" s="1316"/>
      <c r="C11" s="1316"/>
      <c r="D11" s="1316"/>
      <c r="E11" s="1316"/>
      <c r="F11" s="1317"/>
      <c r="G11" s="1317"/>
      <c r="H11" s="1317"/>
      <c r="I11" s="1317"/>
      <c r="J11" s="1318"/>
      <c r="K11" s="68"/>
      <c r="M11" s="30"/>
    </row>
    <row r="12" spans="2:13" ht="8.25" customHeight="1" thickBot="1" x14ac:dyDescent="0.25">
      <c r="B12" s="65"/>
      <c r="C12" s="65"/>
      <c r="D12" s="65"/>
      <c r="E12" s="65"/>
      <c r="F12" s="65"/>
      <c r="G12" s="65"/>
      <c r="H12" s="65"/>
      <c r="I12" s="65"/>
      <c r="J12" s="65"/>
      <c r="K12" s="65"/>
      <c r="L12" s="65"/>
    </row>
    <row r="13" spans="2:13" s="68" customFormat="1" ht="23.25" customHeight="1" thickBot="1" x14ac:dyDescent="0.25">
      <c r="B13" s="67" t="s">
        <v>141</v>
      </c>
      <c r="C13" s="67" t="s">
        <v>142</v>
      </c>
      <c r="D13" s="67" t="s">
        <v>143</v>
      </c>
      <c r="E13" s="67" t="s">
        <v>144</v>
      </c>
      <c r="F13" s="67" t="s">
        <v>640</v>
      </c>
      <c r="G13" s="67" t="s">
        <v>145</v>
      </c>
      <c r="H13" s="67" t="s">
        <v>147</v>
      </c>
      <c r="I13" s="1319" t="s">
        <v>148</v>
      </c>
      <c r="J13" s="1320"/>
      <c r="K13" s="1321" t="s">
        <v>641</v>
      </c>
      <c r="L13" s="1322" t="s">
        <v>642</v>
      </c>
      <c r="M13" s="1323"/>
    </row>
    <row r="14" spans="2:13" ht="40.049999999999997" customHeight="1" thickTop="1" x14ac:dyDescent="0.2">
      <c r="B14" s="32">
        <v>1</v>
      </c>
      <c r="C14" s="1324"/>
      <c r="D14" s="1325"/>
      <c r="E14" s="1324"/>
      <c r="F14" s="1326"/>
      <c r="G14" s="1324"/>
      <c r="H14" s="1324"/>
      <c r="I14" s="1327"/>
      <c r="J14" s="1328"/>
      <c r="K14" s="1329" t="s">
        <v>643</v>
      </c>
      <c r="L14" s="1330"/>
    </row>
    <row r="15" spans="2:13" ht="40.049999999999997" customHeight="1" x14ac:dyDescent="0.2">
      <c r="B15" s="34">
        <v>2</v>
      </c>
      <c r="C15" s="34"/>
      <c r="D15" s="920"/>
      <c r="E15" s="34"/>
      <c r="F15" s="1331"/>
      <c r="G15" s="34"/>
      <c r="H15" s="34"/>
      <c r="I15" s="1332"/>
      <c r="J15" s="1333"/>
      <c r="K15" s="1334" t="s">
        <v>643</v>
      </c>
      <c r="L15" s="1335"/>
    </row>
    <row r="16" spans="2:13" ht="40.049999999999997" customHeight="1" x14ac:dyDescent="0.2">
      <c r="B16" s="32">
        <v>3</v>
      </c>
      <c r="C16" s="32"/>
      <c r="D16" s="61"/>
      <c r="E16" s="32"/>
      <c r="F16" s="34"/>
      <c r="G16" s="32"/>
      <c r="H16" s="32"/>
      <c r="I16" s="1332"/>
      <c r="J16" s="1333"/>
      <c r="K16" s="1334" t="s">
        <v>643</v>
      </c>
      <c r="L16" s="1336"/>
    </row>
    <row r="17" spans="2:12" ht="40.049999999999997" customHeight="1" x14ac:dyDescent="0.2">
      <c r="B17" s="32">
        <v>4</v>
      </c>
      <c r="C17" s="32"/>
      <c r="D17" s="61"/>
      <c r="E17" s="32"/>
      <c r="F17" s="34"/>
      <c r="G17" s="32"/>
      <c r="H17" s="32"/>
      <c r="I17" s="1332"/>
      <c r="J17" s="1333"/>
      <c r="K17" s="1334" t="s">
        <v>643</v>
      </c>
      <c r="L17" s="1336"/>
    </row>
    <row r="18" spans="2:12" ht="40.049999999999997" customHeight="1" x14ac:dyDescent="0.2">
      <c r="B18" s="32">
        <v>5</v>
      </c>
      <c r="C18" s="32"/>
      <c r="D18" s="61"/>
      <c r="E18" s="32"/>
      <c r="F18" s="34"/>
      <c r="G18" s="32"/>
      <c r="H18" s="32"/>
      <c r="I18" s="1332"/>
      <c r="J18" s="1333"/>
      <c r="K18" s="1334" t="s">
        <v>643</v>
      </c>
      <c r="L18" s="1336"/>
    </row>
    <row r="19" spans="2:12" ht="40.049999999999997" customHeight="1" x14ac:dyDescent="0.2">
      <c r="B19" s="32">
        <v>6</v>
      </c>
      <c r="C19" s="32"/>
      <c r="D19" s="61"/>
      <c r="E19" s="32"/>
      <c r="F19" s="34"/>
      <c r="G19" s="32"/>
      <c r="H19" s="32"/>
      <c r="I19" s="1332"/>
      <c r="J19" s="1333"/>
      <c r="K19" s="1334" t="s">
        <v>643</v>
      </c>
      <c r="L19" s="1336"/>
    </row>
    <row r="20" spans="2:12" ht="40.049999999999997" customHeight="1" x14ac:dyDescent="0.2">
      <c r="B20" s="32">
        <v>7</v>
      </c>
      <c r="C20" s="32"/>
      <c r="D20" s="61"/>
      <c r="E20" s="32"/>
      <c r="F20" s="34"/>
      <c r="G20" s="32"/>
      <c r="H20" s="32"/>
      <c r="I20" s="1332"/>
      <c r="J20" s="1333"/>
      <c r="K20" s="1334" t="s">
        <v>643</v>
      </c>
      <c r="L20" s="1336"/>
    </row>
    <row r="21" spans="2:12" ht="40.049999999999997" customHeight="1" thickBot="1" x14ac:dyDescent="0.25">
      <c r="B21" s="32">
        <v>8</v>
      </c>
      <c r="C21" s="32"/>
      <c r="D21" s="61"/>
      <c r="E21" s="32"/>
      <c r="F21" s="34"/>
      <c r="G21" s="32"/>
      <c r="H21" s="32"/>
      <c r="I21" s="1332"/>
      <c r="J21" s="1333"/>
      <c r="K21" s="1337" t="s">
        <v>643</v>
      </c>
      <c r="L21" s="1338"/>
    </row>
    <row r="22" spans="2:12" ht="18" customHeight="1" x14ac:dyDescent="0.2">
      <c r="B22" s="74"/>
      <c r="C22" s="74"/>
      <c r="D22" s="222"/>
      <c r="E22" s="74"/>
      <c r="F22" s="74"/>
      <c r="G22" s="74"/>
      <c r="H22" s="74"/>
      <c r="I22" s="74"/>
      <c r="J22" s="74"/>
      <c r="K22" s="1339"/>
      <c r="L22" s="1340"/>
    </row>
    <row r="23" spans="2:12" ht="18" customHeight="1" x14ac:dyDescent="0.2">
      <c r="B23" s="1341" t="s">
        <v>644</v>
      </c>
      <c r="C23" s="74"/>
      <c r="D23" s="222"/>
      <c r="E23" s="74"/>
      <c r="F23" s="74"/>
      <c r="G23" s="74"/>
      <c r="H23" s="74"/>
      <c r="I23" s="74"/>
      <c r="J23" s="74"/>
      <c r="K23" s="1339"/>
      <c r="L23" s="1340"/>
    </row>
    <row r="24" spans="2:12" ht="15.75" customHeight="1" x14ac:dyDescent="0.2">
      <c r="B24" s="1341" t="s">
        <v>645</v>
      </c>
      <c r="C24" s="1341"/>
      <c r="D24" s="222"/>
      <c r="E24" s="74"/>
      <c r="F24" s="74"/>
      <c r="G24" s="74"/>
      <c r="H24" s="74"/>
      <c r="I24" s="74"/>
      <c r="J24" s="74"/>
      <c r="K24" s="1339"/>
      <c r="L24" s="1340"/>
    </row>
    <row r="25" spans="2:12" ht="15.75" customHeight="1" x14ac:dyDescent="0.2">
      <c r="B25" s="30" t="s">
        <v>646</v>
      </c>
      <c r="C25" s="1341"/>
      <c r="D25" s="222"/>
      <c r="E25" s="74"/>
      <c r="F25" s="74"/>
      <c r="G25" s="74"/>
      <c r="H25" s="74"/>
      <c r="I25" s="74"/>
      <c r="J25" s="74"/>
      <c r="K25" s="1339"/>
      <c r="L25" s="1340"/>
    </row>
    <row r="26" spans="2:12" ht="15.75" customHeight="1" x14ac:dyDescent="0.2">
      <c r="B26" s="30" t="s">
        <v>647</v>
      </c>
    </row>
    <row r="27" spans="2:12" ht="15.75" customHeight="1" x14ac:dyDescent="0.2">
      <c r="B27" s="30" t="s">
        <v>648</v>
      </c>
    </row>
    <row r="28" spans="2:12" ht="16.5" customHeight="1" x14ac:dyDescent="0.2"/>
  </sheetData>
  <mergeCells count="26">
    <mergeCell ref="I19:J19"/>
    <mergeCell ref="I20:J20"/>
    <mergeCell ref="I21:J21"/>
    <mergeCell ref="I13:J13"/>
    <mergeCell ref="I14:J14"/>
    <mergeCell ref="I15:J15"/>
    <mergeCell ref="I16:J16"/>
    <mergeCell ref="I17:J17"/>
    <mergeCell ref="I18:J18"/>
    <mergeCell ref="E7:I7"/>
    <mergeCell ref="B8:D8"/>
    <mergeCell ref="E8:I8"/>
    <mergeCell ref="B9:D9"/>
    <mergeCell ref="E9:I9"/>
    <mergeCell ref="B10:D10"/>
    <mergeCell ref="E10:I10"/>
    <mergeCell ref="B2:L2"/>
    <mergeCell ref="B4:D4"/>
    <mergeCell ref="E4:I4"/>
    <mergeCell ref="J4:J10"/>
    <mergeCell ref="B5:D5"/>
    <mergeCell ref="E5:I5"/>
    <mergeCell ref="K5:L10"/>
    <mergeCell ref="B6:D6"/>
    <mergeCell ref="E6:I6"/>
    <mergeCell ref="B7:D7"/>
  </mergeCells>
  <phoneticPr fontId="1"/>
  <printOptions horizontalCentered="1" verticalCentered="1"/>
  <pageMargins left="0.51" right="0.51" top="0.39370078740157483" bottom="0.19685039370078741" header="0.43307086614173229" footer="0.19685039370078741"/>
  <pageSetup paperSize="9" scale="59" orientation="portrait" verticalDpi="0" r:id="rId1"/>
  <headerFooter alignWithMargins="0">
    <oddHeader xml:space="preserve">&amp;R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
  <sheetViews>
    <sheetView view="pageBreakPreview" zoomScale="85" zoomScaleNormal="100" zoomScaleSheetLayoutView="85" workbookViewId="0">
      <selection activeCell="G28" sqref="G28"/>
    </sheetView>
  </sheetViews>
  <sheetFormatPr defaultRowHeight="12" x14ac:dyDescent="0.15"/>
  <cols>
    <col min="1" max="1" width="1.88671875" style="4" customWidth="1"/>
    <col min="2" max="2" width="2" style="4" customWidth="1"/>
    <col min="3" max="3" width="27.44140625" style="4" bestFit="1" customWidth="1"/>
    <col min="4" max="22" width="10.109375" style="3" customWidth="1"/>
    <col min="23" max="259" width="9" style="3"/>
    <col min="260" max="260" width="1.88671875" style="3" customWidth="1"/>
    <col min="261" max="261" width="2" style="3" customWidth="1"/>
    <col min="262" max="262" width="27.44140625" style="3" bestFit="1" customWidth="1"/>
    <col min="263" max="278" width="10.109375" style="3" customWidth="1"/>
    <col min="279" max="515" width="9" style="3"/>
    <col min="516" max="516" width="1.88671875" style="3" customWidth="1"/>
    <col min="517" max="517" width="2" style="3" customWidth="1"/>
    <col min="518" max="518" width="27.44140625" style="3" bestFit="1" customWidth="1"/>
    <col min="519" max="534" width="10.109375" style="3" customWidth="1"/>
    <col min="535" max="771" width="9" style="3"/>
    <col min="772" max="772" width="1.88671875" style="3" customWidth="1"/>
    <col min="773" max="773" width="2" style="3" customWidth="1"/>
    <col min="774" max="774" width="27.44140625" style="3" bestFit="1" customWidth="1"/>
    <col min="775" max="790" width="10.109375" style="3" customWidth="1"/>
    <col min="791" max="1027" width="9" style="3"/>
    <col min="1028" max="1028" width="1.88671875" style="3" customWidth="1"/>
    <col min="1029" max="1029" width="2" style="3" customWidth="1"/>
    <col min="1030" max="1030" width="27.44140625" style="3" bestFit="1" customWidth="1"/>
    <col min="1031" max="1046" width="10.109375" style="3" customWidth="1"/>
    <col min="1047" max="1283" width="9" style="3"/>
    <col min="1284" max="1284" width="1.88671875" style="3" customWidth="1"/>
    <col min="1285" max="1285" width="2" style="3" customWidth="1"/>
    <col min="1286" max="1286" width="27.44140625" style="3" bestFit="1" customWidth="1"/>
    <col min="1287" max="1302" width="10.109375" style="3" customWidth="1"/>
    <col min="1303" max="1539" width="9" style="3"/>
    <col min="1540" max="1540" width="1.88671875" style="3" customWidth="1"/>
    <col min="1541" max="1541" width="2" style="3" customWidth="1"/>
    <col min="1542" max="1542" width="27.44140625" style="3" bestFit="1" customWidth="1"/>
    <col min="1543" max="1558" width="10.109375" style="3" customWidth="1"/>
    <col min="1559" max="1795" width="9" style="3"/>
    <col min="1796" max="1796" width="1.88671875" style="3" customWidth="1"/>
    <col min="1797" max="1797" width="2" style="3" customWidth="1"/>
    <col min="1798" max="1798" width="27.44140625" style="3" bestFit="1" customWidth="1"/>
    <col min="1799" max="1814" width="10.109375" style="3" customWidth="1"/>
    <col min="1815" max="2051" width="9" style="3"/>
    <col min="2052" max="2052" width="1.88671875" style="3" customWidth="1"/>
    <col min="2053" max="2053" width="2" style="3" customWidth="1"/>
    <col min="2054" max="2054" width="27.44140625" style="3" bestFit="1" customWidth="1"/>
    <col min="2055" max="2070" width="10.109375" style="3" customWidth="1"/>
    <col min="2071" max="2307" width="9" style="3"/>
    <col min="2308" max="2308" width="1.88671875" style="3" customWidth="1"/>
    <col min="2309" max="2309" width="2" style="3" customWidth="1"/>
    <col min="2310" max="2310" width="27.44140625" style="3" bestFit="1" customWidth="1"/>
    <col min="2311" max="2326" width="10.109375" style="3" customWidth="1"/>
    <col min="2327" max="2563" width="9" style="3"/>
    <col min="2564" max="2564" width="1.88671875" style="3" customWidth="1"/>
    <col min="2565" max="2565" width="2" style="3" customWidth="1"/>
    <col min="2566" max="2566" width="27.44140625" style="3" bestFit="1" customWidth="1"/>
    <col min="2567" max="2582" width="10.109375" style="3" customWidth="1"/>
    <col min="2583" max="2819" width="9" style="3"/>
    <col min="2820" max="2820" width="1.88671875" style="3" customWidth="1"/>
    <col min="2821" max="2821" width="2" style="3" customWidth="1"/>
    <col min="2822" max="2822" width="27.44140625" style="3" bestFit="1" customWidth="1"/>
    <col min="2823" max="2838" width="10.109375" style="3" customWidth="1"/>
    <col min="2839" max="3075" width="9" style="3"/>
    <col min="3076" max="3076" width="1.88671875" style="3" customWidth="1"/>
    <col min="3077" max="3077" width="2" style="3" customWidth="1"/>
    <col min="3078" max="3078" width="27.44140625" style="3" bestFit="1" customWidth="1"/>
    <col min="3079" max="3094" width="10.109375" style="3" customWidth="1"/>
    <col min="3095" max="3331" width="9" style="3"/>
    <col min="3332" max="3332" width="1.88671875" style="3" customWidth="1"/>
    <col min="3333" max="3333" width="2" style="3" customWidth="1"/>
    <col min="3334" max="3334" width="27.44140625" style="3" bestFit="1" customWidth="1"/>
    <col min="3335" max="3350" width="10.109375" style="3" customWidth="1"/>
    <col min="3351" max="3587" width="9" style="3"/>
    <col min="3588" max="3588" width="1.88671875" style="3" customWidth="1"/>
    <col min="3589" max="3589" width="2" style="3" customWidth="1"/>
    <col min="3590" max="3590" width="27.44140625" style="3" bestFit="1" customWidth="1"/>
    <col min="3591" max="3606" width="10.109375" style="3" customWidth="1"/>
    <col min="3607" max="3843" width="9" style="3"/>
    <col min="3844" max="3844" width="1.88671875" style="3" customWidth="1"/>
    <col min="3845" max="3845" width="2" style="3" customWidth="1"/>
    <col min="3846" max="3846" width="27.44140625" style="3" bestFit="1" customWidth="1"/>
    <col min="3847" max="3862" width="10.109375" style="3" customWidth="1"/>
    <col min="3863" max="4099" width="9" style="3"/>
    <col min="4100" max="4100" width="1.88671875" style="3" customWidth="1"/>
    <col min="4101" max="4101" width="2" style="3" customWidth="1"/>
    <col min="4102" max="4102" width="27.44140625" style="3" bestFit="1" customWidth="1"/>
    <col min="4103" max="4118" width="10.109375" style="3" customWidth="1"/>
    <col min="4119" max="4355" width="9" style="3"/>
    <col min="4356" max="4356" width="1.88671875" style="3" customWidth="1"/>
    <col min="4357" max="4357" width="2" style="3" customWidth="1"/>
    <col min="4358" max="4358" width="27.44140625" style="3" bestFit="1" customWidth="1"/>
    <col min="4359" max="4374" width="10.109375" style="3" customWidth="1"/>
    <col min="4375" max="4611" width="9" style="3"/>
    <col min="4612" max="4612" width="1.88671875" style="3" customWidth="1"/>
    <col min="4613" max="4613" width="2" style="3" customWidth="1"/>
    <col min="4614" max="4614" width="27.44140625" style="3" bestFit="1" customWidth="1"/>
    <col min="4615" max="4630" width="10.109375" style="3" customWidth="1"/>
    <col min="4631" max="4867" width="9" style="3"/>
    <col min="4868" max="4868" width="1.88671875" style="3" customWidth="1"/>
    <col min="4869" max="4869" width="2" style="3" customWidth="1"/>
    <col min="4870" max="4870" width="27.44140625" style="3" bestFit="1" customWidth="1"/>
    <col min="4871" max="4886" width="10.109375" style="3" customWidth="1"/>
    <col min="4887" max="5123" width="9" style="3"/>
    <col min="5124" max="5124" width="1.88671875" style="3" customWidth="1"/>
    <col min="5125" max="5125" width="2" style="3" customWidth="1"/>
    <col min="5126" max="5126" width="27.44140625" style="3" bestFit="1" customWidth="1"/>
    <col min="5127" max="5142" width="10.109375" style="3" customWidth="1"/>
    <col min="5143" max="5379" width="9" style="3"/>
    <col min="5380" max="5380" width="1.88671875" style="3" customWidth="1"/>
    <col min="5381" max="5381" width="2" style="3" customWidth="1"/>
    <col min="5382" max="5382" width="27.44140625" style="3" bestFit="1" customWidth="1"/>
    <col min="5383" max="5398" width="10.109375" style="3" customWidth="1"/>
    <col min="5399" max="5635" width="9" style="3"/>
    <col min="5636" max="5636" width="1.88671875" style="3" customWidth="1"/>
    <col min="5637" max="5637" width="2" style="3" customWidth="1"/>
    <col min="5638" max="5638" width="27.44140625" style="3" bestFit="1" customWidth="1"/>
    <col min="5639" max="5654" width="10.109375" style="3" customWidth="1"/>
    <col min="5655" max="5891" width="9" style="3"/>
    <col min="5892" max="5892" width="1.88671875" style="3" customWidth="1"/>
    <col min="5893" max="5893" width="2" style="3" customWidth="1"/>
    <col min="5894" max="5894" width="27.44140625" style="3" bestFit="1" customWidth="1"/>
    <col min="5895" max="5910" width="10.109375" style="3" customWidth="1"/>
    <col min="5911" max="6147" width="9" style="3"/>
    <col min="6148" max="6148" width="1.88671875" style="3" customWidth="1"/>
    <col min="6149" max="6149" width="2" style="3" customWidth="1"/>
    <col min="6150" max="6150" width="27.44140625" style="3" bestFit="1" customWidth="1"/>
    <col min="6151" max="6166" width="10.109375" style="3" customWidth="1"/>
    <col min="6167" max="6403" width="9" style="3"/>
    <col min="6404" max="6404" width="1.88671875" style="3" customWidth="1"/>
    <col min="6405" max="6405" width="2" style="3" customWidth="1"/>
    <col min="6406" max="6406" width="27.44140625" style="3" bestFit="1" customWidth="1"/>
    <col min="6407" max="6422" width="10.109375" style="3" customWidth="1"/>
    <col min="6423" max="6659" width="9" style="3"/>
    <col min="6660" max="6660" width="1.88671875" style="3" customWidth="1"/>
    <col min="6661" max="6661" width="2" style="3" customWidth="1"/>
    <col min="6662" max="6662" width="27.44140625" style="3" bestFit="1" customWidth="1"/>
    <col min="6663" max="6678" width="10.109375" style="3" customWidth="1"/>
    <col min="6679" max="6915" width="9" style="3"/>
    <col min="6916" max="6916" width="1.88671875" style="3" customWidth="1"/>
    <col min="6917" max="6917" width="2" style="3" customWidth="1"/>
    <col min="6918" max="6918" width="27.44140625" style="3" bestFit="1" customWidth="1"/>
    <col min="6919" max="6934" width="10.109375" style="3" customWidth="1"/>
    <col min="6935" max="7171" width="9" style="3"/>
    <col min="7172" max="7172" width="1.88671875" style="3" customWidth="1"/>
    <col min="7173" max="7173" width="2" style="3" customWidth="1"/>
    <col min="7174" max="7174" width="27.44140625" style="3" bestFit="1" customWidth="1"/>
    <col min="7175" max="7190" width="10.109375" style="3" customWidth="1"/>
    <col min="7191" max="7427" width="9" style="3"/>
    <col min="7428" max="7428" width="1.88671875" style="3" customWidth="1"/>
    <col min="7429" max="7429" width="2" style="3" customWidth="1"/>
    <col min="7430" max="7430" width="27.44140625" style="3" bestFit="1" customWidth="1"/>
    <col min="7431" max="7446" width="10.109375" style="3" customWidth="1"/>
    <col min="7447" max="7683" width="9" style="3"/>
    <col min="7684" max="7684" width="1.88671875" style="3" customWidth="1"/>
    <col min="7685" max="7685" width="2" style="3" customWidth="1"/>
    <col min="7686" max="7686" width="27.44140625" style="3" bestFit="1" customWidth="1"/>
    <col min="7687" max="7702" width="10.109375" style="3" customWidth="1"/>
    <col min="7703" max="7939" width="9" style="3"/>
    <col min="7940" max="7940" width="1.88671875" style="3" customWidth="1"/>
    <col min="7941" max="7941" width="2" style="3" customWidth="1"/>
    <col min="7942" max="7942" width="27.44140625" style="3" bestFit="1" customWidth="1"/>
    <col min="7943" max="7958" width="10.109375" style="3" customWidth="1"/>
    <col min="7959" max="8195" width="9" style="3"/>
    <col min="8196" max="8196" width="1.88671875" style="3" customWidth="1"/>
    <col min="8197" max="8197" width="2" style="3" customWidth="1"/>
    <col min="8198" max="8198" width="27.44140625" style="3" bestFit="1" customWidth="1"/>
    <col min="8199" max="8214" width="10.109375" style="3" customWidth="1"/>
    <col min="8215" max="8451" width="9" style="3"/>
    <col min="8452" max="8452" width="1.88671875" style="3" customWidth="1"/>
    <col min="8453" max="8453" width="2" style="3" customWidth="1"/>
    <col min="8454" max="8454" width="27.44140625" style="3" bestFit="1" customWidth="1"/>
    <col min="8455" max="8470" width="10.109375" style="3" customWidth="1"/>
    <col min="8471" max="8707" width="9" style="3"/>
    <col min="8708" max="8708" width="1.88671875" style="3" customWidth="1"/>
    <col min="8709" max="8709" width="2" style="3" customWidth="1"/>
    <col min="8710" max="8710" width="27.44140625" style="3" bestFit="1" customWidth="1"/>
    <col min="8711" max="8726" width="10.109375" style="3" customWidth="1"/>
    <col min="8727" max="8963" width="9" style="3"/>
    <col min="8964" max="8964" width="1.88671875" style="3" customWidth="1"/>
    <col min="8965" max="8965" width="2" style="3" customWidth="1"/>
    <col min="8966" max="8966" width="27.44140625" style="3" bestFit="1" customWidth="1"/>
    <col min="8967" max="8982" width="10.109375" style="3" customWidth="1"/>
    <col min="8983" max="9219" width="9" style="3"/>
    <col min="9220" max="9220" width="1.88671875" style="3" customWidth="1"/>
    <col min="9221" max="9221" width="2" style="3" customWidth="1"/>
    <col min="9222" max="9222" width="27.44140625" style="3" bestFit="1" customWidth="1"/>
    <col min="9223" max="9238" width="10.109375" style="3" customWidth="1"/>
    <col min="9239" max="9475" width="9" style="3"/>
    <col min="9476" max="9476" width="1.88671875" style="3" customWidth="1"/>
    <col min="9477" max="9477" width="2" style="3" customWidth="1"/>
    <col min="9478" max="9478" width="27.44140625" style="3" bestFit="1" customWidth="1"/>
    <col min="9479" max="9494" width="10.109375" style="3" customWidth="1"/>
    <col min="9495" max="9731" width="9" style="3"/>
    <col min="9732" max="9732" width="1.88671875" style="3" customWidth="1"/>
    <col min="9733" max="9733" width="2" style="3" customWidth="1"/>
    <col min="9734" max="9734" width="27.44140625" style="3" bestFit="1" customWidth="1"/>
    <col min="9735" max="9750" width="10.109375" style="3" customWidth="1"/>
    <col min="9751" max="9987" width="9" style="3"/>
    <col min="9988" max="9988" width="1.88671875" style="3" customWidth="1"/>
    <col min="9989" max="9989" width="2" style="3" customWidth="1"/>
    <col min="9990" max="9990" width="27.44140625" style="3" bestFit="1" customWidth="1"/>
    <col min="9991" max="10006" width="10.109375" style="3" customWidth="1"/>
    <col min="10007" max="10243" width="9" style="3"/>
    <col min="10244" max="10244" width="1.88671875" style="3" customWidth="1"/>
    <col min="10245" max="10245" width="2" style="3" customWidth="1"/>
    <col min="10246" max="10246" width="27.44140625" style="3" bestFit="1" customWidth="1"/>
    <col min="10247" max="10262" width="10.109375" style="3" customWidth="1"/>
    <col min="10263" max="10499" width="9" style="3"/>
    <col min="10500" max="10500" width="1.88671875" style="3" customWidth="1"/>
    <col min="10501" max="10501" width="2" style="3" customWidth="1"/>
    <col min="10502" max="10502" width="27.44140625" style="3" bestFit="1" customWidth="1"/>
    <col min="10503" max="10518" width="10.109375" style="3" customWidth="1"/>
    <col min="10519" max="10755" width="9" style="3"/>
    <col min="10756" max="10756" width="1.88671875" style="3" customWidth="1"/>
    <col min="10757" max="10757" width="2" style="3" customWidth="1"/>
    <col min="10758" max="10758" width="27.44140625" style="3" bestFit="1" customWidth="1"/>
    <col min="10759" max="10774" width="10.109375" style="3" customWidth="1"/>
    <col min="10775" max="11011" width="9" style="3"/>
    <col min="11012" max="11012" width="1.88671875" style="3" customWidth="1"/>
    <col min="11013" max="11013" width="2" style="3" customWidth="1"/>
    <col min="11014" max="11014" width="27.44140625" style="3" bestFit="1" customWidth="1"/>
    <col min="11015" max="11030" width="10.109375" style="3" customWidth="1"/>
    <col min="11031" max="11267" width="9" style="3"/>
    <col min="11268" max="11268" width="1.88671875" style="3" customWidth="1"/>
    <col min="11269" max="11269" width="2" style="3" customWidth="1"/>
    <col min="11270" max="11270" width="27.44140625" style="3" bestFit="1" customWidth="1"/>
    <col min="11271" max="11286" width="10.109375" style="3" customWidth="1"/>
    <col min="11287" max="11523" width="9" style="3"/>
    <col min="11524" max="11524" width="1.88671875" style="3" customWidth="1"/>
    <col min="11525" max="11525" width="2" style="3" customWidth="1"/>
    <col min="11526" max="11526" width="27.44140625" style="3" bestFit="1" customWidth="1"/>
    <col min="11527" max="11542" width="10.109375" style="3" customWidth="1"/>
    <col min="11543" max="11779" width="9" style="3"/>
    <col min="11780" max="11780" width="1.88671875" style="3" customWidth="1"/>
    <col min="11781" max="11781" width="2" style="3" customWidth="1"/>
    <col min="11782" max="11782" width="27.44140625" style="3" bestFit="1" customWidth="1"/>
    <col min="11783" max="11798" width="10.109375" style="3" customWidth="1"/>
    <col min="11799" max="12035" width="9" style="3"/>
    <col min="12036" max="12036" width="1.88671875" style="3" customWidth="1"/>
    <col min="12037" max="12037" width="2" style="3" customWidth="1"/>
    <col min="12038" max="12038" width="27.44140625" style="3" bestFit="1" customWidth="1"/>
    <col min="12039" max="12054" width="10.109375" style="3" customWidth="1"/>
    <col min="12055" max="12291" width="9" style="3"/>
    <col min="12292" max="12292" width="1.88671875" style="3" customWidth="1"/>
    <col min="12293" max="12293" width="2" style="3" customWidth="1"/>
    <col min="12294" max="12294" width="27.44140625" style="3" bestFit="1" customWidth="1"/>
    <col min="12295" max="12310" width="10.109375" style="3" customWidth="1"/>
    <col min="12311" max="12547" width="9" style="3"/>
    <col min="12548" max="12548" width="1.88671875" style="3" customWidth="1"/>
    <col min="12549" max="12549" width="2" style="3" customWidth="1"/>
    <col min="12550" max="12550" width="27.44140625" style="3" bestFit="1" customWidth="1"/>
    <col min="12551" max="12566" width="10.109375" style="3" customWidth="1"/>
    <col min="12567" max="12803" width="9" style="3"/>
    <col min="12804" max="12804" width="1.88671875" style="3" customWidth="1"/>
    <col min="12805" max="12805" width="2" style="3" customWidth="1"/>
    <col min="12806" max="12806" width="27.44140625" style="3" bestFit="1" customWidth="1"/>
    <col min="12807" max="12822" width="10.109375" style="3" customWidth="1"/>
    <col min="12823" max="13059" width="9" style="3"/>
    <col min="13060" max="13060" width="1.88671875" style="3" customWidth="1"/>
    <col min="13061" max="13061" width="2" style="3" customWidth="1"/>
    <col min="13062" max="13062" width="27.44140625" style="3" bestFit="1" customWidth="1"/>
    <col min="13063" max="13078" width="10.109375" style="3" customWidth="1"/>
    <col min="13079" max="13315" width="9" style="3"/>
    <col min="13316" max="13316" width="1.88671875" style="3" customWidth="1"/>
    <col min="13317" max="13317" width="2" style="3" customWidth="1"/>
    <col min="13318" max="13318" width="27.44140625" style="3" bestFit="1" customWidth="1"/>
    <col min="13319" max="13334" width="10.109375" style="3" customWidth="1"/>
    <col min="13335" max="13571" width="9" style="3"/>
    <col min="13572" max="13572" width="1.88671875" style="3" customWidth="1"/>
    <col min="13573" max="13573" width="2" style="3" customWidth="1"/>
    <col min="13574" max="13574" width="27.44140625" style="3" bestFit="1" customWidth="1"/>
    <col min="13575" max="13590" width="10.109375" style="3" customWidth="1"/>
    <col min="13591" max="13827" width="9" style="3"/>
    <col min="13828" max="13828" width="1.88671875" style="3" customWidth="1"/>
    <col min="13829" max="13829" width="2" style="3" customWidth="1"/>
    <col min="13830" max="13830" width="27.44140625" style="3" bestFit="1" customWidth="1"/>
    <col min="13831" max="13846" width="10.109375" style="3" customWidth="1"/>
    <col min="13847" max="14083" width="9" style="3"/>
    <col min="14084" max="14084" width="1.88671875" style="3" customWidth="1"/>
    <col min="14085" max="14085" width="2" style="3" customWidth="1"/>
    <col min="14086" max="14086" width="27.44140625" style="3" bestFit="1" customWidth="1"/>
    <col min="14087" max="14102" width="10.109375" style="3" customWidth="1"/>
    <col min="14103" max="14339" width="9" style="3"/>
    <col min="14340" max="14340" width="1.88671875" style="3" customWidth="1"/>
    <col min="14341" max="14341" width="2" style="3" customWidth="1"/>
    <col min="14342" max="14342" width="27.44140625" style="3" bestFit="1" customWidth="1"/>
    <col min="14343" max="14358" width="10.109375" style="3" customWidth="1"/>
    <col min="14359" max="14595" width="9" style="3"/>
    <col min="14596" max="14596" width="1.88671875" style="3" customWidth="1"/>
    <col min="14597" max="14597" width="2" style="3" customWidth="1"/>
    <col min="14598" max="14598" width="27.44140625" style="3" bestFit="1" customWidth="1"/>
    <col min="14599" max="14614" width="10.109375" style="3" customWidth="1"/>
    <col min="14615" max="14851" width="9" style="3"/>
    <col min="14852" max="14852" width="1.88671875" style="3" customWidth="1"/>
    <col min="14853" max="14853" width="2" style="3" customWidth="1"/>
    <col min="14854" max="14854" width="27.44140625" style="3" bestFit="1" customWidth="1"/>
    <col min="14855" max="14870" width="10.109375" style="3" customWidth="1"/>
    <col min="14871" max="15107" width="9" style="3"/>
    <col min="15108" max="15108" width="1.88671875" style="3" customWidth="1"/>
    <col min="15109" max="15109" width="2" style="3" customWidth="1"/>
    <col min="15110" max="15110" width="27.44140625" style="3" bestFit="1" customWidth="1"/>
    <col min="15111" max="15126" width="10.109375" style="3" customWidth="1"/>
    <col min="15127" max="15363" width="9" style="3"/>
    <col min="15364" max="15364" width="1.88671875" style="3" customWidth="1"/>
    <col min="15365" max="15365" width="2" style="3" customWidth="1"/>
    <col min="15366" max="15366" width="27.44140625" style="3" bestFit="1" customWidth="1"/>
    <col min="15367" max="15382" width="10.109375" style="3" customWidth="1"/>
    <col min="15383" max="15619" width="9" style="3"/>
    <col min="15620" max="15620" width="1.88671875" style="3" customWidth="1"/>
    <col min="15621" max="15621" width="2" style="3" customWidth="1"/>
    <col min="15622" max="15622" width="27.44140625" style="3" bestFit="1" customWidth="1"/>
    <col min="15623" max="15638" width="10.109375" style="3" customWidth="1"/>
    <col min="15639" max="15875" width="9" style="3"/>
    <col min="15876" max="15876" width="1.88671875" style="3" customWidth="1"/>
    <col min="15877" max="15877" width="2" style="3" customWidth="1"/>
    <col min="15878" max="15878" width="27.44140625" style="3" bestFit="1" customWidth="1"/>
    <col min="15879" max="15894" width="10.109375" style="3" customWidth="1"/>
    <col min="15895" max="16131" width="9" style="3"/>
    <col min="16132" max="16132" width="1.88671875" style="3" customWidth="1"/>
    <col min="16133" max="16133" width="2" style="3" customWidth="1"/>
    <col min="16134" max="16134" width="27.44140625" style="3" bestFit="1" customWidth="1"/>
    <col min="16135" max="16150" width="10.109375" style="3" customWidth="1"/>
    <col min="16151" max="16384" width="9" style="3"/>
  </cols>
  <sheetData>
    <row r="1" spans="1:22" ht="13.2" x14ac:dyDescent="0.2">
      <c r="V1" s="1" t="s">
        <v>361</v>
      </c>
    </row>
    <row r="2" spans="1:22" ht="13.2" x14ac:dyDescent="0.2">
      <c r="A2" s="42" t="s">
        <v>351</v>
      </c>
    </row>
    <row r="4" spans="1:22" ht="12.6" thickBot="1" x14ac:dyDescent="0.2">
      <c r="A4" s="4" t="s">
        <v>110</v>
      </c>
      <c r="D4" s="2" t="s">
        <v>0</v>
      </c>
      <c r="E4" s="2" t="s">
        <v>1</v>
      </c>
      <c r="F4" s="2" t="s">
        <v>2</v>
      </c>
      <c r="G4" s="2" t="s">
        <v>3</v>
      </c>
      <c r="H4" s="2" t="s">
        <v>4</v>
      </c>
      <c r="I4" s="2" t="s">
        <v>5</v>
      </c>
      <c r="J4" s="2" t="s">
        <v>6</v>
      </c>
      <c r="K4" s="2" t="s">
        <v>7</v>
      </c>
      <c r="L4" s="2" t="s">
        <v>8</v>
      </c>
      <c r="M4" s="2" t="s">
        <v>9</v>
      </c>
      <c r="N4" s="2" t="s">
        <v>10</v>
      </c>
      <c r="O4" s="2" t="s">
        <v>11</v>
      </c>
      <c r="P4" s="2" t="s">
        <v>164</v>
      </c>
      <c r="Q4" s="2" t="s">
        <v>165</v>
      </c>
      <c r="R4" s="2" t="s">
        <v>342</v>
      </c>
      <c r="S4" s="2" t="s">
        <v>343</v>
      </c>
      <c r="T4" s="2" t="s">
        <v>344</v>
      </c>
      <c r="U4" s="2" t="s">
        <v>373</v>
      </c>
      <c r="V4" s="2" t="s">
        <v>12</v>
      </c>
    </row>
    <row r="5" spans="1:22" x14ac:dyDescent="0.15">
      <c r="A5" s="43"/>
      <c r="B5" s="250"/>
      <c r="C5" s="44" t="s">
        <v>113</v>
      </c>
      <c r="D5" s="251" t="s">
        <v>222</v>
      </c>
      <c r="E5" s="251" t="s">
        <v>223</v>
      </c>
      <c r="F5" s="251" t="s">
        <v>224</v>
      </c>
      <c r="G5" s="251" t="s">
        <v>225</v>
      </c>
      <c r="H5" s="251" t="s">
        <v>226</v>
      </c>
      <c r="I5" s="251" t="s">
        <v>227</v>
      </c>
      <c r="J5" s="251" t="s">
        <v>228</v>
      </c>
      <c r="K5" s="251" t="s">
        <v>229</v>
      </c>
      <c r="L5" s="251" t="s">
        <v>230</v>
      </c>
      <c r="M5" s="251" t="s">
        <v>231</v>
      </c>
      <c r="N5" s="251" t="s">
        <v>239</v>
      </c>
      <c r="O5" s="251" t="s">
        <v>336</v>
      </c>
      <c r="P5" s="251" t="s">
        <v>337</v>
      </c>
      <c r="Q5" s="251" t="s">
        <v>338</v>
      </c>
      <c r="R5" s="251" t="s">
        <v>339</v>
      </c>
      <c r="S5" s="251" t="s">
        <v>340</v>
      </c>
      <c r="T5" s="390" t="s">
        <v>341</v>
      </c>
      <c r="U5" s="252" t="s">
        <v>374</v>
      </c>
      <c r="V5" s="53" t="s">
        <v>13</v>
      </c>
    </row>
    <row r="6" spans="1:22" ht="12.6" thickBot="1" x14ac:dyDescent="0.2">
      <c r="A6" s="254"/>
      <c r="B6" s="255"/>
      <c r="C6" s="47"/>
      <c r="D6" s="828" t="s">
        <v>540</v>
      </c>
      <c r="E6" s="828" t="s">
        <v>541</v>
      </c>
      <c r="F6" s="828" t="s">
        <v>542</v>
      </c>
      <c r="G6" s="828" t="s">
        <v>543</v>
      </c>
      <c r="H6" s="828" t="s">
        <v>544</v>
      </c>
      <c r="I6" s="828" t="s">
        <v>545</v>
      </c>
      <c r="J6" s="828" t="s">
        <v>546</v>
      </c>
      <c r="K6" s="828" t="s">
        <v>547</v>
      </c>
      <c r="L6" s="828" t="s">
        <v>548</v>
      </c>
      <c r="M6" s="828" t="s">
        <v>549</v>
      </c>
      <c r="N6" s="828" t="s">
        <v>550</v>
      </c>
      <c r="O6" s="828" t="s">
        <v>551</v>
      </c>
      <c r="P6" s="828" t="s">
        <v>552</v>
      </c>
      <c r="Q6" s="828" t="s">
        <v>553</v>
      </c>
      <c r="R6" s="828" t="s">
        <v>554</v>
      </c>
      <c r="S6" s="828" t="s">
        <v>555</v>
      </c>
      <c r="T6" s="828" t="s">
        <v>556</v>
      </c>
      <c r="U6" s="207" t="s">
        <v>557</v>
      </c>
      <c r="V6" s="47"/>
    </row>
    <row r="7" spans="1:22" ht="12.6" thickTop="1" x14ac:dyDescent="0.15">
      <c r="A7" s="256"/>
      <c r="B7" s="257" t="s">
        <v>14</v>
      </c>
      <c r="C7" s="49"/>
      <c r="D7" s="258"/>
      <c r="E7" s="258"/>
      <c r="F7" s="258"/>
      <c r="G7" s="258"/>
      <c r="H7" s="258"/>
      <c r="I7" s="258"/>
      <c r="J7" s="258"/>
      <c r="K7" s="258"/>
      <c r="L7" s="258"/>
      <c r="M7" s="258"/>
      <c r="N7" s="258"/>
      <c r="O7" s="258"/>
      <c r="P7" s="258"/>
      <c r="Q7" s="258"/>
      <c r="R7" s="258"/>
      <c r="S7" s="258"/>
      <c r="T7" s="432"/>
      <c r="U7" s="259"/>
      <c r="V7" s="49"/>
    </row>
    <row r="8" spans="1:22" x14ac:dyDescent="0.15">
      <c r="A8" s="260"/>
      <c r="B8" s="261"/>
      <c r="C8" s="262" t="s">
        <v>15</v>
      </c>
      <c r="D8" s="263"/>
      <c r="E8" s="263"/>
      <c r="F8" s="263"/>
      <c r="G8" s="263"/>
      <c r="H8" s="263"/>
      <c r="I8" s="263"/>
      <c r="J8" s="263"/>
      <c r="K8" s="263"/>
      <c r="L8" s="263"/>
      <c r="M8" s="263"/>
      <c r="N8" s="263"/>
      <c r="O8" s="263"/>
      <c r="P8" s="263"/>
      <c r="Q8" s="263"/>
      <c r="R8" s="263"/>
      <c r="S8" s="263"/>
      <c r="T8" s="263"/>
      <c r="U8" s="262"/>
      <c r="V8" s="264"/>
    </row>
    <row r="9" spans="1:22" x14ac:dyDescent="0.15">
      <c r="A9" s="260"/>
      <c r="B9" s="261"/>
      <c r="C9" s="265" t="s">
        <v>102</v>
      </c>
      <c r="D9" s="266"/>
      <c r="E9" s="266"/>
      <c r="F9" s="266"/>
      <c r="G9" s="266"/>
      <c r="H9" s="266"/>
      <c r="I9" s="266"/>
      <c r="J9" s="266"/>
      <c r="K9" s="266"/>
      <c r="L9" s="266"/>
      <c r="M9" s="266"/>
      <c r="N9" s="266"/>
      <c r="O9" s="266"/>
      <c r="P9" s="266"/>
      <c r="Q9" s="266"/>
      <c r="R9" s="266"/>
      <c r="S9" s="266"/>
      <c r="T9" s="266"/>
      <c r="U9" s="267"/>
      <c r="V9" s="268"/>
    </row>
    <row r="10" spans="1:22" x14ac:dyDescent="0.15">
      <c r="A10" s="260"/>
      <c r="B10" s="261"/>
      <c r="C10" s="267" t="s">
        <v>16</v>
      </c>
      <c r="D10" s="266"/>
      <c r="E10" s="266"/>
      <c r="F10" s="266"/>
      <c r="G10" s="266"/>
      <c r="H10" s="266"/>
      <c r="I10" s="266"/>
      <c r="J10" s="266"/>
      <c r="K10" s="266"/>
      <c r="L10" s="266"/>
      <c r="M10" s="266"/>
      <c r="N10" s="266"/>
      <c r="O10" s="266"/>
      <c r="P10" s="266"/>
      <c r="Q10" s="266"/>
      <c r="R10" s="266"/>
      <c r="S10" s="266"/>
      <c r="T10" s="266"/>
      <c r="U10" s="267"/>
      <c r="V10" s="268"/>
    </row>
    <row r="11" spans="1:22" x14ac:dyDescent="0.15">
      <c r="A11" s="269"/>
      <c r="B11" s="261"/>
      <c r="C11" s="270" t="s">
        <v>17</v>
      </c>
      <c r="D11" s="271"/>
      <c r="E11" s="271"/>
      <c r="F11" s="271"/>
      <c r="G11" s="271"/>
      <c r="H11" s="271"/>
      <c r="I11" s="271"/>
      <c r="J11" s="271"/>
      <c r="K11" s="271"/>
      <c r="L11" s="271"/>
      <c r="M11" s="271"/>
      <c r="N11" s="271"/>
      <c r="O11" s="271"/>
      <c r="P11" s="271"/>
      <c r="Q11" s="271"/>
      <c r="R11" s="271"/>
      <c r="S11" s="271"/>
      <c r="T11" s="271"/>
      <c r="U11" s="270"/>
      <c r="V11" s="272"/>
    </row>
    <row r="12" spans="1:22" x14ac:dyDescent="0.15">
      <c r="A12" s="260"/>
      <c r="B12" s="273" t="s">
        <v>18</v>
      </c>
      <c r="C12" s="274"/>
      <c r="D12" s="275"/>
      <c r="E12" s="275"/>
      <c r="F12" s="275"/>
      <c r="G12" s="275"/>
      <c r="H12" s="275"/>
      <c r="I12" s="275"/>
      <c r="J12" s="275"/>
      <c r="K12" s="275"/>
      <c r="L12" s="275"/>
      <c r="M12" s="275"/>
      <c r="N12" s="275"/>
      <c r="O12" s="275"/>
      <c r="P12" s="275"/>
      <c r="Q12" s="275"/>
      <c r="R12" s="275"/>
      <c r="S12" s="275"/>
      <c r="T12" s="279"/>
      <c r="U12" s="277"/>
      <c r="V12" s="274"/>
    </row>
    <row r="13" spans="1:22" x14ac:dyDescent="0.15">
      <c r="A13" s="260"/>
      <c r="B13" s="261"/>
      <c r="C13" s="262" t="s">
        <v>19</v>
      </c>
      <c r="D13" s="263"/>
      <c r="E13" s="263"/>
      <c r="F13" s="263"/>
      <c r="G13" s="263"/>
      <c r="H13" s="263"/>
      <c r="I13" s="263"/>
      <c r="J13" s="263"/>
      <c r="K13" s="263"/>
      <c r="L13" s="263"/>
      <c r="M13" s="263"/>
      <c r="N13" s="263"/>
      <c r="O13" s="263"/>
      <c r="P13" s="263"/>
      <c r="Q13" s="263"/>
      <c r="R13" s="263"/>
      <c r="S13" s="263"/>
      <c r="T13" s="263"/>
      <c r="U13" s="262"/>
      <c r="V13" s="264"/>
    </row>
    <row r="14" spans="1:22" x14ac:dyDescent="0.15">
      <c r="A14" s="260"/>
      <c r="B14" s="261"/>
      <c r="C14" s="270" t="s">
        <v>20</v>
      </c>
      <c r="D14" s="271"/>
      <c r="E14" s="271"/>
      <c r="F14" s="271"/>
      <c r="G14" s="271"/>
      <c r="H14" s="271"/>
      <c r="I14" s="271"/>
      <c r="J14" s="271"/>
      <c r="K14" s="271"/>
      <c r="L14" s="271"/>
      <c r="M14" s="271"/>
      <c r="N14" s="271"/>
      <c r="O14" s="271"/>
      <c r="P14" s="271"/>
      <c r="Q14" s="271"/>
      <c r="R14" s="271"/>
      <c r="S14" s="271"/>
      <c r="T14" s="271"/>
      <c r="U14" s="270"/>
      <c r="V14" s="272"/>
    </row>
    <row r="15" spans="1:22" x14ac:dyDescent="0.15">
      <c r="A15" s="260"/>
      <c r="B15" s="261"/>
      <c r="C15" s="270" t="s">
        <v>356</v>
      </c>
      <c r="D15" s="271"/>
      <c r="E15" s="271"/>
      <c r="F15" s="271"/>
      <c r="G15" s="271"/>
      <c r="H15" s="271"/>
      <c r="I15" s="271"/>
      <c r="J15" s="271"/>
      <c r="K15" s="271"/>
      <c r="L15" s="271"/>
      <c r="M15" s="271"/>
      <c r="N15" s="271"/>
      <c r="O15" s="271"/>
      <c r="P15" s="271"/>
      <c r="Q15" s="271"/>
      <c r="R15" s="271"/>
      <c r="S15" s="271"/>
      <c r="T15" s="271"/>
      <c r="U15" s="270"/>
      <c r="V15" s="272"/>
    </row>
    <row r="16" spans="1:22" x14ac:dyDescent="0.15">
      <c r="A16" s="269"/>
      <c r="B16" s="261"/>
      <c r="C16" s="270" t="s">
        <v>21</v>
      </c>
      <c r="D16" s="271"/>
      <c r="E16" s="271"/>
      <c r="F16" s="271"/>
      <c r="G16" s="271"/>
      <c r="H16" s="271"/>
      <c r="I16" s="271"/>
      <c r="J16" s="271"/>
      <c r="K16" s="271"/>
      <c r="L16" s="271"/>
      <c r="M16" s="271"/>
      <c r="N16" s="271"/>
      <c r="O16" s="271"/>
      <c r="P16" s="271"/>
      <c r="Q16" s="271"/>
      <c r="R16" s="271"/>
      <c r="S16" s="271"/>
      <c r="T16" s="271"/>
      <c r="U16" s="270"/>
      <c r="V16" s="272"/>
    </row>
    <row r="17" spans="1:22" x14ac:dyDescent="0.15">
      <c r="A17" s="278"/>
      <c r="B17" s="275" t="s">
        <v>22</v>
      </c>
      <c r="C17" s="277"/>
      <c r="D17" s="279"/>
      <c r="E17" s="279"/>
      <c r="F17" s="279"/>
      <c r="G17" s="279"/>
      <c r="H17" s="279"/>
      <c r="I17" s="279"/>
      <c r="J17" s="279"/>
      <c r="K17" s="279"/>
      <c r="L17" s="279"/>
      <c r="M17" s="279"/>
      <c r="N17" s="279"/>
      <c r="O17" s="279"/>
      <c r="P17" s="279"/>
      <c r="Q17" s="279"/>
      <c r="R17" s="279"/>
      <c r="S17" s="279"/>
      <c r="T17" s="279"/>
      <c r="U17" s="277"/>
      <c r="V17" s="274"/>
    </row>
    <row r="18" spans="1:22" x14ac:dyDescent="0.15">
      <c r="A18" s="278"/>
      <c r="B18" s="276" t="s">
        <v>23</v>
      </c>
      <c r="C18" s="274"/>
      <c r="D18" s="275"/>
      <c r="E18" s="275"/>
      <c r="F18" s="275"/>
      <c r="G18" s="275"/>
      <c r="H18" s="275"/>
      <c r="I18" s="275"/>
      <c r="J18" s="275"/>
      <c r="K18" s="275"/>
      <c r="L18" s="275"/>
      <c r="M18" s="275"/>
      <c r="N18" s="275"/>
      <c r="O18" s="275"/>
      <c r="P18" s="275"/>
      <c r="Q18" s="275"/>
      <c r="R18" s="275"/>
      <c r="S18" s="275"/>
      <c r="T18" s="279"/>
      <c r="U18" s="277"/>
      <c r="V18" s="274"/>
    </row>
    <row r="19" spans="1:22" ht="12.6" thickBot="1" x14ac:dyDescent="0.2">
      <c r="A19" s="280"/>
      <c r="B19" s="281" t="s">
        <v>24</v>
      </c>
      <c r="C19" s="282"/>
      <c r="D19" s="283"/>
      <c r="E19" s="283"/>
      <c r="F19" s="283"/>
      <c r="G19" s="283"/>
      <c r="H19" s="283"/>
      <c r="I19" s="283"/>
      <c r="J19" s="283"/>
      <c r="K19" s="283"/>
      <c r="L19" s="283"/>
      <c r="M19" s="283"/>
      <c r="N19" s="283"/>
      <c r="O19" s="283"/>
      <c r="P19" s="283"/>
      <c r="Q19" s="283"/>
      <c r="R19" s="283"/>
      <c r="S19" s="283"/>
      <c r="T19" s="283"/>
      <c r="U19" s="282"/>
      <c r="V19" s="284"/>
    </row>
    <row r="20" spans="1:22" x14ac:dyDescent="0.15">
      <c r="A20" s="285"/>
      <c r="B20" s="38"/>
      <c r="C20" s="38"/>
      <c r="D20" s="38"/>
      <c r="E20" s="38"/>
      <c r="F20" s="38"/>
      <c r="G20" s="38"/>
      <c r="H20" s="38"/>
      <c r="I20" s="38"/>
      <c r="J20" s="38"/>
      <c r="K20" s="38"/>
      <c r="L20" s="38"/>
      <c r="M20" s="38"/>
      <c r="N20" s="38"/>
      <c r="O20" s="38"/>
      <c r="P20" s="38"/>
      <c r="Q20" s="38"/>
      <c r="R20" s="38"/>
      <c r="S20" s="38"/>
      <c r="T20" s="38"/>
      <c r="U20" s="38"/>
      <c r="V20" s="38"/>
    </row>
    <row r="21" spans="1:22" x14ac:dyDescent="0.15">
      <c r="A21" s="285"/>
      <c r="B21" s="38"/>
      <c r="C21" s="38"/>
      <c r="D21" s="38"/>
      <c r="E21" s="38"/>
      <c r="F21" s="38"/>
      <c r="G21" s="38"/>
      <c r="H21" s="38"/>
      <c r="I21" s="38"/>
      <c r="J21" s="38"/>
      <c r="K21" s="38"/>
      <c r="L21" s="38"/>
      <c r="M21" s="38"/>
      <c r="N21" s="38"/>
      <c r="O21" s="38"/>
      <c r="P21" s="38"/>
      <c r="Q21" s="38"/>
      <c r="R21" s="38"/>
      <c r="S21" s="38"/>
      <c r="T21" s="38"/>
      <c r="U21" s="38"/>
      <c r="V21" s="38"/>
    </row>
    <row r="22" spans="1:22" ht="12.6" thickBot="1" x14ac:dyDescent="0.2">
      <c r="A22" s="286" t="s">
        <v>25</v>
      </c>
      <c r="B22" s="38"/>
      <c r="C22" s="38"/>
      <c r="D22" s="2" t="s">
        <v>0</v>
      </c>
      <c r="E22" s="2" t="s">
        <v>1</v>
      </c>
      <c r="F22" s="2" t="s">
        <v>2</v>
      </c>
      <c r="G22" s="2" t="s">
        <v>3</v>
      </c>
      <c r="H22" s="2" t="s">
        <v>4</v>
      </c>
      <c r="I22" s="2" t="s">
        <v>5</v>
      </c>
      <c r="J22" s="2" t="s">
        <v>6</v>
      </c>
      <c r="K22" s="2" t="s">
        <v>7</v>
      </c>
      <c r="L22" s="2" t="s">
        <v>8</v>
      </c>
      <c r="M22" s="2" t="s">
        <v>9</v>
      </c>
      <c r="N22" s="2" t="s">
        <v>10</v>
      </c>
      <c r="O22" s="2" t="s">
        <v>11</v>
      </c>
      <c r="P22" s="2" t="s">
        <v>164</v>
      </c>
      <c r="Q22" s="2" t="s">
        <v>165</v>
      </c>
      <c r="R22" s="2" t="s">
        <v>342</v>
      </c>
      <c r="S22" s="2" t="s">
        <v>343</v>
      </c>
      <c r="T22" s="2" t="s">
        <v>344</v>
      </c>
      <c r="U22" s="2" t="s">
        <v>373</v>
      </c>
      <c r="V22" s="2" t="s">
        <v>12</v>
      </c>
    </row>
    <row r="23" spans="1:22" x14ac:dyDescent="0.15">
      <c r="A23" s="287"/>
      <c r="B23" s="288"/>
      <c r="C23" s="289" t="s">
        <v>113</v>
      </c>
      <c r="D23" s="389" t="s">
        <v>222</v>
      </c>
      <c r="E23" s="390" t="s">
        <v>223</v>
      </c>
      <c r="F23" s="390" t="s">
        <v>224</v>
      </c>
      <c r="G23" s="390" t="s">
        <v>225</v>
      </c>
      <c r="H23" s="390" t="s">
        <v>226</v>
      </c>
      <c r="I23" s="390" t="s">
        <v>227</v>
      </c>
      <c r="J23" s="390" t="s">
        <v>228</v>
      </c>
      <c r="K23" s="390" t="s">
        <v>229</v>
      </c>
      <c r="L23" s="390" t="s">
        <v>230</v>
      </c>
      <c r="M23" s="390" t="s">
        <v>231</v>
      </c>
      <c r="N23" s="390" t="s">
        <v>239</v>
      </c>
      <c r="O23" s="390" t="s">
        <v>336</v>
      </c>
      <c r="P23" s="390" t="s">
        <v>337</v>
      </c>
      <c r="Q23" s="390" t="s">
        <v>338</v>
      </c>
      <c r="R23" s="390" t="s">
        <v>339</v>
      </c>
      <c r="S23" s="390" t="s">
        <v>340</v>
      </c>
      <c r="T23" s="390" t="s">
        <v>341</v>
      </c>
      <c r="U23" s="252" t="s">
        <v>374</v>
      </c>
      <c r="V23" s="253" t="s">
        <v>13</v>
      </c>
    </row>
    <row r="24" spans="1:22" ht="12.6" thickBot="1" x14ac:dyDescent="0.2">
      <c r="A24" s="290"/>
      <c r="B24" s="291" t="s">
        <v>26</v>
      </c>
      <c r="C24" s="292"/>
      <c r="D24" s="828" t="s">
        <v>540</v>
      </c>
      <c r="E24" s="828" t="s">
        <v>541</v>
      </c>
      <c r="F24" s="828" t="s">
        <v>542</v>
      </c>
      <c r="G24" s="828" t="s">
        <v>543</v>
      </c>
      <c r="H24" s="828" t="s">
        <v>544</v>
      </c>
      <c r="I24" s="828" t="s">
        <v>545</v>
      </c>
      <c r="J24" s="828" t="s">
        <v>546</v>
      </c>
      <c r="K24" s="828" t="s">
        <v>547</v>
      </c>
      <c r="L24" s="828" t="s">
        <v>548</v>
      </c>
      <c r="M24" s="828" t="s">
        <v>549</v>
      </c>
      <c r="N24" s="828" t="s">
        <v>550</v>
      </c>
      <c r="O24" s="828" t="s">
        <v>551</v>
      </c>
      <c r="P24" s="828" t="s">
        <v>552</v>
      </c>
      <c r="Q24" s="828" t="s">
        <v>553</v>
      </c>
      <c r="R24" s="828" t="s">
        <v>554</v>
      </c>
      <c r="S24" s="828" t="s">
        <v>555</v>
      </c>
      <c r="T24" s="828" t="s">
        <v>556</v>
      </c>
      <c r="U24" s="207" t="s">
        <v>557</v>
      </c>
      <c r="V24" s="47"/>
    </row>
    <row r="25" spans="1:22" ht="12.6" thickTop="1" x14ac:dyDescent="0.15">
      <c r="A25" s="293"/>
      <c r="B25" s="294" t="s">
        <v>27</v>
      </c>
      <c r="C25" s="295"/>
      <c r="D25" s="391"/>
      <c r="E25" s="392"/>
      <c r="F25" s="392"/>
      <c r="G25" s="392"/>
      <c r="H25" s="392"/>
      <c r="I25" s="392"/>
      <c r="J25" s="392"/>
      <c r="K25" s="392"/>
      <c r="L25" s="392"/>
      <c r="M25" s="392"/>
      <c r="N25" s="392"/>
      <c r="O25" s="392"/>
      <c r="P25" s="392"/>
      <c r="Q25" s="392"/>
      <c r="R25" s="392"/>
      <c r="S25" s="392"/>
      <c r="T25" s="392"/>
      <c r="U25" s="296"/>
      <c r="V25" s="295"/>
    </row>
    <row r="26" spans="1:22" x14ac:dyDescent="0.15">
      <c r="A26" s="293"/>
      <c r="B26" s="294"/>
      <c r="C26" s="297" t="s">
        <v>28</v>
      </c>
      <c r="D26" s="393"/>
      <c r="E26" s="298"/>
      <c r="F26" s="298"/>
      <c r="G26" s="298"/>
      <c r="H26" s="298"/>
      <c r="I26" s="298"/>
      <c r="J26" s="298"/>
      <c r="K26" s="298"/>
      <c r="L26" s="298"/>
      <c r="M26" s="298"/>
      <c r="N26" s="298"/>
      <c r="O26" s="298"/>
      <c r="P26" s="298"/>
      <c r="Q26" s="298"/>
      <c r="R26" s="298"/>
      <c r="S26" s="298"/>
      <c r="T26" s="298"/>
      <c r="U26" s="297"/>
      <c r="V26" s="299"/>
    </row>
    <row r="27" spans="1:22" x14ac:dyDescent="0.15">
      <c r="A27" s="293"/>
      <c r="B27" s="294"/>
      <c r="C27" s="300" t="s">
        <v>29</v>
      </c>
      <c r="D27" s="394"/>
      <c r="E27" s="301"/>
      <c r="F27" s="301"/>
      <c r="G27" s="301"/>
      <c r="H27" s="301"/>
      <c r="I27" s="301"/>
      <c r="J27" s="301"/>
      <c r="K27" s="301"/>
      <c r="L27" s="301"/>
      <c r="M27" s="301"/>
      <c r="N27" s="301"/>
      <c r="O27" s="301"/>
      <c r="P27" s="301"/>
      <c r="Q27" s="301"/>
      <c r="R27" s="301"/>
      <c r="S27" s="301"/>
      <c r="T27" s="301"/>
      <c r="U27" s="300"/>
      <c r="V27" s="302"/>
    </row>
    <row r="28" spans="1:22" x14ac:dyDescent="0.15">
      <c r="A28" s="293"/>
      <c r="B28" s="294"/>
      <c r="C28" s="300" t="s">
        <v>30</v>
      </c>
      <c r="D28" s="394"/>
      <c r="E28" s="301"/>
      <c r="F28" s="301"/>
      <c r="G28" s="301"/>
      <c r="H28" s="301"/>
      <c r="I28" s="301"/>
      <c r="J28" s="301"/>
      <c r="K28" s="301"/>
      <c r="L28" s="301"/>
      <c r="M28" s="301"/>
      <c r="N28" s="301"/>
      <c r="O28" s="301"/>
      <c r="P28" s="301"/>
      <c r="Q28" s="301"/>
      <c r="R28" s="301"/>
      <c r="S28" s="301"/>
      <c r="T28" s="301"/>
      <c r="U28" s="300"/>
      <c r="V28" s="302"/>
    </row>
    <row r="29" spans="1:22" x14ac:dyDescent="0.15">
      <c r="A29" s="303"/>
      <c r="B29" s="304"/>
      <c r="C29" s="305" t="s">
        <v>21</v>
      </c>
      <c r="D29" s="395"/>
      <c r="E29" s="306"/>
      <c r="F29" s="306"/>
      <c r="G29" s="306"/>
      <c r="H29" s="306"/>
      <c r="I29" s="306"/>
      <c r="J29" s="306"/>
      <c r="K29" s="306"/>
      <c r="L29" s="306"/>
      <c r="M29" s="306"/>
      <c r="N29" s="306"/>
      <c r="O29" s="306"/>
      <c r="P29" s="306"/>
      <c r="Q29" s="306"/>
      <c r="R29" s="306"/>
      <c r="S29" s="306"/>
      <c r="T29" s="306"/>
      <c r="U29" s="305"/>
      <c r="V29" s="307"/>
    </row>
    <row r="30" spans="1:22" x14ac:dyDescent="0.15">
      <c r="A30" s="293"/>
      <c r="B30" s="294" t="s">
        <v>31</v>
      </c>
      <c r="C30" s="295"/>
      <c r="D30" s="391"/>
      <c r="E30" s="392"/>
      <c r="F30" s="392"/>
      <c r="G30" s="392"/>
      <c r="H30" s="392"/>
      <c r="I30" s="392"/>
      <c r="J30" s="392"/>
      <c r="K30" s="392"/>
      <c r="L30" s="392"/>
      <c r="M30" s="392"/>
      <c r="N30" s="392"/>
      <c r="O30" s="392"/>
      <c r="P30" s="392"/>
      <c r="Q30" s="392"/>
      <c r="R30" s="392"/>
      <c r="S30" s="392"/>
      <c r="T30" s="392"/>
      <c r="U30" s="296"/>
      <c r="V30" s="295"/>
    </row>
    <row r="31" spans="1:22" x14ac:dyDescent="0.15">
      <c r="A31" s="293"/>
      <c r="B31" s="294"/>
      <c r="C31" s="297" t="s">
        <v>32</v>
      </c>
      <c r="D31" s="393"/>
      <c r="E31" s="298"/>
      <c r="F31" s="298"/>
      <c r="G31" s="298"/>
      <c r="H31" s="298"/>
      <c r="I31" s="298"/>
      <c r="J31" s="298"/>
      <c r="K31" s="298"/>
      <c r="L31" s="298"/>
      <c r="M31" s="298"/>
      <c r="N31" s="298"/>
      <c r="O31" s="298"/>
      <c r="P31" s="298"/>
      <c r="Q31" s="298"/>
      <c r="R31" s="298"/>
      <c r="S31" s="298"/>
      <c r="T31" s="298"/>
      <c r="U31" s="297"/>
      <c r="V31" s="299"/>
    </row>
    <row r="32" spans="1:22" x14ac:dyDescent="0.15">
      <c r="A32" s="293"/>
      <c r="B32" s="294"/>
      <c r="C32" s="300" t="s">
        <v>33</v>
      </c>
      <c r="D32" s="394"/>
      <c r="E32" s="301"/>
      <c r="F32" s="301"/>
      <c r="G32" s="301"/>
      <c r="H32" s="301"/>
      <c r="I32" s="301"/>
      <c r="J32" s="301"/>
      <c r="K32" s="301"/>
      <c r="L32" s="301"/>
      <c r="M32" s="301"/>
      <c r="N32" s="301"/>
      <c r="O32" s="301"/>
      <c r="P32" s="301"/>
      <c r="Q32" s="301"/>
      <c r="R32" s="301"/>
      <c r="S32" s="301"/>
      <c r="T32" s="301"/>
      <c r="U32" s="300"/>
      <c r="V32" s="302"/>
    </row>
    <row r="33" spans="1:22" x14ac:dyDescent="0.15">
      <c r="A33" s="293"/>
      <c r="B33" s="38"/>
      <c r="C33" s="305" t="s">
        <v>21</v>
      </c>
      <c r="D33" s="395"/>
      <c r="E33" s="306"/>
      <c r="F33" s="306"/>
      <c r="G33" s="306"/>
      <c r="H33" s="306"/>
      <c r="I33" s="306"/>
      <c r="J33" s="306"/>
      <c r="K33" s="306"/>
      <c r="L33" s="306"/>
      <c r="M33" s="306"/>
      <c r="N33" s="306"/>
      <c r="O33" s="306"/>
      <c r="P33" s="306"/>
      <c r="Q33" s="306"/>
      <c r="R33" s="306"/>
      <c r="S33" s="306"/>
      <c r="T33" s="306"/>
      <c r="U33" s="305"/>
      <c r="V33" s="307"/>
    </row>
    <row r="34" spans="1:22" x14ac:dyDescent="0.15">
      <c r="A34" s="308"/>
      <c r="B34" s="309" t="s">
        <v>40</v>
      </c>
      <c r="C34" s="310"/>
      <c r="D34" s="396"/>
      <c r="E34" s="316"/>
      <c r="F34" s="316"/>
      <c r="G34" s="316"/>
      <c r="H34" s="316"/>
      <c r="I34" s="316"/>
      <c r="J34" s="316"/>
      <c r="K34" s="316"/>
      <c r="L34" s="316"/>
      <c r="M34" s="316"/>
      <c r="N34" s="316"/>
      <c r="O34" s="316"/>
      <c r="P34" s="316"/>
      <c r="Q34" s="316"/>
      <c r="R34" s="316"/>
      <c r="S34" s="316"/>
      <c r="T34" s="316"/>
      <c r="U34" s="311"/>
      <c r="V34" s="310"/>
    </row>
    <row r="35" spans="1:22" x14ac:dyDescent="0.15">
      <c r="A35" s="303"/>
      <c r="B35" s="304" t="s">
        <v>34</v>
      </c>
      <c r="C35" s="307"/>
      <c r="D35" s="395"/>
      <c r="E35" s="306"/>
      <c r="F35" s="306"/>
      <c r="G35" s="306"/>
      <c r="H35" s="306"/>
      <c r="I35" s="306"/>
      <c r="J35" s="306"/>
      <c r="K35" s="306"/>
      <c r="L35" s="306"/>
      <c r="M35" s="306"/>
      <c r="N35" s="306"/>
      <c r="O35" s="306"/>
      <c r="P35" s="306"/>
      <c r="Q35" s="306"/>
      <c r="R35" s="306"/>
      <c r="S35" s="306"/>
      <c r="T35" s="306"/>
      <c r="U35" s="305"/>
      <c r="V35" s="307"/>
    </row>
    <row r="36" spans="1:22" x14ac:dyDescent="0.15">
      <c r="A36" s="308"/>
      <c r="B36" s="309" t="s">
        <v>41</v>
      </c>
      <c r="C36" s="310"/>
      <c r="D36" s="396"/>
      <c r="E36" s="316"/>
      <c r="F36" s="316"/>
      <c r="G36" s="316"/>
      <c r="H36" s="316"/>
      <c r="I36" s="316"/>
      <c r="J36" s="316"/>
      <c r="K36" s="316"/>
      <c r="L36" s="316"/>
      <c r="M36" s="316"/>
      <c r="N36" s="316"/>
      <c r="O36" s="316"/>
      <c r="P36" s="316"/>
      <c r="Q36" s="316"/>
      <c r="R36" s="316"/>
      <c r="S36" s="316"/>
      <c r="T36" s="316"/>
      <c r="U36" s="311"/>
      <c r="V36" s="310"/>
    </row>
    <row r="37" spans="1:22" ht="12.6" thickBot="1" x14ac:dyDescent="0.2">
      <c r="A37" s="312"/>
      <c r="B37" s="313" t="s">
        <v>35</v>
      </c>
      <c r="C37" s="314"/>
      <c r="D37" s="397"/>
      <c r="E37" s="398"/>
      <c r="F37" s="398"/>
      <c r="G37" s="398"/>
      <c r="H37" s="398"/>
      <c r="I37" s="398"/>
      <c r="J37" s="398"/>
      <c r="K37" s="398"/>
      <c r="L37" s="398"/>
      <c r="M37" s="398"/>
      <c r="N37" s="398"/>
      <c r="O37" s="398"/>
      <c r="P37" s="398"/>
      <c r="Q37" s="398"/>
      <c r="R37" s="398"/>
      <c r="S37" s="398"/>
      <c r="T37" s="398"/>
      <c r="U37" s="315"/>
      <c r="V37" s="314"/>
    </row>
    <row r="38" spans="1:22" x14ac:dyDescent="0.15">
      <c r="A38" s="294"/>
      <c r="B38" s="294"/>
      <c r="C38" s="294"/>
      <c r="D38" s="294"/>
      <c r="E38" s="294"/>
      <c r="F38" s="294"/>
      <c r="G38" s="294"/>
      <c r="H38" s="294"/>
      <c r="I38" s="294"/>
      <c r="J38" s="294"/>
      <c r="K38" s="294"/>
      <c r="L38" s="294"/>
      <c r="M38" s="294"/>
      <c r="N38" s="294"/>
      <c r="O38" s="294"/>
      <c r="P38" s="294"/>
      <c r="Q38" s="294"/>
      <c r="R38" s="294"/>
      <c r="S38" s="294"/>
      <c r="T38" s="294"/>
      <c r="U38" s="294"/>
      <c r="V38" s="294"/>
    </row>
    <row r="39" spans="1:22" x14ac:dyDescent="0.15">
      <c r="A39" s="294" t="s">
        <v>36</v>
      </c>
      <c r="B39" s="294"/>
      <c r="C39" s="294"/>
      <c r="D39" s="294"/>
      <c r="E39" s="294"/>
      <c r="F39" s="294"/>
      <c r="G39" s="294"/>
      <c r="H39" s="294"/>
      <c r="I39" s="294"/>
      <c r="J39" s="294"/>
      <c r="K39" s="294"/>
      <c r="L39" s="294"/>
      <c r="M39" s="294"/>
      <c r="N39" s="294"/>
      <c r="O39" s="294"/>
      <c r="P39" s="294"/>
      <c r="Q39" s="294"/>
      <c r="R39" s="294"/>
      <c r="S39" s="294"/>
      <c r="T39" s="294"/>
      <c r="U39" s="294"/>
      <c r="V39" s="294"/>
    </row>
    <row r="40" spans="1:22" x14ac:dyDescent="0.15">
      <c r="A40" s="294"/>
      <c r="B40" s="294"/>
      <c r="C40" s="279" t="s">
        <v>233</v>
      </c>
      <c r="D40" s="316"/>
      <c r="E40" s="316"/>
      <c r="F40" s="316"/>
      <c r="G40" s="316"/>
      <c r="H40" s="316"/>
      <c r="I40" s="316"/>
      <c r="J40" s="316"/>
      <c r="K40" s="316"/>
      <c r="L40" s="316"/>
      <c r="M40" s="316"/>
      <c r="N40" s="316"/>
      <c r="O40" s="316"/>
      <c r="P40" s="316"/>
      <c r="Q40" s="316"/>
      <c r="R40" s="316"/>
      <c r="S40" s="316"/>
      <c r="T40" s="316"/>
      <c r="U40" s="294"/>
      <c r="V40" s="294"/>
    </row>
    <row r="41" spans="1:22" x14ac:dyDescent="0.15">
      <c r="A41" s="294"/>
      <c r="B41" s="294"/>
      <c r="C41" s="279" t="s">
        <v>42</v>
      </c>
      <c r="D41" s="316"/>
      <c r="E41" s="316"/>
      <c r="F41" s="316"/>
      <c r="G41" s="316"/>
      <c r="H41" s="316"/>
      <c r="I41" s="316"/>
      <c r="J41" s="316"/>
      <c r="K41" s="316"/>
      <c r="L41" s="316"/>
      <c r="M41" s="316"/>
      <c r="N41" s="316"/>
      <c r="O41" s="316"/>
      <c r="P41" s="316"/>
      <c r="Q41" s="316"/>
      <c r="R41" s="316"/>
      <c r="S41" s="316"/>
      <c r="T41" s="316"/>
      <c r="U41" s="294"/>
      <c r="V41" s="294"/>
    </row>
    <row r="42" spans="1:22" x14ac:dyDescent="0.15">
      <c r="A42" s="294"/>
      <c r="B42" s="294"/>
      <c r="C42" s="294"/>
      <c r="D42" s="294"/>
      <c r="E42" s="294"/>
      <c r="F42" s="294"/>
      <c r="G42" s="294"/>
      <c r="H42" s="294"/>
      <c r="I42" s="294"/>
      <c r="J42" s="294"/>
      <c r="K42" s="294"/>
      <c r="L42" s="294"/>
      <c r="M42" s="294"/>
      <c r="N42" s="294"/>
      <c r="O42" s="294"/>
      <c r="P42" s="294"/>
      <c r="Q42" s="294"/>
      <c r="R42" s="294"/>
      <c r="S42" s="294"/>
      <c r="T42" s="294"/>
      <c r="U42" s="294"/>
      <c r="V42" s="294"/>
    </row>
    <row r="43" spans="1:22" x14ac:dyDescent="0.15">
      <c r="A43" s="285"/>
      <c r="B43" s="38" t="s">
        <v>90</v>
      </c>
      <c r="C43" s="38"/>
      <c r="E43" s="38"/>
      <c r="G43" s="38"/>
      <c r="I43" s="38"/>
      <c r="K43" s="38"/>
      <c r="M43" s="38"/>
      <c r="O43" s="38"/>
      <c r="P43" s="38"/>
      <c r="Q43" s="38"/>
      <c r="R43" s="38"/>
      <c r="S43" s="38"/>
    </row>
    <row r="44" spans="1:22" x14ac:dyDescent="0.15">
      <c r="A44" s="285"/>
      <c r="B44" s="4" t="s">
        <v>91</v>
      </c>
      <c r="C44" s="38"/>
    </row>
    <row r="45" spans="1:22" x14ac:dyDescent="0.15">
      <c r="A45" s="285"/>
      <c r="B45" s="4" t="s">
        <v>287</v>
      </c>
      <c r="C45" s="38"/>
    </row>
    <row r="46" spans="1:22" x14ac:dyDescent="0.15">
      <c r="A46" s="285"/>
      <c r="B46" s="4" t="s">
        <v>92</v>
      </c>
      <c r="C46" s="38"/>
    </row>
    <row r="47" spans="1:22" x14ac:dyDescent="0.15">
      <c r="A47" s="285"/>
      <c r="B47" s="38" t="s">
        <v>89</v>
      </c>
      <c r="C47" s="38"/>
    </row>
    <row r="48" spans="1:22" x14ac:dyDescent="0.15">
      <c r="A48" s="285"/>
      <c r="B48" s="38"/>
      <c r="C48" s="38"/>
    </row>
    <row r="49" spans="1:3" x14ac:dyDescent="0.15">
      <c r="A49" s="285"/>
      <c r="B49" s="38"/>
      <c r="C49" s="38"/>
    </row>
    <row r="50" spans="1:3" x14ac:dyDescent="0.15">
      <c r="A50" s="285"/>
      <c r="B50" s="38"/>
      <c r="C50" s="38"/>
    </row>
    <row r="51" spans="1:3" x14ac:dyDescent="0.15">
      <c r="A51" s="285"/>
      <c r="B51" s="38"/>
      <c r="C51" s="38"/>
    </row>
    <row r="52" spans="1:3" x14ac:dyDescent="0.15">
      <c r="A52" s="285"/>
      <c r="B52" s="38"/>
      <c r="C52" s="38"/>
    </row>
    <row r="53" spans="1:3" x14ac:dyDescent="0.15">
      <c r="A53" s="285"/>
      <c r="B53" s="38"/>
      <c r="C53" s="38"/>
    </row>
    <row r="54" spans="1:3" x14ac:dyDescent="0.15">
      <c r="A54" s="285"/>
      <c r="B54" s="38"/>
      <c r="C54" s="38"/>
    </row>
    <row r="55" spans="1:3" x14ac:dyDescent="0.15">
      <c r="A55" s="285"/>
      <c r="B55" s="38"/>
      <c r="C55" s="38"/>
    </row>
    <row r="56" spans="1:3" x14ac:dyDescent="0.15">
      <c r="A56" s="285"/>
      <c r="B56" s="38"/>
      <c r="C56" s="38"/>
    </row>
    <row r="57" spans="1:3" x14ac:dyDescent="0.15">
      <c r="A57" s="285"/>
      <c r="B57" s="38"/>
      <c r="C57" s="38"/>
    </row>
    <row r="58" spans="1:3" x14ac:dyDescent="0.15">
      <c r="A58" s="38"/>
      <c r="B58" s="38"/>
      <c r="C58" s="38"/>
    </row>
    <row r="59" spans="1:3" x14ac:dyDescent="0.15">
      <c r="A59" s="38"/>
      <c r="B59" s="38"/>
      <c r="C59" s="38"/>
    </row>
    <row r="60" spans="1:3" x14ac:dyDescent="0.15">
      <c r="A60" s="38"/>
      <c r="B60" s="38"/>
      <c r="C60" s="38"/>
    </row>
    <row r="61" spans="1:3" x14ac:dyDescent="0.15">
      <c r="A61" s="38"/>
      <c r="B61" s="38"/>
      <c r="C61" s="38"/>
    </row>
    <row r="62" spans="1:3" x14ac:dyDescent="0.15">
      <c r="A62" s="38"/>
      <c r="B62" s="38"/>
      <c r="C62" s="38"/>
    </row>
  </sheetData>
  <phoneticPr fontId="1"/>
  <printOptions horizontalCentered="1"/>
  <pageMargins left="0.39370078740157483" right="0.19685039370078741" top="0.78740157480314965" bottom="0.78740157480314965" header="0.51181102362204722" footer="0.51181102362204722"/>
  <pageSetup paperSize="9" scale="6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0"/>
  <sheetViews>
    <sheetView view="pageBreakPreview" zoomScale="85" zoomScaleNormal="115" zoomScaleSheetLayoutView="85" workbookViewId="0">
      <selection activeCell="J6" sqref="J6"/>
    </sheetView>
  </sheetViews>
  <sheetFormatPr defaultRowHeight="15" customHeight="1" x14ac:dyDescent="0.15"/>
  <cols>
    <col min="1" max="1" width="2.109375" style="4" customWidth="1"/>
    <col min="2" max="2" width="2.6640625" style="4" customWidth="1"/>
    <col min="3" max="3" width="28" style="4" customWidth="1"/>
    <col min="4" max="16" width="11.77734375" style="4" customWidth="1"/>
    <col min="17" max="17" width="10.6640625" style="4" customWidth="1"/>
    <col min="18" max="255" width="9" style="4"/>
    <col min="256" max="256" width="2.109375" style="4" customWidth="1"/>
    <col min="257" max="257" width="2.6640625" style="4" customWidth="1"/>
    <col min="258" max="258" width="28" style="4" customWidth="1"/>
    <col min="259" max="271" width="12.6640625" style="4" customWidth="1"/>
    <col min="272" max="273" width="10.6640625" style="4" customWidth="1"/>
    <col min="274" max="511" width="9" style="4"/>
    <col min="512" max="512" width="2.109375" style="4" customWidth="1"/>
    <col min="513" max="513" width="2.6640625" style="4" customWidth="1"/>
    <col min="514" max="514" width="28" style="4" customWidth="1"/>
    <col min="515" max="527" width="12.6640625" style="4" customWidth="1"/>
    <col min="528" max="529" width="10.6640625" style="4" customWidth="1"/>
    <col min="530" max="767" width="9" style="4"/>
    <col min="768" max="768" width="2.109375" style="4" customWidth="1"/>
    <col min="769" max="769" width="2.6640625" style="4" customWidth="1"/>
    <col min="770" max="770" width="28" style="4" customWidth="1"/>
    <col min="771" max="783" width="12.6640625" style="4" customWidth="1"/>
    <col min="784" max="785" width="10.6640625" style="4" customWidth="1"/>
    <col min="786" max="1023" width="9" style="4"/>
    <col min="1024" max="1024" width="2.109375" style="4" customWidth="1"/>
    <col min="1025" max="1025" width="2.6640625" style="4" customWidth="1"/>
    <col min="1026" max="1026" width="28" style="4" customWidth="1"/>
    <col min="1027" max="1039" width="12.6640625" style="4" customWidth="1"/>
    <col min="1040" max="1041" width="10.6640625" style="4" customWidth="1"/>
    <col min="1042" max="1279" width="9" style="4"/>
    <col min="1280" max="1280" width="2.109375" style="4" customWidth="1"/>
    <col min="1281" max="1281" width="2.6640625" style="4" customWidth="1"/>
    <col min="1282" max="1282" width="28" style="4" customWidth="1"/>
    <col min="1283" max="1295" width="12.6640625" style="4" customWidth="1"/>
    <col min="1296" max="1297" width="10.6640625" style="4" customWidth="1"/>
    <col min="1298" max="1535" width="9" style="4"/>
    <col min="1536" max="1536" width="2.109375" style="4" customWidth="1"/>
    <col min="1537" max="1537" width="2.6640625" style="4" customWidth="1"/>
    <col min="1538" max="1538" width="28" style="4" customWidth="1"/>
    <col min="1539" max="1551" width="12.6640625" style="4" customWidth="1"/>
    <col min="1552" max="1553" width="10.6640625" style="4" customWidth="1"/>
    <col min="1554" max="1791" width="9" style="4"/>
    <col min="1792" max="1792" width="2.109375" style="4" customWidth="1"/>
    <col min="1793" max="1793" width="2.6640625" style="4" customWidth="1"/>
    <col min="1794" max="1794" width="28" style="4" customWidth="1"/>
    <col min="1795" max="1807" width="12.6640625" style="4" customWidth="1"/>
    <col min="1808" max="1809" width="10.6640625" style="4" customWidth="1"/>
    <col min="1810" max="2047" width="9" style="4"/>
    <col min="2048" max="2048" width="2.109375" style="4" customWidth="1"/>
    <col min="2049" max="2049" width="2.6640625" style="4" customWidth="1"/>
    <col min="2050" max="2050" width="28" style="4" customWidth="1"/>
    <col min="2051" max="2063" width="12.6640625" style="4" customWidth="1"/>
    <col min="2064" max="2065" width="10.6640625" style="4" customWidth="1"/>
    <col min="2066" max="2303" width="9" style="4"/>
    <col min="2304" max="2304" width="2.109375" style="4" customWidth="1"/>
    <col min="2305" max="2305" width="2.6640625" style="4" customWidth="1"/>
    <col min="2306" max="2306" width="28" style="4" customWidth="1"/>
    <col min="2307" max="2319" width="12.6640625" style="4" customWidth="1"/>
    <col min="2320" max="2321" width="10.6640625" style="4" customWidth="1"/>
    <col min="2322" max="2559" width="9" style="4"/>
    <col min="2560" max="2560" width="2.109375" style="4" customWidth="1"/>
    <col min="2561" max="2561" width="2.6640625" style="4" customWidth="1"/>
    <col min="2562" max="2562" width="28" style="4" customWidth="1"/>
    <col min="2563" max="2575" width="12.6640625" style="4" customWidth="1"/>
    <col min="2576" max="2577" width="10.6640625" style="4" customWidth="1"/>
    <col min="2578" max="2815" width="9" style="4"/>
    <col min="2816" max="2816" width="2.109375" style="4" customWidth="1"/>
    <col min="2817" max="2817" width="2.6640625" style="4" customWidth="1"/>
    <col min="2818" max="2818" width="28" style="4" customWidth="1"/>
    <col min="2819" max="2831" width="12.6640625" style="4" customWidth="1"/>
    <col min="2832" max="2833" width="10.6640625" style="4" customWidth="1"/>
    <col min="2834" max="3071" width="9" style="4"/>
    <col min="3072" max="3072" width="2.109375" style="4" customWidth="1"/>
    <col min="3073" max="3073" width="2.6640625" style="4" customWidth="1"/>
    <col min="3074" max="3074" width="28" style="4" customWidth="1"/>
    <col min="3075" max="3087" width="12.6640625" style="4" customWidth="1"/>
    <col min="3088" max="3089" width="10.6640625" style="4" customWidth="1"/>
    <col min="3090" max="3327" width="9" style="4"/>
    <col min="3328" max="3328" width="2.109375" style="4" customWidth="1"/>
    <col min="3329" max="3329" width="2.6640625" style="4" customWidth="1"/>
    <col min="3330" max="3330" width="28" style="4" customWidth="1"/>
    <col min="3331" max="3343" width="12.6640625" style="4" customWidth="1"/>
    <col min="3344" max="3345" width="10.6640625" style="4" customWidth="1"/>
    <col min="3346" max="3583" width="9" style="4"/>
    <col min="3584" max="3584" width="2.109375" style="4" customWidth="1"/>
    <col min="3585" max="3585" width="2.6640625" style="4" customWidth="1"/>
    <col min="3586" max="3586" width="28" style="4" customWidth="1"/>
    <col min="3587" max="3599" width="12.6640625" style="4" customWidth="1"/>
    <col min="3600" max="3601" width="10.6640625" style="4" customWidth="1"/>
    <col min="3602" max="3839" width="9" style="4"/>
    <col min="3840" max="3840" width="2.109375" style="4" customWidth="1"/>
    <col min="3841" max="3841" width="2.6640625" style="4" customWidth="1"/>
    <col min="3842" max="3842" width="28" style="4" customWidth="1"/>
    <col min="3843" max="3855" width="12.6640625" style="4" customWidth="1"/>
    <col min="3856" max="3857" width="10.6640625" style="4" customWidth="1"/>
    <col min="3858" max="4095" width="9" style="4"/>
    <col min="4096" max="4096" width="2.109375" style="4" customWidth="1"/>
    <col min="4097" max="4097" width="2.6640625" style="4" customWidth="1"/>
    <col min="4098" max="4098" width="28" style="4" customWidth="1"/>
    <col min="4099" max="4111" width="12.6640625" style="4" customWidth="1"/>
    <col min="4112" max="4113" width="10.6640625" style="4" customWidth="1"/>
    <col min="4114" max="4351" width="9" style="4"/>
    <col min="4352" max="4352" width="2.109375" style="4" customWidth="1"/>
    <col min="4353" max="4353" width="2.6640625" style="4" customWidth="1"/>
    <col min="4354" max="4354" width="28" style="4" customWidth="1"/>
    <col min="4355" max="4367" width="12.6640625" style="4" customWidth="1"/>
    <col min="4368" max="4369" width="10.6640625" style="4" customWidth="1"/>
    <col min="4370" max="4607" width="9" style="4"/>
    <col min="4608" max="4608" width="2.109375" style="4" customWidth="1"/>
    <col min="4609" max="4609" width="2.6640625" style="4" customWidth="1"/>
    <col min="4610" max="4610" width="28" style="4" customWidth="1"/>
    <col min="4611" max="4623" width="12.6640625" style="4" customWidth="1"/>
    <col min="4624" max="4625" width="10.6640625" style="4" customWidth="1"/>
    <col min="4626" max="4863" width="9" style="4"/>
    <col min="4864" max="4864" width="2.109375" style="4" customWidth="1"/>
    <col min="4865" max="4865" width="2.6640625" style="4" customWidth="1"/>
    <col min="4866" max="4866" width="28" style="4" customWidth="1"/>
    <col min="4867" max="4879" width="12.6640625" style="4" customWidth="1"/>
    <col min="4880" max="4881" width="10.6640625" style="4" customWidth="1"/>
    <col min="4882" max="5119" width="9" style="4"/>
    <col min="5120" max="5120" width="2.109375" style="4" customWidth="1"/>
    <col min="5121" max="5121" width="2.6640625" style="4" customWidth="1"/>
    <col min="5122" max="5122" width="28" style="4" customWidth="1"/>
    <col min="5123" max="5135" width="12.6640625" style="4" customWidth="1"/>
    <col min="5136" max="5137" width="10.6640625" style="4" customWidth="1"/>
    <col min="5138" max="5375" width="9" style="4"/>
    <col min="5376" max="5376" width="2.109375" style="4" customWidth="1"/>
    <col min="5377" max="5377" width="2.6640625" style="4" customWidth="1"/>
    <col min="5378" max="5378" width="28" style="4" customWidth="1"/>
    <col min="5379" max="5391" width="12.6640625" style="4" customWidth="1"/>
    <col min="5392" max="5393" width="10.6640625" style="4" customWidth="1"/>
    <col min="5394" max="5631" width="9" style="4"/>
    <col min="5632" max="5632" width="2.109375" style="4" customWidth="1"/>
    <col min="5633" max="5633" width="2.6640625" style="4" customWidth="1"/>
    <col min="5634" max="5634" width="28" style="4" customWidth="1"/>
    <col min="5635" max="5647" width="12.6640625" style="4" customWidth="1"/>
    <col min="5648" max="5649" width="10.6640625" style="4" customWidth="1"/>
    <col min="5650" max="5887" width="9" style="4"/>
    <col min="5888" max="5888" width="2.109375" style="4" customWidth="1"/>
    <col min="5889" max="5889" width="2.6640625" style="4" customWidth="1"/>
    <col min="5890" max="5890" width="28" style="4" customWidth="1"/>
    <col min="5891" max="5903" width="12.6640625" style="4" customWidth="1"/>
    <col min="5904" max="5905" width="10.6640625" style="4" customWidth="1"/>
    <col min="5906" max="6143" width="9" style="4"/>
    <col min="6144" max="6144" width="2.109375" style="4" customWidth="1"/>
    <col min="6145" max="6145" width="2.6640625" style="4" customWidth="1"/>
    <col min="6146" max="6146" width="28" style="4" customWidth="1"/>
    <col min="6147" max="6159" width="12.6640625" style="4" customWidth="1"/>
    <col min="6160" max="6161" width="10.6640625" style="4" customWidth="1"/>
    <col min="6162" max="6399" width="9" style="4"/>
    <col min="6400" max="6400" width="2.109375" style="4" customWidth="1"/>
    <col min="6401" max="6401" width="2.6640625" style="4" customWidth="1"/>
    <col min="6402" max="6402" width="28" style="4" customWidth="1"/>
    <col min="6403" max="6415" width="12.6640625" style="4" customWidth="1"/>
    <col min="6416" max="6417" width="10.6640625" style="4" customWidth="1"/>
    <col min="6418" max="6655" width="9" style="4"/>
    <col min="6656" max="6656" width="2.109375" style="4" customWidth="1"/>
    <col min="6657" max="6657" width="2.6640625" style="4" customWidth="1"/>
    <col min="6658" max="6658" width="28" style="4" customWidth="1"/>
    <col min="6659" max="6671" width="12.6640625" style="4" customWidth="1"/>
    <col min="6672" max="6673" width="10.6640625" style="4" customWidth="1"/>
    <col min="6674" max="6911" width="9" style="4"/>
    <col min="6912" max="6912" width="2.109375" style="4" customWidth="1"/>
    <col min="6913" max="6913" width="2.6640625" style="4" customWidth="1"/>
    <col min="6914" max="6914" width="28" style="4" customWidth="1"/>
    <col min="6915" max="6927" width="12.6640625" style="4" customWidth="1"/>
    <col min="6928" max="6929" width="10.6640625" style="4" customWidth="1"/>
    <col min="6930" max="7167" width="9" style="4"/>
    <col min="7168" max="7168" width="2.109375" style="4" customWidth="1"/>
    <col min="7169" max="7169" width="2.6640625" style="4" customWidth="1"/>
    <col min="7170" max="7170" width="28" style="4" customWidth="1"/>
    <col min="7171" max="7183" width="12.6640625" style="4" customWidth="1"/>
    <col min="7184" max="7185" width="10.6640625" style="4" customWidth="1"/>
    <col min="7186" max="7423" width="9" style="4"/>
    <col min="7424" max="7424" width="2.109375" style="4" customWidth="1"/>
    <col min="7425" max="7425" width="2.6640625" style="4" customWidth="1"/>
    <col min="7426" max="7426" width="28" style="4" customWidth="1"/>
    <col min="7427" max="7439" width="12.6640625" style="4" customWidth="1"/>
    <col min="7440" max="7441" width="10.6640625" style="4" customWidth="1"/>
    <col min="7442" max="7679" width="9" style="4"/>
    <col min="7680" max="7680" width="2.109375" style="4" customWidth="1"/>
    <col min="7681" max="7681" width="2.6640625" style="4" customWidth="1"/>
    <col min="7682" max="7682" width="28" style="4" customWidth="1"/>
    <col min="7683" max="7695" width="12.6640625" style="4" customWidth="1"/>
    <col min="7696" max="7697" width="10.6640625" style="4" customWidth="1"/>
    <col min="7698" max="7935" width="9" style="4"/>
    <col min="7936" max="7936" width="2.109375" style="4" customWidth="1"/>
    <col min="7937" max="7937" width="2.6640625" style="4" customWidth="1"/>
    <col min="7938" max="7938" width="28" style="4" customWidth="1"/>
    <col min="7939" max="7951" width="12.6640625" style="4" customWidth="1"/>
    <col min="7952" max="7953" width="10.6640625" style="4" customWidth="1"/>
    <col min="7954" max="8191" width="9" style="4"/>
    <col min="8192" max="8192" width="2.109375" style="4" customWidth="1"/>
    <col min="8193" max="8193" width="2.6640625" style="4" customWidth="1"/>
    <col min="8194" max="8194" width="28" style="4" customWidth="1"/>
    <col min="8195" max="8207" width="12.6640625" style="4" customWidth="1"/>
    <col min="8208" max="8209" width="10.6640625" style="4" customWidth="1"/>
    <col min="8210" max="8447" width="9" style="4"/>
    <col min="8448" max="8448" width="2.109375" style="4" customWidth="1"/>
    <col min="8449" max="8449" width="2.6640625" style="4" customWidth="1"/>
    <col min="8450" max="8450" width="28" style="4" customWidth="1"/>
    <col min="8451" max="8463" width="12.6640625" style="4" customWidth="1"/>
    <col min="8464" max="8465" width="10.6640625" style="4" customWidth="1"/>
    <col min="8466" max="8703" width="9" style="4"/>
    <col min="8704" max="8704" width="2.109375" style="4" customWidth="1"/>
    <col min="8705" max="8705" width="2.6640625" style="4" customWidth="1"/>
    <col min="8706" max="8706" width="28" style="4" customWidth="1"/>
    <col min="8707" max="8719" width="12.6640625" style="4" customWidth="1"/>
    <col min="8720" max="8721" width="10.6640625" style="4" customWidth="1"/>
    <col min="8722" max="8959" width="9" style="4"/>
    <col min="8960" max="8960" width="2.109375" style="4" customWidth="1"/>
    <col min="8961" max="8961" width="2.6640625" style="4" customWidth="1"/>
    <col min="8962" max="8962" width="28" style="4" customWidth="1"/>
    <col min="8963" max="8975" width="12.6640625" style="4" customWidth="1"/>
    <col min="8976" max="8977" width="10.6640625" style="4" customWidth="1"/>
    <col min="8978" max="9215" width="9" style="4"/>
    <col min="9216" max="9216" width="2.109375" style="4" customWidth="1"/>
    <col min="9217" max="9217" width="2.6640625" style="4" customWidth="1"/>
    <col min="9218" max="9218" width="28" style="4" customWidth="1"/>
    <col min="9219" max="9231" width="12.6640625" style="4" customWidth="1"/>
    <col min="9232" max="9233" width="10.6640625" style="4" customWidth="1"/>
    <col min="9234" max="9471" width="9" style="4"/>
    <col min="9472" max="9472" width="2.109375" style="4" customWidth="1"/>
    <col min="9473" max="9473" width="2.6640625" style="4" customWidth="1"/>
    <col min="9474" max="9474" width="28" style="4" customWidth="1"/>
    <col min="9475" max="9487" width="12.6640625" style="4" customWidth="1"/>
    <col min="9488" max="9489" width="10.6640625" style="4" customWidth="1"/>
    <col min="9490" max="9727" width="9" style="4"/>
    <col min="9728" max="9728" width="2.109375" style="4" customWidth="1"/>
    <col min="9729" max="9729" width="2.6640625" style="4" customWidth="1"/>
    <col min="9730" max="9730" width="28" style="4" customWidth="1"/>
    <col min="9731" max="9743" width="12.6640625" style="4" customWidth="1"/>
    <col min="9744" max="9745" width="10.6640625" style="4" customWidth="1"/>
    <col min="9746" max="9983" width="9" style="4"/>
    <col min="9984" max="9984" width="2.109375" style="4" customWidth="1"/>
    <col min="9985" max="9985" width="2.6640625" style="4" customWidth="1"/>
    <col min="9986" max="9986" width="28" style="4" customWidth="1"/>
    <col min="9987" max="9999" width="12.6640625" style="4" customWidth="1"/>
    <col min="10000" max="10001" width="10.6640625" style="4" customWidth="1"/>
    <col min="10002" max="10239" width="9" style="4"/>
    <col min="10240" max="10240" width="2.109375" style="4" customWidth="1"/>
    <col min="10241" max="10241" width="2.6640625" style="4" customWidth="1"/>
    <col min="10242" max="10242" width="28" style="4" customWidth="1"/>
    <col min="10243" max="10255" width="12.6640625" style="4" customWidth="1"/>
    <col min="10256" max="10257" width="10.6640625" style="4" customWidth="1"/>
    <col min="10258" max="10495" width="9" style="4"/>
    <col min="10496" max="10496" width="2.109375" style="4" customWidth="1"/>
    <col min="10497" max="10497" width="2.6640625" style="4" customWidth="1"/>
    <col min="10498" max="10498" width="28" style="4" customWidth="1"/>
    <col min="10499" max="10511" width="12.6640625" style="4" customWidth="1"/>
    <col min="10512" max="10513" width="10.6640625" style="4" customWidth="1"/>
    <col min="10514" max="10751" width="9" style="4"/>
    <col min="10752" max="10752" width="2.109375" style="4" customWidth="1"/>
    <col min="10753" max="10753" width="2.6640625" style="4" customWidth="1"/>
    <col min="10754" max="10754" width="28" style="4" customWidth="1"/>
    <col min="10755" max="10767" width="12.6640625" style="4" customWidth="1"/>
    <col min="10768" max="10769" width="10.6640625" style="4" customWidth="1"/>
    <col min="10770" max="11007" width="9" style="4"/>
    <col min="11008" max="11008" width="2.109375" style="4" customWidth="1"/>
    <col min="11009" max="11009" width="2.6640625" style="4" customWidth="1"/>
    <col min="11010" max="11010" width="28" style="4" customWidth="1"/>
    <col min="11011" max="11023" width="12.6640625" style="4" customWidth="1"/>
    <col min="11024" max="11025" width="10.6640625" style="4" customWidth="1"/>
    <col min="11026" max="11263" width="9" style="4"/>
    <col min="11264" max="11264" width="2.109375" style="4" customWidth="1"/>
    <col min="11265" max="11265" width="2.6640625" style="4" customWidth="1"/>
    <col min="11266" max="11266" width="28" style="4" customWidth="1"/>
    <col min="11267" max="11279" width="12.6640625" style="4" customWidth="1"/>
    <col min="11280" max="11281" width="10.6640625" style="4" customWidth="1"/>
    <col min="11282" max="11519" width="9" style="4"/>
    <col min="11520" max="11520" width="2.109375" style="4" customWidth="1"/>
    <col min="11521" max="11521" width="2.6640625" style="4" customWidth="1"/>
    <col min="11522" max="11522" width="28" style="4" customWidth="1"/>
    <col min="11523" max="11535" width="12.6640625" style="4" customWidth="1"/>
    <col min="11536" max="11537" width="10.6640625" style="4" customWidth="1"/>
    <col min="11538" max="11775" width="9" style="4"/>
    <col min="11776" max="11776" width="2.109375" style="4" customWidth="1"/>
    <col min="11777" max="11777" width="2.6640625" style="4" customWidth="1"/>
    <col min="11778" max="11778" width="28" style="4" customWidth="1"/>
    <col min="11779" max="11791" width="12.6640625" style="4" customWidth="1"/>
    <col min="11792" max="11793" width="10.6640625" style="4" customWidth="1"/>
    <col min="11794" max="12031" width="9" style="4"/>
    <col min="12032" max="12032" width="2.109375" style="4" customWidth="1"/>
    <col min="12033" max="12033" width="2.6640625" style="4" customWidth="1"/>
    <col min="12034" max="12034" width="28" style="4" customWidth="1"/>
    <col min="12035" max="12047" width="12.6640625" style="4" customWidth="1"/>
    <col min="12048" max="12049" width="10.6640625" style="4" customWidth="1"/>
    <col min="12050" max="12287" width="9" style="4"/>
    <col min="12288" max="12288" width="2.109375" style="4" customWidth="1"/>
    <col min="12289" max="12289" width="2.6640625" style="4" customWidth="1"/>
    <col min="12290" max="12290" width="28" style="4" customWidth="1"/>
    <col min="12291" max="12303" width="12.6640625" style="4" customWidth="1"/>
    <col min="12304" max="12305" width="10.6640625" style="4" customWidth="1"/>
    <col min="12306" max="12543" width="9" style="4"/>
    <col min="12544" max="12544" width="2.109375" style="4" customWidth="1"/>
    <col min="12545" max="12545" width="2.6640625" style="4" customWidth="1"/>
    <col min="12546" max="12546" width="28" style="4" customWidth="1"/>
    <col min="12547" max="12559" width="12.6640625" style="4" customWidth="1"/>
    <col min="12560" max="12561" width="10.6640625" style="4" customWidth="1"/>
    <col min="12562" max="12799" width="9" style="4"/>
    <col min="12800" max="12800" width="2.109375" style="4" customWidth="1"/>
    <col min="12801" max="12801" width="2.6640625" style="4" customWidth="1"/>
    <col min="12802" max="12802" width="28" style="4" customWidth="1"/>
    <col min="12803" max="12815" width="12.6640625" style="4" customWidth="1"/>
    <col min="12816" max="12817" width="10.6640625" style="4" customWidth="1"/>
    <col min="12818" max="13055" width="9" style="4"/>
    <col min="13056" max="13056" width="2.109375" style="4" customWidth="1"/>
    <col min="13057" max="13057" width="2.6640625" style="4" customWidth="1"/>
    <col min="13058" max="13058" width="28" style="4" customWidth="1"/>
    <col min="13059" max="13071" width="12.6640625" style="4" customWidth="1"/>
    <col min="13072" max="13073" width="10.6640625" style="4" customWidth="1"/>
    <col min="13074" max="13311" width="9" style="4"/>
    <col min="13312" max="13312" width="2.109375" style="4" customWidth="1"/>
    <col min="13313" max="13313" width="2.6640625" style="4" customWidth="1"/>
    <col min="13314" max="13314" width="28" style="4" customWidth="1"/>
    <col min="13315" max="13327" width="12.6640625" style="4" customWidth="1"/>
    <col min="13328" max="13329" width="10.6640625" style="4" customWidth="1"/>
    <col min="13330" max="13567" width="9" style="4"/>
    <col min="13568" max="13568" width="2.109375" style="4" customWidth="1"/>
    <col min="13569" max="13569" width="2.6640625" style="4" customWidth="1"/>
    <col min="13570" max="13570" width="28" style="4" customWidth="1"/>
    <col min="13571" max="13583" width="12.6640625" style="4" customWidth="1"/>
    <col min="13584" max="13585" width="10.6640625" style="4" customWidth="1"/>
    <col min="13586" max="13823" width="9" style="4"/>
    <col min="13824" max="13824" width="2.109375" style="4" customWidth="1"/>
    <col min="13825" max="13825" width="2.6640625" style="4" customWidth="1"/>
    <col min="13826" max="13826" width="28" style="4" customWidth="1"/>
    <col min="13827" max="13839" width="12.6640625" style="4" customWidth="1"/>
    <col min="13840" max="13841" width="10.6640625" style="4" customWidth="1"/>
    <col min="13842" max="14079" width="9" style="4"/>
    <col min="14080" max="14080" width="2.109375" style="4" customWidth="1"/>
    <col min="14081" max="14081" width="2.6640625" style="4" customWidth="1"/>
    <col min="14082" max="14082" width="28" style="4" customWidth="1"/>
    <col min="14083" max="14095" width="12.6640625" style="4" customWidth="1"/>
    <col min="14096" max="14097" width="10.6640625" style="4" customWidth="1"/>
    <col min="14098" max="14335" width="9" style="4"/>
    <col min="14336" max="14336" width="2.109375" style="4" customWidth="1"/>
    <col min="14337" max="14337" width="2.6640625" style="4" customWidth="1"/>
    <col min="14338" max="14338" width="28" style="4" customWidth="1"/>
    <col min="14339" max="14351" width="12.6640625" style="4" customWidth="1"/>
    <col min="14352" max="14353" width="10.6640625" style="4" customWidth="1"/>
    <col min="14354" max="14591" width="9" style="4"/>
    <col min="14592" max="14592" width="2.109375" style="4" customWidth="1"/>
    <col min="14593" max="14593" width="2.6640625" style="4" customWidth="1"/>
    <col min="14594" max="14594" width="28" style="4" customWidth="1"/>
    <col min="14595" max="14607" width="12.6640625" style="4" customWidth="1"/>
    <col min="14608" max="14609" width="10.6640625" style="4" customWidth="1"/>
    <col min="14610" max="14847" width="9" style="4"/>
    <col min="14848" max="14848" width="2.109375" style="4" customWidth="1"/>
    <col min="14849" max="14849" width="2.6640625" style="4" customWidth="1"/>
    <col min="14850" max="14850" width="28" style="4" customWidth="1"/>
    <col min="14851" max="14863" width="12.6640625" style="4" customWidth="1"/>
    <col min="14864" max="14865" width="10.6640625" style="4" customWidth="1"/>
    <col min="14866" max="15103" width="9" style="4"/>
    <col min="15104" max="15104" width="2.109375" style="4" customWidth="1"/>
    <col min="15105" max="15105" width="2.6640625" style="4" customWidth="1"/>
    <col min="15106" max="15106" width="28" style="4" customWidth="1"/>
    <col min="15107" max="15119" width="12.6640625" style="4" customWidth="1"/>
    <col min="15120" max="15121" width="10.6640625" style="4" customWidth="1"/>
    <col min="15122" max="15359" width="9" style="4"/>
    <col min="15360" max="15360" width="2.109375" style="4" customWidth="1"/>
    <col min="15361" max="15361" width="2.6640625" style="4" customWidth="1"/>
    <col min="15362" max="15362" width="28" style="4" customWidth="1"/>
    <col min="15363" max="15375" width="12.6640625" style="4" customWidth="1"/>
    <col min="15376" max="15377" width="10.6640625" style="4" customWidth="1"/>
    <col min="15378" max="15615" width="9" style="4"/>
    <col min="15616" max="15616" width="2.109375" style="4" customWidth="1"/>
    <col min="15617" max="15617" width="2.6640625" style="4" customWidth="1"/>
    <col min="15618" max="15618" width="28" style="4" customWidth="1"/>
    <col min="15619" max="15631" width="12.6640625" style="4" customWidth="1"/>
    <col min="15632" max="15633" width="10.6640625" style="4" customWidth="1"/>
    <col min="15634" max="15871" width="9" style="4"/>
    <col min="15872" max="15872" width="2.109375" style="4" customWidth="1"/>
    <col min="15873" max="15873" width="2.6640625" style="4" customWidth="1"/>
    <col min="15874" max="15874" width="28" style="4" customWidth="1"/>
    <col min="15875" max="15887" width="12.6640625" style="4" customWidth="1"/>
    <col min="15888" max="15889" width="10.6640625" style="4" customWidth="1"/>
    <col min="15890" max="16127" width="9" style="4"/>
    <col min="16128" max="16128" width="2.109375" style="4" customWidth="1"/>
    <col min="16129" max="16129" width="2.6640625" style="4" customWidth="1"/>
    <col min="16130" max="16130" width="28" style="4" customWidth="1"/>
    <col min="16131" max="16143" width="12.6640625" style="4" customWidth="1"/>
    <col min="16144" max="16145" width="10.6640625" style="4" customWidth="1"/>
    <col min="16146" max="16383" width="9" style="4"/>
    <col min="16384" max="16384" width="9" style="4" customWidth="1"/>
  </cols>
  <sheetData>
    <row r="1" spans="2:19" ht="17.25" customHeight="1" x14ac:dyDescent="0.2">
      <c r="P1" s="1" t="s">
        <v>362</v>
      </c>
    </row>
    <row r="2" spans="2:19" ht="15" customHeight="1" x14ac:dyDescent="0.2">
      <c r="B2" s="42" t="s">
        <v>352</v>
      </c>
    </row>
    <row r="3" spans="2:19" ht="15" customHeight="1" x14ac:dyDescent="0.2">
      <c r="B3" s="42"/>
    </row>
    <row r="4" spans="2:19" ht="15" customHeight="1" thickBot="1" x14ac:dyDescent="0.2">
      <c r="H4" s="39" t="s">
        <v>12</v>
      </c>
      <c r="O4" s="39"/>
      <c r="P4" s="39"/>
    </row>
    <row r="5" spans="2:19" ht="24.75" customHeight="1" thickTop="1" x14ac:dyDescent="0.15">
      <c r="B5" s="43"/>
      <c r="C5" s="44" t="s">
        <v>97</v>
      </c>
      <c r="D5" s="829" t="s">
        <v>558</v>
      </c>
      <c r="E5" s="830" t="s">
        <v>558</v>
      </c>
      <c r="F5" s="830" t="s">
        <v>559</v>
      </c>
      <c r="G5" s="830" t="s">
        <v>622</v>
      </c>
      <c r="H5" s="404" t="s">
        <v>349</v>
      </c>
      <c r="R5" s="45"/>
      <c r="S5" s="38"/>
    </row>
    <row r="6" spans="2:19" ht="15" customHeight="1" thickBot="1" x14ac:dyDescent="0.2">
      <c r="B6" s="46"/>
      <c r="C6" s="47"/>
      <c r="D6" s="402" t="s">
        <v>286</v>
      </c>
      <c r="E6" s="48" t="s">
        <v>348</v>
      </c>
      <c r="F6" s="60" t="s">
        <v>628</v>
      </c>
      <c r="G6" s="918" t="s">
        <v>629</v>
      </c>
      <c r="H6" s="405"/>
      <c r="R6" s="45"/>
      <c r="S6" s="38"/>
    </row>
    <row r="7" spans="2:19" ht="15" customHeight="1" thickTop="1" x14ac:dyDescent="0.15">
      <c r="B7" s="399" t="s">
        <v>345</v>
      </c>
      <c r="C7" s="49"/>
      <c r="D7" s="850"/>
      <c r="E7" s="317"/>
      <c r="F7" s="432"/>
      <c r="G7" s="915"/>
      <c r="H7" s="412"/>
      <c r="R7" s="38"/>
      <c r="S7" s="38"/>
    </row>
    <row r="8" spans="2:19" ht="15" customHeight="1" x14ac:dyDescent="0.15">
      <c r="B8" s="400" t="s">
        <v>346</v>
      </c>
      <c r="C8" s="274"/>
      <c r="D8" s="401"/>
      <c r="E8" s="410"/>
      <c r="F8" s="916"/>
      <c r="G8" s="851"/>
      <c r="H8" s="411"/>
      <c r="R8" s="38"/>
      <c r="S8" s="38"/>
    </row>
    <row r="9" spans="2:19" ht="15" customHeight="1" thickBot="1" x14ac:dyDescent="0.2">
      <c r="B9" s="426" t="s">
        <v>347</v>
      </c>
      <c r="C9" s="427"/>
      <c r="D9" s="420"/>
      <c r="E9" s="428"/>
      <c r="F9" s="428"/>
      <c r="G9" s="429"/>
      <c r="H9" s="430"/>
      <c r="R9" s="38"/>
      <c r="S9" s="38"/>
    </row>
    <row r="10" spans="2:19" ht="15" customHeight="1" thickTop="1" thickBot="1" x14ac:dyDescent="0.2">
      <c r="B10" s="50" t="s">
        <v>13</v>
      </c>
      <c r="C10" s="51"/>
      <c r="D10" s="50">
        <f>SUM(D7:D9)</f>
        <v>0</v>
      </c>
      <c r="E10" s="58">
        <f>SUM(E7:E9)</f>
        <v>0</v>
      </c>
      <c r="F10" s="59">
        <f>SUM(F7:F9)</f>
        <v>0</v>
      </c>
      <c r="G10" s="59">
        <f>SUM(G7:G9)</f>
        <v>0</v>
      </c>
      <c r="H10" s="406"/>
      <c r="R10" s="38"/>
      <c r="S10" s="38"/>
    </row>
    <row r="11" spans="2:19" ht="15" customHeight="1" x14ac:dyDescent="0.15">
      <c r="B11" s="38"/>
      <c r="C11" s="38"/>
      <c r="D11" s="38"/>
      <c r="E11" s="38"/>
      <c r="F11" s="38"/>
      <c r="G11" s="38"/>
      <c r="Q11" s="38"/>
    </row>
    <row r="12" spans="2:19" ht="15" customHeight="1" thickBot="1" x14ac:dyDescent="0.2">
      <c r="B12" s="38"/>
      <c r="C12" s="38"/>
      <c r="D12" s="38"/>
      <c r="F12" s="38"/>
      <c r="H12" s="38"/>
      <c r="J12" s="38"/>
      <c r="L12" s="38"/>
      <c r="P12" s="2" t="s">
        <v>12</v>
      </c>
    </row>
    <row r="13" spans="2:19" ht="24.75" customHeight="1" x14ac:dyDescent="0.15">
      <c r="B13" s="43"/>
      <c r="C13" s="44" t="s">
        <v>97</v>
      </c>
      <c r="D13" s="830" t="s">
        <v>558</v>
      </c>
      <c r="E13" s="830" t="s">
        <v>559</v>
      </c>
      <c r="F13" s="830" t="s">
        <v>559</v>
      </c>
      <c r="G13" s="830" t="s">
        <v>560</v>
      </c>
      <c r="H13" s="830" t="s">
        <v>560</v>
      </c>
      <c r="I13" s="830" t="s">
        <v>561</v>
      </c>
      <c r="J13" s="830" t="s">
        <v>561</v>
      </c>
      <c r="K13" s="830" t="s">
        <v>562</v>
      </c>
      <c r="L13" s="830" t="s">
        <v>562</v>
      </c>
      <c r="M13" s="830" t="s">
        <v>563</v>
      </c>
      <c r="N13" s="830" t="s">
        <v>563</v>
      </c>
      <c r="O13" s="830" t="s">
        <v>564</v>
      </c>
      <c r="P13" s="831" t="s">
        <v>564</v>
      </c>
    </row>
    <row r="14" spans="2:19" ht="15" customHeight="1" thickBot="1" x14ac:dyDescent="0.2">
      <c r="B14" s="46"/>
      <c r="C14" s="47"/>
      <c r="D14" s="403" t="s">
        <v>71</v>
      </c>
      <c r="E14" s="48" t="s">
        <v>70</v>
      </c>
      <c r="F14" s="48" t="s">
        <v>71</v>
      </c>
      <c r="G14" s="48" t="s">
        <v>70</v>
      </c>
      <c r="H14" s="48" t="s">
        <v>71</v>
      </c>
      <c r="I14" s="48" t="s">
        <v>70</v>
      </c>
      <c r="J14" s="48" t="s">
        <v>71</v>
      </c>
      <c r="K14" s="48" t="s">
        <v>70</v>
      </c>
      <c r="L14" s="48" t="s">
        <v>71</v>
      </c>
      <c r="M14" s="48" t="s">
        <v>70</v>
      </c>
      <c r="N14" s="48" t="s">
        <v>71</v>
      </c>
      <c r="O14" s="48" t="s">
        <v>232</v>
      </c>
      <c r="P14" s="207" t="s">
        <v>71</v>
      </c>
    </row>
    <row r="15" spans="2:19" ht="15" customHeight="1" thickTop="1" thickBot="1" x14ac:dyDescent="0.2">
      <c r="B15" s="422" t="s">
        <v>350</v>
      </c>
      <c r="C15" s="423"/>
      <c r="D15" s="421"/>
      <c r="E15" s="408"/>
      <c r="F15" s="852"/>
      <c r="G15" s="52"/>
      <c r="H15" s="413"/>
      <c r="I15" s="283"/>
      <c r="J15" s="283"/>
      <c r="K15" s="52"/>
      <c r="L15" s="52"/>
      <c r="M15" s="52"/>
      <c r="N15" s="52"/>
      <c r="O15" s="413"/>
      <c r="P15" s="282"/>
    </row>
    <row r="16" spans="2:19" ht="15" customHeight="1" x14ac:dyDescent="0.15">
      <c r="B16" s="38"/>
      <c r="C16" s="38"/>
      <c r="H16" s="409"/>
      <c r="I16" s="38"/>
      <c r="J16" s="38"/>
      <c r="K16" s="38"/>
      <c r="L16" s="38"/>
      <c r="M16" s="38"/>
      <c r="N16" s="38"/>
      <c r="O16" s="38"/>
      <c r="P16" s="38"/>
    </row>
    <row r="17" spans="2:16" ht="15" customHeight="1" thickBot="1" x14ac:dyDescent="0.2">
      <c r="B17" s="38"/>
      <c r="C17" s="38"/>
      <c r="D17" s="38"/>
      <c r="F17" s="38"/>
      <c r="H17" s="38"/>
      <c r="J17" s="38"/>
      <c r="L17" s="38"/>
      <c r="P17" s="2" t="s">
        <v>12</v>
      </c>
    </row>
    <row r="18" spans="2:16" ht="24.75" customHeight="1" x14ac:dyDescent="0.15">
      <c r="B18" s="43"/>
      <c r="C18" s="44" t="s">
        <v>97</v>
      </c>
      <c r="D18" s="419"/>
      <c r="E18" s="830" t="s">
        <v>565</v>
      </c>
      <c r="F18" s="830" t="s">
        <v>565</v>
      </c>
      <c r="G18" s="830" t="s">
        <v>566</v>
      </c>
      <c r="H18" s="830" t="s">
        <v>566</v>
      </c>
      <c r="I18" s="830" t="s">
        <v>567</v>
      </c>
      <c r="J18" s="830" t="s">
        <v>567</v>
      </c>
      <c r="K18" s="830" t="s">
        <v>568</v>
      </c>
      <c r="L18" s="830" t="s">
        <v>568</v>
      </c>
      <c r="M18" s="830" t="s">
        <v>569</v>
      </c>
      <c r="N18" s="830" t="s">
        <v>569</v>
      </c>
      <c r="O18" s="832" t="s">
        <v>570</v>
      </c>
      <c r="P18" s="833" t="s">
        <v>570</v>
      </c>
    </row>
    <row r="19" spans="2:16" ht="15" customHeight="1" thickBot="1" x14ac:dyDescent="0.2">
      <c r="B19" s="46"/>
      <c r="C19" s="47"/>
      <c r="D19" s="420"/>
      <c r="E19" s="48" t="s">
        <v>70</v>
      </c>
      <c r="F19" s="48" t="s">
        <v>71</v>
      </c>
      <c r="G19" s="48" t="s">
        <v>70</v>
      </c>
      <c r="H19" s="48" t="s">
        <v>71</v>
      </c>
      <c r="I19" s="48" t="s">
        <v>166</v>
      </c>
      <c r="J19" s="48" t="s">
        <v>167</v>
      </c>
      <c r="K19" s="48" t="s">
        <v>166</v>
      </c>
      <c r="L19" s="48" t="s">
        <v>167</v>
      </c>
      <c r="M19" s="48" t="s">
        <v>136</v>
      </c>
      <c r="N19" s="48" t="s">
        <v>168</v>
      </c>
      <c r="O19" s="48" t="s">
        <v>166</v>
      </c>
      <c r="P19" s="207" t="s">
        <v>168</v>
      </c>
    </row>
    <row r="20" spans="2:16" ht="15" customHeight="1" thickTop="1" thickBot="1" x14ac:dyDescent="0.2">
      <c r="B20" s="422" t="s">
        <v>350</v>
      </c>
      <c r="C20" s="423"/>
      <c r="D20" s="421"/>
      <c r="E20" s="283"/>
      <c r="F20" s="283"/>
      <c r="G20" s="283"/>
      <c r="H20" s="283"/>
      <c r="I20" s="283"/>
      <c r="J20" s="283"/>
      <c r="K20" s="283"/>
      <c r="L20" s="283"/>
      <c r="M20" s="283"/>
      <c r="N20" s="283"/>
      <c r="O20" s="283"/>
      <c r="P20" s="282"/>
    </row>
    <row r="21" spans="2:16" ht="15" customHeight="1" x14ac:dyDescent="0.15">
      <c r="B21" s="38"/>
      <c r="C21" s="38"/>
      <c r="D21" s="38"/>
      <c r="F21" s="38"/>
      <c r="H21" s="38"/>
      <c r="J21" s="38"/>
      <c r="L21" s="38"/>
    </row>
    <row r="22" spans="2:16" ht="15" customHeight="1" thickBot="1" x14ac:dyDescent="0.2">
      <c r="B22" s="38"/>
      <c r="C22" s="38"/>
      <c r="D22" s="38"/>
      <c r="F22" s="38"/>
      <c r="H22" s="38"/>
      <c r="J22" s="38"/>
      <c r="L22" s="38"/>
      <c r="P22" s="2" t="s">
        <v>12</v>
      </c>
    </row>
    <row r="23" spans="2:16" ht="24.75" customHeight="1" thickTop="1" x14ac:dyDescent="0.15">
      <c r="B23" s="43"/>
      <c r="C23" s="44" t="s">
        <v>97</v>
      </c>
      <c r="D23" s="419"/>
      <c r="E23" s="830" t="s">
        <v>571</v>
      </c>
      <c r="F23" s="830" t="s">
        <v>571</v>
      </c>
      <c r="G23" s="830" t="s">
        <v>572</v>
      </c>
      <c r="H23" s="830" t="s">
        <v>572</v>
      </c>
      <c r="I23" s="830" t="s">
        <v>573</v>
      </c>
      <c r="J23" s="830" t="s">
        <v>573</v>
      </c>
      <c r="K23" s="830" t="s">
        <v>574</v>
      </c>
      <c r="L23" s="830" t="s">
        <v>574</v>
      </c>
      <c r="M23" s="830" t="s">
        <v>575</v>
      </c>
      <c r="N23" s="414"/>
      <c r="O23" s="416"/>
      <c r="P23" s="404" t="s">
        <v>349</v>
      </c>
    </row>
    <row r="24" spans="2:16" ht="15" customHeight="1" thickBot="1" x14ac:dyDescent="0.2">
      <c r="B24" s="46"/>
      <c r="C24" s="47"/>
      <c r="D24" s="420"/>
      <c r="E24" s="48" t="s">
        <v>232</v>
      </c>
      <c r="F24" s="48" t="s">
        <v>240</v>
      </c>
      <c r="G24" s="48" t="s">
        <v>70</v>
      </c>
      <c r="H24" s="48" t="s">
        <v>71</v>
      </c>
      <c r="I24" s="48" t="s">
        <v>70</v>
      </c>
      <c r="J24" s="48" t="s">
        <v>71</v>
      </c>
      <c r="K24" s="48" t="s">
        <v>166</v>
      </c>
      <c r="L24" s="48" t="s">
        <v>167</v>
      </c>
      <c r="M24" s="48" t="s">
        <v>166</v>
      </c>
      <c r="N24" s="407"/>
      <c r="O24" s="417"/>
      <c r="P24" s="405"/>
    </row>
    <row r="25" spans="2:16" ht="15" customHeight="1" thickTop="1" thickBot="1" x14ac:dyDescent="0.2">
      <c r="B25" s="422" t="s">
        <v>350</v>
      </c>
      <c r="C25" s="423"/>
      <c r="D25" s="421"/>
      <c r="E25" s="415"/>
      <c r="F25" s="52"/>
      <c r="G25" s="52"/>
      <c r="H25" s="52"/>
      <c r="I25" s="52"/>
      <c r="J25" s="52"/>
      <c r="K25" s="52"/>
      <c r="L25" s="52"/>
      <c r="M25" s="52"/>
      <c r="N25" s="408"/>
      <c r="O25" s="418"/>
      <c r="P25" s="406"/>
    </row>
    <row r="26" spans="2:16" ht="15" customHeight="1" x14ac:dyDescent="0.15">
      <c r="B26" s="38"/>
      <c r="C26" s="38"/>
      <c r="D26" s="38"/>
      <c r="F26" s="38"/>
      <c r="H26" s="38"/>
      <c r="J26" s="38"/>
      <c r="L26" s="38"/>
    </row>
    <row r="27" spans="2:16" ht="15" customHeight="1" x14ac:dyDescent="0.15">
      <c r="B27" s="38"/>
      <c r="C27" s="38"/>
      <c r="D27" s="38"/>
      <c r="F27" s="38"/>
      <c r="H27" s="38"/>
      <c r="J27" s="38"/>
      <c r="L27" s="38"/>
    </row>
    <row r="28" spans="2:16" ht="14.7" customHeight="1" x14ac:dyDescent="0.15">
      <c r="B28" s="38" t="s">
        <v>357</v>
      </c>
      <c r="C28" s="38"/>
      <c r="D28" s="38"/>
      <c r="F28" s="38"/>
      <c r="H28" s="38"/>
      <c r="J28" s="38"/>
      <c r="L28" s="38"/>
      <c r="N28" s="38"/>
    </row>
    <row r="29" spans="2:16" ht="12" x14ac:dyDescent="0.15">
      <c r="B29" s="38"/>
      <c r="C29" s="38" t="s">
        <v>631</v>
      </c>
      <c r="D29" s="38"/>
      <c r="F29" s="38"/>
      <c r="H29" s="38"/>
      <c r="J29" s="38"/>
      <c r="L29" s="38"/>
      <c r="N29" s="38"/>
    </row>
    <row r="30" spans="2:16" ht="12" x14ac:dyDescent="0.15">
      <c r="B30" s="38"/>
      <c r="C30" s="38" t="s">
        <v>353</v>
      </c>
      <c r="D30" s="38"/>
      <c r="F30" s="38"/>
      <c r="H30" s="38"/>
      <c r="J30" s="38"/>
      <c r="L30" s="38"/>
      <c r="N30" s="38"/>
    </row>
    <row r="31" spans="2:16" ht="7.5" customHeight="1" x14ac:dyDescent="0.15">
      <c r="B31" s="38"/>
      <c r="C31" s="38"/>
      <c r="D31" s="38"/>
      <c r="F31" s="38"/>
      <c r="H31" s="38"/>
      <c r="J31" s="38"/>
      <c r="L31" s="38"/>
      <c r="N31" s="38"/>
    </row>
    <row r="32" spans="2:16" ht="12" x14ac:dyDescent="0.15">
      <c r="B32" s="38" t="s">
        <v>358</v>
      </c>
      <c r="C32" s="38"/>
      <c r="D32" s="38"/>
      <c r="F32" s="38"/>
      <c r="H32" s="38"/>
      <c r="J32" s="38"/>
      <c r="L32" s="38"/>
      <c r="N32" s="38"/>
    </row>
    <row r="33" spans="2:14" ht="12" x14ac:dyDescent="0.15">
      <c r="B33" s="38"/>
      <c r="C33" s="425" t="s">
        <v>359</v>
      </c>
      <c r="D33" s="38"/>
      <c r="F33" s="38"/>
      <c r="H33" s="38"/>
      <c r="J33" s="38"/>
      <c r="L33" s="38"/>
      <c r="N33" s="38"/>
    </row>
    <row r="34" spans="2:14" ht="7.5" customHeight="1" x14ac:dyDescent="0.15">
      <c r="B34" s="38"/>
      <c r="C34" s="38"/>
      <c r="D34" s="38"/>
      <c r="F34" s="38"/>
      <c r="H34" s="38"/>
      <c r="J34" s="38"/>
      <c r="L34" s="38"/>
      <c r="N34" s="38"/>
    </row>
    <row r="35" spans="2:14" ht="12" x14ac:dyDescent="0.15">
      <c r="B35" s="4" t="s">
        <v>296</v>
      </c>
      <c r="C35" s="38"/>
    </row>
    <row r="36" spans="2:14" ht="12" x14ac:dyDescent="0.15">
      <c r="B36" s="38"/>
      <c r="C36" s="38" t="s">
        <v>241</v>
      </c>
    </row>
    <row r="37" spans="2:14" ht="14.7" customHeight="1" x14ac:dyDescent="0.15">
      <c r="B37" s="38"/>
      <c r="C37" s="38"/>
    </row>
    <row r="38" spans="2:14" ht="15" customHeight="1" x14ac:dyDescent="0.15">
      <c r="B38" s="38"/>
      <c r="C38" s="38"/>
    </row>
    <row r="39" spans="2:14" ht="15" customHeight="1" x14ac:dyDescent="0.15">
      <c r="B39" s="38"/>
      <c r="C39" s="38"/>
    </row>
    <row r="40" spans="2:14" ht="15" customHeight="1" x14ac:dyDescent="0.15">
      <c r="B40" s="38"/>
      <c r="C40" s="38"/>
    </row>
    <row r="41" spans="2:14" ht="15" customHeight="1" x14ac:dyDescent="0.15">
      <c r="B41" s="38"/>
      <c r="C41" s="38"/>
    </row>
    <row r="42" spans="2:14" ht="15" customHeight="1" x14ac:dyDescent="0.15">
      <c r="B42" s="38"/>
      <c r="C42" s="38"/>
    </row>
    <row r="43" spans="2:14" ht="15" customHeight="1" x14ac:dyDescent="0.15">
      <c r="B43" s="38"/>
      <c r="C43" s="38"/>
    </row>
    <row r="44" spans="2:14" ht="15" customHeight="1" x14ac:dyDescent="0.15">
      <c r="B44" s="38"/>
      <c r="C44" s="38"/>
    </row>
    <row r="45" spans="2:14" ht="15" customHeight="1" x14ac:dyDescent="0.15">
      <c r="B45" s="38"/>
      <c r="C45" s="38"/>
    </row>
    <row r="46" spans="2:14" ht="15" customHeight="1" x14ac:dyDescent="0.15">
      <c r="B46" s="38"/>
      <c r="C46" s="38"/>
    </row>
    <row r="47" spans="2:14" ht="15" customHeight="1" x14ac:dyDescent="0.15">
      <c r="B47" s="38"/>
      <c r="C47" s="38"/>
    </row>
    <row r="48" spans="2:14" ht="15" customHeight="1" x14ac:dyDescent="0.15">
      <c r="B48" s="38"/>
      <c r="C48" s="38"/>
    </row>
    <row r="49" spans="2:3" ht="15" customHeight="1" x14ac:dyDescent="0.15">
      <c r="B49" s="38"/>
      <c r="C49" s="38"/>
    </row>
    <row r="50" spans="2:3" ht="15" customHeight="1" x14ac:dyDescent="0.15">
      <c r="B50" s="38"/>
      <c r="C50" s="38"/>
    </row>
  </sheetData>
  <phoneticPr fontId="1"/>
  <printOptions horizontalCentered="1"/>
  <pageMargins left="0.59055118110236227" right="0.78740157480314965" top="0.78740157480314965" bottom="0.78740157480314965" header="0.51181102362204722" footer="0.51181102362204722"/>
  <pageSetup paperSize="9" scale="72" orientation="landscape"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2"/>
  <sheetViews>
    <sheetView showZeros="0" view="pageBreakPreview" zoomScale="85" zoomScaleNormal="100" zoomScaleSheetLayoutView="85" workbookViewId="0">
      <selection activeCell="B2" sqref="B2"/>
    </sheetView>
  </sheetViews>
  <sheetFormatPr defaultColWidth="7.88671875" defaultRowHeight="13.5" customHeight="1" x14ac:dyDescent="0.2"/>
  <cols>
    <col min="1" max="1" width="7.21875" style="9" customWidth="1"/>
    <col min="2" max="2" width="13.33203125" style="9" bestFit="1" customWidth="1"/>
    <col min="3" max="4" width="6.6640625" style="387" customWidth="1"/>
    <col min="5" max="6" width="6.6640625" style="9" customWidth="1"/>
    <col min="7" max="12" width="6.6640625" style="8" customWidth="1"/>
    <col min="13" max="13" width="6.6640625" style="434" customWidth="1"/>
    <col min="14" max="14" width="6.6640625" style="8" customWidth="1"/>
    <col min="15" max="17" width="6.6640625" style="9" customWidth="1"/>
    <col min="18" max="25" width="6.6640625" style="8" customWidth="1"/>
    <col min="26" max="16384" width="7.88671875" style="8"/>
  </cols>
  <sheetData>
    <row r="1" spans="1:25" ht="13.5" customHeight="1" x14ac:dyDescent="0.2">
      <c r="G1" s="434"/>
      <c r="H1" s="434"/>
      <c r="I1" s="434"/>
      <c r="J1" s="434"/>
      <c r="K1" s="434"/>
      <c r="L1" s="434"/>
      <c r="N1" s="434"/>
      <c r="R1" s="434"/>
      <c r="S1" s="434"/>
      <c r="T1" s="434"/>
      <c r="U1" s="434"/>
      <c r="V1" s="434"/>
      <c r="W1" s="434"/>
      <c r="X1" s="434"/>
      <c r="Y1" s="176" t="s">
        <v>627</v>
      </c>
    </row>
    <row r="2" spans="1:25" ht="13.5" customHeight="1" x14ac:dyDescent="0.2">
      <c r="A2" s="5" t="s">
        <v>54</v>
      </c>
      <c r="C2" s="917" t="s">
        <v>620</v>
      </c>
      <c r="G2" s="434"/>
      <c r="H2" s="434"/>
      <c r="I2" s="434"/>
      <c r="J2" s="434"/>
      <c r="K2" s="434"/>
      <c r="L2" s="434"/>
      <c r="N2" s="434"/>
      <c r="R2" s="434"/>
      <c r="S2" s="434"/>
      <c r="T2" s="434"/>
      <c r="U2" s="434"/>
      <c r="V2" s="434"/>
      <c r="W2" s="434"/>
      <c r="X2" s="434"/>
      <c r="Y2" s="434"/>
    </row>
    <row r="3" spans="1:25" ht="13.5" customHeight="1" x14ac:dyDescent="0.2">
      <c r="A3" s="434"/>
      <c r="C3" s="917" t="s">
        <v>621</v>
      </c>
      <c r="G3" s="434"/>
      <c r="H3" s="434"/>
      <c r="I3" s="434"/>
      <c r="J3" s="434"/>
      <c r="K3" s="434"/>
      <c r="L3" s="434"/>
      <c r="N3" s="6" t="s">
        <v>96</v>
      </c>
      <c r="R3" s="434"/>
      <c r="S3" s="434"/>
      <c r="T3" s="434"/>
      <c r="U3" s="434"/>
      <c r="V3" s="434"/>
      <c r="W3" s="434"/>
      <c r="X3" s="434"/>
      <c r="Y3" s="434"/>
    </row>
    <row r="4" spans="1:25" ht="13.5" customHeight="1" x14ac:dyDescent="0.2">
      <c r="A4" s="1017" t="s">
        <v>103</v>
      </c>
      <c r="B4" s="1020" t="s">
        <v>104</v>
      </c>
      <c r="C4" s="1022" t="s">
        <v>615</v>
      </c>
      <c r="D4" s="1023"/>
      <c r="E4" s="1023"/>
      <c r="F4" s="1023"/>
      <c r="G4" s="1023"/>
      <c r="H4" s="1023"/>
      <c r="I4" s="1023"/>
      <c r="J4" s="1023"/>
      <c r="K4" s="1023"/>
      <c r="L4" s="1023"/>
      <c r="M4" s="439"/>
      <c r="N4" s="1024" t="s">
        <v>53</v>
      </c>
      <c r="O4" s="1025"/>
      <c r="P4" s="1025"/>
      <c r="Q4" s="1025"/>
      <c r="R4" s="1025"/>
      <c r="S4" s="1025"/>
      <c r="T4" s="1025"/>
      <c r="U4" s="1025"/>
      <c r="V4" s="1025"/>
      <c r="W4" s="1025"/>
      <c r="X4" s="1025"/>
      <c r="Y4" s="1026"/>
    </row>
    <row r="5" spans="1:25" ht="13.5" customHeight="1" x14ac:dyDescent="0.2">
      <c r="A5" s="1018"/>
      <c r="B5" s="1021"/>
      <c r="C5" s="1027" t="s">
        <v>51</v>
      </c>
      <c r="D5" s="1029" t="s">
        <v>52</v>
      </c>
      <c r="E5" s="1035" t="s">
        <v>260</v>
      </c>
      <c r="F5" s="1033"/>
      <c r="G5" s="1011" t="s">
        <v>50</v>
      </c>
      <c r="H5" s="1012"/>
      <c r="I5" s="1012"/>
      <c r="J5" s="1012"/>
      <c r="K5" s="1012"/>
      <c r="L5" s="1012"/>
      <c r="M5" s="1040" t="s">
        <v>379</v>
      </c>
      <c r="N5" s="1031" t="s">
        <v>105</v>
      </c>
      <c r="O5" s="1033" t="s">
        <v>52</v>
      </c>
      <c r="P5" s="1035" t="s">
        <v>257</v>
      </c>
      <c r="Q5" s="1033"/>
      <c r="R5" s="1011" t="s">
        <v>50</v>
      </c>
      <c r="S5" s="1012"/>
      <c r="T5" s="1012"/>
      <c r="U5" s="1012"/>
      <c r="V5" s="1012"/>
      <c r="W5" s="1012"/>
      <c r="X5" s="1012"/>
      <c r="Y5" s="1013"/>
    </row>
    <row r="6" spans="1:25" ht="13.5" customHeight="1" x14ac:dyDescent="0.2">
      <c r="A6" s="1019"/>
      <c r="B6" s="1021"/>
      <c r="C6" s="1028"/>
      <c r="D6" s="1030"/>
      <c r="E6" s="1036"/>
      <c r="F6" s="1037"/>
      <c r="G6" s="1011" t="s">
        <v>49</v>
      </c>
      <c r="H6" s="1012"/>
      <c r="I6" s="1013"/>
      <c r="J6" s="1011" t="s">
        <v>48</v>
      </c>
      <c r="K6" s="1012"/>
      <c r="L6" s="1012"/>
      <c r="M6" s="1041"/>
      <c r="N6" s="1032"/>
      <c r="O6" s="1034"/>
      <c r="P6" s="1036"/>
      <c r="Q6" s="1037"/>
      <c r="R6" s="1011" t="s">
        <v>49</v>
      </c>
      <c r="S6" s="1012"/>
      <c r="T6" s="1012"/>
      <c r="U6" s="1013"/>
      <c r="V6" s="1011" t="s">
        <v>48</v>
      </c>
      <c r="W6" s="1012"/>
      <c r="X6" s="1012"/>
      <c r="Y6" s="1013"/>
    </row>
    <row r="7" spans="1:25" ht="66" x14ac:dyDescent="0.2">
      <c r="A7" s="1019"/>
      <c r="B7" s="1021"/>
      <c r="C7" s="784" t="s">
        <v>433</v>
      </c>
      <c r="D7" s="233" t="s">
        <v>434</v>
      </c>
      <c r="E7" s="441" t="s">
        <v>258</v>
      </c>
      <c r="F7" s="441" t="s">
        <v>259</v>
      </c>
      <c r="G7" s="440" t="s">
        <v>44</v>
      </c>
      <c r="H7" s="232" t="s">
        <v>47</v>
      </c>
      <c r="I7" s="232" t="s">
        <v>46</v>
      </c>
      <c r="J7" s="440" t="s">
        <v>44</v>
      </c>
      <c r="K7" s="232" t="s">
        <v>47</v>
      </c>
      <c r="L7" s="232" t="s">
        <v>46</v>
      </c>
      <c r="M7" s="448" t="s">
        <v>236</v>
      </c>
      <c r="N7" s="1032"/>
      <c r="O7" s="775" t="s">
        <v>235</v>
      </c>
      <c r="P7" s="441" t="s">
        <v>258</v>
      </c>
      <c r="Q7" s="441" t="s">
        <v>259</v>
      </c>
      <c r="R7" s="444" t="s">
        <v>44</v>
      </c>
      <c r="S7" s="443" t="s">
        <v>45</v>
      </c>
      <c r="T7" s="443" t="s">
        <v>106</v>
      </c>
      <c r="U7" s="443" t="s">
        <v>237</v>
      </c>
      <c r="V7" s="444" t="s">
        <v>44</v>
      </c>
      <c r="W7" s="443" t="s">
        <v>43</v>
      </c>
      <c r="X7" s="443" t="s">
        <v>107</v>
      </c>
      <c r="Y7" s="444" t="s">
        <v>238</v>
      </c>
    </row>
    <row r="8" spans="1:25" ht="13.2" x14ac:dyDescent="0.2">
      <c r="A8" s="1014" t="s">
        <v>111</v>
      </c>
      <c r="B8" s="1015"/>
      <c r="C8" s="388"/>
      <c r="D8" s="233"/>
      <c r="E8" s="233"/>
      <c r="F8" s="233"/>
      <c r="G8" s="233"/>
      <c r="H8" s="234"/>
      <c r="I8" s="234"/>
      <c r="J8" s="233"/>
      <c r="K8" s="234"/>
      <c r="L8" s="234"/>
      <c r="M8" s="449"/>
      <c r="N8" s="442"/>
      <c r="O8" s="437"/>
      <c r="P8" s="233"/>
      <c r="Q8" s="233"/>
      <c r="R8" s="438"/>
      <c r="S8" s="436"/>
      <c r="T8" s="436"/>
      <c r="U8" s="436"/>
      <c r="V8" s="438"/>
      <c r="W8" s="436"/>
      <c r="X8" s="436"/>
      <c r="Y8" s="438"/>
    </row>
    <row r="9" spans="1:25" ht="15" customHeight="1" x14ac:dyDescent="0.2">
      <c r="A9" s="998">
        <v>1</v>
      </c>
      <c r="B9" s="1005" t="s">
        <v>465</v>
      </c>
      <c r="C9" s="995"/>
      <c r="D9" s="1009"/>
      <c r="E9" s="994"/>
      <c r="F9" s="994"/>
      <c r="G9" s="450"/>
      <c r="H9" s="911"/>
      <c r="I9" s="450"/>
      <c r="J9" s="450"/>
      <c r="K9" s="911"/>
      <c r="L9" s="450"/>
      <c r="M9" s="1010"/>
      <c r="N9" s="1016"/>
      <c r="O9" s="1008">
        <f>+R9+R10+V9+V10</f>
        <v>0</v>
      </c>
      <c r="P9" s="1038"/>
      <c r="Q9" s="1038"/>
      <c r="R9" s="235"/>
      <c r="S9" s="451">
        <f>+R9/210*1000</f>
        <v>0</v>
      </c>
      <c r="T9" s="236"/>
      <c r="U9" s="237">
        <f t="shared" ref="U9:U78" si="0">IF(S9=0,0,T9/S9*100)</f>
        <v>0</v>
      </c>
      <c r="V9" s="235"/>
      <c r="W9" s="451">
        <f t="shared" ref="W9:W78" si="1">+V9/210/SQRT(3)*1000</f>
        <v>0</v>
      </c>
      <c r="X9" s="236"/>
      <c r="Y9" s="238">
        <f t="shared" ref="Y9:Y78" si="2">IF(W9=0,0,X9/W9*100)</f>
        <v>0</v>
      </c>
    </row>
    <row r="10" spans="1:25" ht="15" customHeight="1" x14ac:dyDescent="0.2">
      <c r="A10" s="1004"/>
      <c r="B10" s="1000"/>
      <c r="C10" s="1001"/>
      <c r="D10" s="996"/>
      <c r="E10" s="995"/>
      <c r="F10" s="995"/>
      <c r="G10" s="450"/>
      <c r="H10" s="913"/>
      <c r="I10" s="450"/>
      <c r="J10" s="450"/>
      <c r="K10" s="913"/>
      <c r="L10" s="450"/>
      <c r="M10" s="991"/>
      <c r="N10" s="1002"/>
      <c r="O10" s="1003"/>
      <c r="P10" s="1039"/>
      <c r="Q10" s="1039"/>
      <c r="R10" s="435"/>
      <c r="S10" s="452">
        <f t="shared" ref="S10:S78" si="3">+R10/210*1000</f>
        <v>0</v>
      </c>
      <c r="T10" s="239"/>
      <c r="U10" s="240">
        <f t="shared" si="0"/>
        <v>0</v>
      </c>
      <c r="V10" s="435"/>
      <c r="W10" s="452">
        <f t="shared" si="1"/>
        <v>0</v>
      </c>
      <c r="X10" s="239"/>
      <c r="Y10" s="241">
        <f t="shared" si="2"/>
        <v>0</v>
      </c>
    </row>
    <row r="11" spans="1:25" ht="15" customHeight="1" x14ac:dyDescent="0.2">
      <c r="A11" s="998">
        <v>2</v>
      </c>
      <c r="B11" s="999" t="s">
        <v>479</v>
      </c>
      <c r="C11" s="994"/>
      <c r="D11" s="996"/>
      <c r="E11" s="994"/>
      <c r="F11" s="994"/>
      <c r="G11" s="450"/>
      <c r="H11" s="911"/>
      <c r="I11" s="450"/>
      <c r="J11" s="450"/>
      <c r="K11" s="911"/>
      <c r="L11" s="450"/>
      <c r="M11" s="991"/>
      <c r="N11" s="1002"/>
      <c r="O11" s="1003">
        <f>+R11+R12+V11+V12</f>
        <v>0</v>
      </c>
      <c r="P11" s="1049"/>
      <c r="Q11" s="1049"/>
      <c r="R11" s="435"/>
      <c r="S11" s="452">
        <f>+R11/210*1000</f>
        <v>0</v>
      </c>
      <c r="T11" s="239"/>
      <c r="U11" s="240">
        <f>IF(S11=0,0,T11/S11*100)</f>
        <v>0</v>
      </c>
      <c r="V11" s="435"/>
      <c r="W11" s="452">
        <f>+V11/210/SQRT(3)*1000</f>
        <v>0</v>
      </c>
      <c r="X11" s="239"/>
      <c r="Y11" s="241">
        <f>IF(W11=0,0,X11/W11*100)</f>
        <v>0</v>
      </c>
    </row>
    <row r="12" spans="1:25" ht="15" customHeight="1" x14ac:dyDescent="0.2">
      <c r="A12" s="1004"/>
      <c r="B12" s="1000"/>
      <c r="C12" s="995"/>
      <c r="D12" s="996"/>
      <c r="E12" s="995"/>
      <c r="F12" s="995"/>
      <c r="G12" s="450"/>
      <c r="H12" s="913"/>
      <c r="I12" s="450"/>
      <c r="J12" s="450"/>
      <c r="K12" s="913"/>
      <c r="L12" s="450"/>
      <c r="M12" s="991"/>
      <c r="N12" s="1002"/>
      <c r="O12" s="1003"/>
      <c r="P12" s="1038"/>
      <c r="Q12" s="1038"/>
      <c r="R12" s="435"/>
      <c r="S12" s="452">
        <f>+R12/210*1000</f>
        <v>0</v>
      </c>
      <c r="T12" s="239"/>
      <c r="U12" s="240">
        <f>IF(S12=0,0,T12/S12*100)</f>
        <v>0</v>
      </c>
      <c r="V12" s="435"/>
      <c r="W12" s="452">
        <f>+V12/210/SQRT(3)*1000</f>
        <v>0</v>
      </c>
      <c r="X12" s="239"/>
      <c r="Y12" s="241">
        <f>IF(W12=0,0,X12/W12*100)</f>
        <v>0</v>
      </c>
    </row>
    <row r="13" spans="1:25" ht="15" customHeight="1" x14ac:dyDescent="0.2">
      <c r="A13" s="998">
        <v>3</v>
      </c>
      <c r="B13" s="999" t="s">
        <v>492</v>
      </c>
      <c r="C13" s="994"/>
      <c r="D13" s="996"/>
      <c r="E13" s="994"/>
      <c r="F13" s="994"/>
      <c r="G13" s="450"/>
      <c r="H13" s="911"/>
      <c r="I13" s="450"/>
      <c r="J13" s="450"/>
      <c r="K13" s="911"/>
      <c r="L13" s="450"/>
      <c r="M13" s="991"/>
      <c r="N13" s="1002"/>
      <c r="O13" s="1003">
        <f>+R13+R14+V13+V14</f>
        <v>0</v>
      </c>
      <c r="P13" s="1049"/>
      <c r="Q13" s="1049"/>
      <c r="R13" s="435"/>
      <c r="S13" s="452">
        <f>+R13/210*1000</f>
        <v>0</v>
      </c>
      <c r="T13" s="239"/>
      <c r="U13" s="240">
        <f>IF(S13=0,0,T13/S13*100)</f>
        <v>0</v>
      </c>
      <c r="V13" s="435"/>
      <c r="W13" s="452">
        <f>+V13/210/SQRT(3)*1000</f>
        <v>0</v>
      </c>
      <c r="X13" s="239"/>
      <c r="Y13" s="241">
        <f>IF(W13=0,0,X13/W13*100)</f>
        <v>0</v>
      </c>
    </row>
    <row r="14" spans="1:25" ht="15" customHeight="1" x14ac:dyDescent="0.2">
      <c r="A14" s="1004"/>
      <c r="B14" s="1000"/>
      <c r="C14" s="995"/>
      <c r="D14" s="996"/>
      <c r="E14" s="995"/>
      <c r="F14" s="995"/>
      <c r="G14" s="450"/>
      <c r="H14" s="913"/>
      <c r="I14" s="450"/>
      <c r="J14" s="450"/>
      <c r="K14" s="913"/>
      <c r="L14" s="450"/>
      <c r="M14" s="991"/>
      <c r="N14" s="1002"/>
      <c r="O14" s="1003"/>
      <c r="P14" s="1038"/>
      <c r="Q14" s="1038"/>
      <c r="R14" s="435"/>
      <c r="S14" s="452">
        <f>+R14/210*1000</f>
        <v>0</v>
      </c>
      <c r="T14" s="239"/>
      <c r="U14" s="240">
        <f>IF(S14=0,0,T14/S14*100)</f>
        <v>0</v>
      </c>
      <c r="V14" s="435"/>
      <c r="W14" s="452">
        <f>+V14/210/SQRT(3)*1000</f>
        <v>0</v>
      </c>
      <c r="X14" s="239"/>
      <c r="Y14" s="241">
        <f>IF(W14=0,0,X14/W14*100)</f>
        <v>0</v>
      </c>
    </row>
    <row r="15" spans="1:25" ht="15" customHeight="1" x14ac:dyDescent="0.2">
      <c r="A15" s="1004">
        <v>4</v>
      </c>
      <c r="B15" s="999" t="s">
        <v>467</v>
      </c>
      <c r="C15" s="994"/>
      <c r="D15" s="996"/>
      <c r="E15" s="994"/>
      <c r="F15" s="994"/>
      <c r="G15" s="450"/>
      <c r="H15" s="911"/>
      <c r="I15" s="450"/>
      <c r="J15" s="450"/>
      <c r="K15" s="911"/>
      <c r="L15" s="450"/>
      <c r="M15" s="991"/>
      <c r="N15" s="1002"/>
      <c r="O15" s="1003">
        <f>+R15+R16+V15+V16</f>
        <v>0</v>
      </c>
      <c r="P15" s="1049"/>
      <c r="Q15" s="1049"/>
      <c r="R15" s="435"/>
      <c r="S15" s="452">
        <f t="shared" si="3"/>
        <v>0</v>
      </c>
      <c r="T15" s="239"/>
      <c r="U15" s="240">
        <f t="shared" si="0"/>
        <v>0</v>
      </c>
      <c r="V15" s="435"/>
      <c r="W15" s="452">
        <f t="shared" si="1"/>
        <v>0</v>
      </c>
      <c r="X15" s="239"/>
      <c r="Y15" s="241">
        <f t="shared" si="2"/>
        <v>0</v>
      </c>
    </row>
    <row r="16" spans="1:25" ht="15" customHeight="1" x14ac:dyDescent="0.2">
      <c r="A16" s="1004"/>
      <c r="B16" s="1000"/>
      <c r="C16" s="995"/>
      <c r="D16" s="996"/>
      <c r="E16" s="995"/>
      <c r="F16" s="995"/>
      <c r="G16" s="450"/>
      <c r="H16" s="913"/>
      <c r="I16" s="450"/>
      <c r="J16" s="450"/>
      <c r="K16" s="913"/>
      <c r="L16" s="450"/>
      <c r="M16" s="991"/>
      <c r="N16" s="1002"/>
      <c r="O16" s="1003"/>
      <c r="P16" s="1038"/>
      <c r="Q16" s="1038"/>
      <c r="R16" s="435"/>
      <c r="S16" s="452">
        <f t="shared" si="3"/>
        <v>0</v>
      </c>
      <c r="T16" s="239"/>
      <c r="U16" s="240">
        <f t="shared" si="0"/>
        <v>0</v>
      </c>
      <c r="V16" s="435"/>
      <c r="W16" s="452">
        <f t="shared" si="1"/>
        <v>0</v>
      </c>
      <c r="X16" s="239"/>
      <c r="Y16" s="241">
        <f t="shared" si="2"/>
        <v>0</v>
      </c>
    </row>
    <row r="17" spans="1:25" ht="15" customHeight="1" x14ac:dyDescent="0.2">
      <c r="A17" s="1004">
        <v>5</v>
      </c>
      <c r="B17" s="999" t="s">
        <v>480</v>
      </c>
      <c r="C17" s="994"/>
      <c r="D17" s="994"/>
      <c r="E17" s="994"/>
      <c r="F17" s="994"/>
      <c r="G17" s="450"/>
      <c r="H17" s="911"/>
      <c r="I17" s="450"/>
      <c r="J17" s="450"/>
      <c r="K17" s="911"/>
      <c r="L17" s="450"/>
      <c r="M17" s="992"/>
      <c r="N17" s="1002"/>
      <c r="O17" s="1003">
        <f>+R17+R18+V17+V18</f>
        <v>0</v>
      </c>
      <c r="P17" s="1049"/>
      <c r="Q17" s="1049"/>
      <c r="R17" s="435"/>
      <c r="S17" s="452">
        <f>+R17/210*1000</f>
        <v>0</v>
      </c>
      <c r="T17" s="239"/>
      <c r="U17" s="240">
        <f>IF(S17=0,0,T17/S17*100)</f>
        <v>0</v>
      </c>
      <c r="V17" s="435"/>
      <c r="W17" s="452">
        <f>+V17/210/SQRT(3)*1000</f>
        <v>0</v>
      </c>
      <c r="X17" s="239"/>
      <c r="Y17" s="241">
        <f>IF(W17=0,0,X17/W17*100)</f>
        <v>0</v>
      </c>
    </row>
    <row r="18" spans="1:25" ht="15" customHeight="1" x14ac:dyDescent="0.2">
      <c r="A18" s="1004"/>
      <c r="B18" s="1000"/>
      <c r="C18" s="1048"/>
      <c r="D18" s="1048"/>
      <c r="E18" s="995"/>
      <c r="F18" s="995"/>
      <c r="G18" s="450"/>
      <c r="H18" s="913"/>
      <c r="I18" s="450"/>
      <c r="J18" s="450"/>
      <c r="K18" s="913"/>
      <c r="L18" s="450"/>
      <c r="M18" s="993"/>
      <c r="N18" s="1002"/>
      <c r="O18" s="1003"/>
      <c r="P18" s="1038"/>
      <c r="Q18" s="1038"/>
      <c r="R18" s="435"/>
      <c r="S18" s="452">
        <f>+R18/210*1000</f>
        <v>0</v>
      </c>
      <c r="T18" s="239"/>
      <c r="U18" s="240">
        <f>IF(S18=0,0,T18/S18*100)</f>
        <v>0</v>
      </c>
      <c r="V18" s="435"/>
      <c r="W18" s="452">
        <f>+V18/210/SQRT(3)*1000</f>
        <v>0</v>
      </c>
      <c r="X18" s="239"/>
      <c r="Y18" s="241">
        <f>IF(W18=0,0,X18/W18*100)</f>
        <v>0</v>
      </c>
    </row>
    <row r="19" spans="1:25" ht="15" customHeight="1" x14ac:dyDescent="0.2">
      <c r="A19" s="1004">
        <v>6</v>
      </c>
      <c r="B19" s="999" t="s">
        <v>493</v>
      </c>
      <c r="C19" s="994"/>
      <c r="D19" s="996"/>
      <c r="E19" s="994"/>
      <c r="F19" s="994"/>
      <c r="G19" s="450"/>
      <c r="H19" s="911"/>
      <c r="I19" s="450"/>
      <c r="J19" s="450"/>
      <c r="K19" s="911"/>
      <c r="L19" s="450"/>
      <c r="M19" s="991"/>
      <c r="N19" s="1002"/>
      <c r="O19" s="1003">
        <f>+R19+R20+V19+V20</f>
        <v>0</v>
      </c>
      <c r="P19" s="1049"/>
      <c r="Q19" s="1049"/>
      <c r="R19" s="435"/>
      <c r="S19" s="452">
        <f>+R19/210*1000</f>
        <v>0</v>
      </c>
      <c r="T19" s="239"/>
      <c r="U19" s="240">
        <f>IF(S19=0,0,T19/S19*100)</f>
        <v>0</v>
      </c>
      <c r="V19" s="435"/>
      <c r="W19" s="452">
        <f>+V19/210/SQRT(3)*1000</f>
        <v>0</v>
      </c>
      <c r="X19" s="239"/>
      <c r="Y19" s="241">
        <f>IF(W19=0,0,X19/W19*100)</f>
        <v>0</v>
      </c>
    </row>
    <row r="20" spans="1:25" ht="15" customHeight="1" x14ac:dyDescent="0.2">
      <c r="A20" s="1004"/>
      <c r="B20" s="1000"/>
      <c r="C20" s="995"/>
      <c r="D20" s="996"/>
      <c r="E20" s="995"/>
      <c r="F20" s="995"/>
      <c r="G20" s="450"/>
      <c r="H20" s="913"/>
      <c r="I20" s="450"/>
      <c r="J20" s="450"/>
      <c r="K20" s="913"/>
      <c r="L20" s="450"/>
      <c r="M20" s="991"/>
      <c r="N20" s="1002"/>
      <c r="O20" s="1003"/>
      <c r="P20" s="1038"/>
      <c r="Q20" s="1038"/>
      <c r="R20" s="435"/>
      <c r="S20" s="452">
        <f>+R20/210*1000</f>
        <v>0</v>
      </c>
      <c r="T20" s="239"/>
      <c r="U20" s="240">
        <f>IF(S20=0,0,T20/S20*100)</f>
        <v>0</v>
      </c>
      <c r="V20" s="435"/>
      <c r="W20" s="452">
        <f>+V20/210/SQRT(3)*1000</f>
        <v>0</v>
      </c>
      <c r="X20" s="239"/>
      <c r="Y20" s="241">
        <f>IF(W20=0,0,X20/W20*100)</f>
        <v>0</v>
      </c>
    </row>
    <row r="21" spans="1:25" ht="15" customHeight="1" x14ac:dyDescent="0.2">
      <c r="A21" s="998">
        <v>7</v>
      </c>
      <c r="B21" s="999" t="s">
        <v>468</v>
      </c>
      <c r="C21" s="994"/>
      <c r="D21" s="996"/>
      <c r="E21" s="994"/>
      <c r="F21" s="994"/>
      <c r="G21" s="450"/>
      <c r="H21" s="911"/>
      <c r="I21" s="450"/>
      <c r="J21" s="450"/>
      <c r="K21" s="911"/>
      <c r="L21" s="450"/>
      <c r="M21" s="991"/>
      <c r="N21" s="1002"/>
      <c r="O21" s="1003">
        <f>+R21+R22+V21+V22</f>
        <v>0</v>
      </c>
      <c r="P21" s="1049"/>
      <c r="Q21" s="1049"/>
      <c r="R21" s="435"/>
      <c r="S21" s="452">
        <f t="shared" si="3"/>
        <v>0</v>
      </c>
      <c r="T21" s="239"/>
      <c r="U21" s="240">
        <f t="shared" si="0"/>
        <v>0</v>
      </c>
      <c r="V21" s="435"/>
      <c r="W21" s="452">
        <f t="shared" si="1"/>
        <v>0</v>
      </c>
      <c r="X21" s="239"/>
      <c r="Y21" s="241">
        <f t="shared" si="2"/>
        <v>0</v>
      </c>
    </row>
    <row r="22" spans="1:25" ht="15" customHeight="1" x14ac:dyDescent="0.2">
      <c r="A22" s="1004"/>
      <c r="B22" s="1000"/>
      <c r="C22" s="995"/>
      <c r="D22" s="996"/>
      <c r="E22" s="995"/>
      <c r="F22" s="995"/>
      <c r="G22" s="450"/>
      <c r="H22" s="913"/>
      <c r="I22" s="450"/>
      <c r="J22" s="450"/>
      <c r="K22" s="913"/>
      <c r="L22" s="450"/>
      <c r="M22" s="991"/>
      <c r="N22" s="1002"/>
      <c r="O22" s="1003"/>
      <c r="P22" s="1038"/>
      <c r="Q22" s="1038"/>
      <c r="R22" s="435"/>
      <c r="S22" s="452">
        <f>+R22/210*1000</f>
        <v>0</v>
      </c>
      <c r="T22" s="239"/>
      <c r="U22" s="240">
        <f t="shared" si="0"/>
        <v>0</v>
      </c>
      <c r="V22" s="435"/>
      <c r="W22" s="452">
        <f t="shared" si="1"/>
        <v>0</v>
      </c>
      <c r="X22" s="239"/>
      <c r="Y22" s="241">
        <f t="shared" si="2"/>
        <v>0</v>
      </c>
    </row>
    <row r="23" spans="1:25" s="434" customFormat="1" ht="15" customHeight="1" x14ac:dyDescent="0.2">
      <c r="A23" s="998">
        <v>8</v>
      </c>
      <c r="B23" s="999" t="s">
        <v>481</v>
      </c>
      <c r="C23" s="994"/>
      <c r="D23" s="994"/>
      <c r="E23" s="994"/>
      <c r="F23" s="994"/>
      <c r="G23" s="450"/>
      <c r="H23" s="911"/>
      <c r="I23" s="450"/>
      <c r="J23" s="450"/>
      <c r="K23" s="911"/>
      <c r="L23" s="450"/>
      <c r="M23" s="992"/>
      <c r="N23" s="1002"/>
      <c r="O23" s="1003">
        <f>+R23+R24+V23+V24</f>
        <v>0</v>
      </c>
      <c r="P23" s="1049"/>
      <c r="Q23" s="1049"/>
      <c r="R23" s="435"/>
      <c r="S23" s="825">
        <f t="shared" ref="S23:S26" si="4">+R23/210*1000</f>
        <v>0</v>
      </c>
      <c r="T23" s="239"/>
      <c r="U23" s="240">
        <f t="shared" ref="U23:U26" si="5">IF(S23=0,0,T23/S23*100)</f>
        <v>0</v>
      </c>
      <c r="V23" s="435"/>
      <c r="W23" s="825">
        <f t="shared" ref="W23:W26" si="6">+V23/210/SQRT(3)*1000</f>
        <v>0</v>
      </c>
      <c r="X23" s="239"/>
      <c r="Y23" s="241">
        <f t="shared" ref="Y23:Y26" si="7">IF(W23=0,0,X23/W23*100)</f>
        <v>0</v>
      </c>
    </row>
    <row r="24" spans="1:25" s="434" customFormat="1" ht="15" customHeight="1" x14ac:dyDescent="0.2">
      <c r="A24" s="1004"/>
      <c r="B24" s="1000"/>
      <c r="C24" s="1048"/>
      <c r="D24" s="1048"/>
      <c r="E24" s="995"/>
      <c r="F24" s="995"/>
      <c r="G24" s="450"/>
      <c r="H24" s="913"/>
      <c r="I24" s="450"/>
      <c r="J24" s="450"/>
      <c r="K24" s="913"/>
      <c r="L24" s="450"/>
      <c r="M24" s="993"/>
      <c r="N24" s="1002"/>
      <c r="O24" s="1003"/>
      <c r="P24" s="1038"/>
      <c r="Q24" s="1038"/>
      <c r="R24" s="435"/>
      <c r="S24" s="825">
        <f t="shared" si="4"/>
        <v>0</v>
      </c>
      <c r="T24" s="239"/>
      <c r="U24" s="240">
        <f t="shared" si="5"/>
        <v>0</v>
      </c>
      <c r="V24" s="435"/>
      <c r="W24" s="825">
        <f t="shared" si="6"/>
        <v>0</v>
      </c>
      <c r="X24" s="239"/>
      <c r="Y24" s="241">
        <f t="shared" si="7"/>
        <v>0</v>
      </c>
    </row>
    <row r="25" spans="1:25" s="434" customFormat="1" ht="15" customHeight="1" x14ac:dyDescent="0.2">
      <c r="A25" s="1004">
        <v>9</v>
      </c>
      <c r="B25" s="999" t="s">
        <v>576</v>
      </c>
      <c r="C25" s="1006"/>
      <c r="D25" s="996"/>
      <c r="E25" s="994"/>
      <c r="F25" s="1006"/>
      <c r="G25" s="450"/>
      <c r="H25" s="911"/>
      <c r="I25" s="450"/>
      <c r="J25" s="450"/>
      <c r="K25" s="911"/>
      <c r="L25" s="450"/>
      <c r="M25" s="991"/>
      <c r="N25" s="1002"/>
      <c r="O25" s="1003">
        <f>+R25+R26+V25+V26</f>
        <v>0</v>
      </c>
      <c r="P25" s="1050"/>
      <c r="Q25" s="1050"/>
      <c r="R25" s="435"/>
      <c r="S25" s="827">
        <f t="shared" si="4"/>
        <v>0</v>
      </c>
      <c r="T25" s="239"/>
      <c r="U25" s="240">
        <f t="shared" si="5"/>
        <v>0</v>
      </c>
      <c r="V25" s="435"/>
      <c r="W25" s="827">
        <f t="shared" si="6"/>
        <v>0</v>
      </c>
      <c r="X25" s="239"/>
      <c r="Y25" s="241">
        <f t="shared" si="7"/>
        <v>0</v>
      </c>
    </row>
    <row r="26" spans="1:25" s="434" customFormat="1" ht="15" customHeight="1" x14ac:dyDescent="0.2">
      <c r="A26" s="1004"/>
      <c r="B26" s="1000"/>
      <c r="C26" s="1007"/>
      <c r="D26" s="996"/>
      <c r="E26" s="995"/>
      <c r="F26" s="1007"/>
      <c r="G26" s="450"/>
      <c r="H26" s="913"/>
      <c r="I26" s="450"/>
      <c r="J26" s="450"/>
      <c r="K26" s="913"/>
      <c r="L26" s="450"/>
      <c r="M26" s="991"/>
      <c r="N26" s="1002"/>
      <c r="O26" s="1003"/>
      <c r="P26" s="1051"/>
      <c r="Q26" s="1051"/>
      <c r="R26" s="435"/>
      <c r="S26" s="827">
        <f t="shared" si="4"/>
        <v>0</v>
      </c>
      <c r="T26" s="239"/>
      <c r="U26" s="240">
        <f t="shared" si="5"/>
        <v>0</v>
      </c>
      <c r="V26" s="435"/>
      <c r="W26" s="827">
        <f t="shared" si="6"/>
        <v>0</v>
      </c>
      <c r="X26" s="239"/>
      <c r="Y26" s="241">
        <f t="shared" si="7"/>
        <v>0</v>
      </c>
    </row>
    <row r="27" spans="1:25" ht="15" customHeight="1" x14ac:dyDescent="0.2">
      <c r="A27" s="1004">
        <v>10</v>
      </c>
      <c r="B27" s="999" t="s">
        <v>469</v>
      </c>
      <c r="C27" s="1006"/>
      <c r="D27" s="996"/>
      <c r="E27" s="994"/>
      <c r="F27" s="1006"/>
      <c r="G27" s="450"/>
      <c r="H27" s="911"/>
      <c r="I27" s="450"/>
      <c r="J27" s="450"/>
      <c r="K27" s="911"/>
      <c r="L27" s="450"/>
      <c r="M27" s="991"/>
      <c r="N27" s="1002"/>
      <c r="O27" s="1003">
        <f>+R27+R28+V27+V28</f>
        <v>0</v>
      </c>
      <c r="P27" s="1050"/>
      <c r="Q27" s="1050"/>
      <c r="R27" s="435"/>
      <c r="S27" s="452">
        <f t="shared" si="3"/>
        <v>0</v>
      </c>
      <c r="T27" s="239"/>
      <c r="U27" s="240">
        <f t="shared" si="0"/>
        <v>0</v>
      </c>
      <c r="V27" s="435"/>
      <c r="W27" s="452">
        <f t="shared" si="1"/>
        <v>0</v>
      </c>
      <c r="X27" s="239"/>
      <c r="Y27" s="241">
        <f t="shared" si="2"/>
        <v>0</v>
      </c>
    </row>
    <row r="28" spans="1:25" ht="15" customHeight="1" x14ac:dyDescent="0.2">
      <c r="A28" s="1004"/>
      <c r="B28" s="1000"/>
      <c r="C28" s="1007"/>
      <c r="D28" s="996"/>
      <c r="E28" s="995"/>
      <c r="F28" s="1007"/>
      <c r="G28" s="450"/>
      <c r="H28" s="913"/>
      <c r="I28" s="450"/>
      <c r="J28" s="450"/>
      <c r="K28" s="913"/>
      <c r="L28" s="450"/>
      <c r="M28" s="991"/>
      <c r="N28" s="1002"/>
      <c r="O28" s="1003"/>
      <c r="P28" s="1051"/>
      <c r="Q28" s="1051"/>
      <c r="R28" s="435"/>
      <c r="S28" s="452">
        <f t="shared" si="3"/>
        <v>0</v>
      </c>
      <c r="T28" s="239"/>
      <c r="U28" s="240">
        <f t="shared" si="0"/>
        <v>0</v>
      </c>
      <c r="V28" s="435"/>
      <c r="W28" s="452">
        <f t="shared" si="1"/>
        <v>0</v>
      </c>
      <c r="X28" s="239"/>
      <c r="Y28" s="241">
        <f t="shared" si="2"/>
        <v>0</v>
      </c>
    </row>
    <row r="29" spans="1:25" ht="15" customHeight="1" x14ac:dyDescent="0.2">
      <c r="A29" s="1004">
        <v>11</v>
      </c>
      <c r="B29" s="999" t="s">
        <v>482</v>
      </c>
      <c r="C29" s="994"/>
      <c r="D29" s="996"/>
      <c r="E29" s="994"/>
      <c r="F29" s="994"/>
      <c r="G29" s="450"/>
      <c r="H29" s="911"/>
      <c r="I29" s="450"/>
      <c r="J29" s="450"/>
      <c r="K29" s="911"/>
      <c r="L29" s="450"/>
      <c r="M29" s="991"/>
      <c r="N29" s="1002"/>
      <c r="O29" s="1003">
        <f>+R29+R30+V29+V30</f>
        <v>0</v>
      </c>
      <c r="P29" s="1049"/>
      <c r="Q29" s="1049"/>
      <c r="R29" s="435"/>
      <c r="S29" s="452">
        <f>+R29/210*1000</f>
        <v>0</v>
      </c>
      <c r="T29" s="239"/>
      <c r="U29" s="240">
        <f>IF(S29=0,0,T29/S29*100)</f>
        <v>0</v>
      </c>
      <c r="V29" s="435"/>
      <c r="W29" s="452">
        <f>+V29/210/SQRT(3)*1000</f>
        <v>0</v>
      </c>
      <c r="X29" s="239"/>
      <c r="Y29" s="241">
        <f>IF(W29=0,0,X29/W29*100)</f>
        <v>0</v>
      </c>
    </row>
    <row r="30" spans="1:25" ht="15" customHeight="1" x14ac:dyDescent="0.2">
      <c r="A30" s="1004"/>
      <c r="B30" s="1000"/>
      <c r="C30" s="995"/>
      <c r="D30" s="996"/>
      <c r="E30" s="995"/>
      <c r="F30" s="995"/>
      <c r="G30" s="450"/>
      <c r="H30" s="913"/>
      <c r="I30" s="450"/>
      <c r="J30" s="450"/>
      <c r="K30" s="913"/>
      <c r="L30" s="450"/>
      <c r="M30" s="991"/>
      <c r="N30" s="1002"/>
      <c r="O30" s="1003"/>
      <c r="P30" s="1038"/>
      <c r="Q30" s="1038"/>
      <c r="R30" s="435"/>
      <c r="S30" s="452">
        <f>+R30/210*1000</f>
        <v>0</v>
      </c>
      <c r="T30" s="239"/>
      <c r="U30" s="240">
        <f>IF(S30=0,0,T30/S30*100)</f>
        <v>0</v>
      </c>
      <c r="V30" s="435"/>
      <c r="W30" s="452">
        <f>+V30/210/SQRT(3)*1000</f>
        <v>0</v>
      </c>
      <c r="X30" s="239"/>
      <c r="Y30" s="241">
        <f>IF(W30=0,0,X30/W30*100)</f>
        <v>0</v>
      </c>
    </row>
    <row r="31" spans="1:25" ht="15" customHeight="1" x14ac:dyDescent="0.2">
      <c r="A31" s="998">
        <v>12</v>
      </c>
      <c r="B31" s="999" t="s">
        <v>470</v>
      </c>
      <c r="C31" s="994"/>
      <c r="D31" s="996"/>
      <c r="E31" s="994"/>
      <c r="F31" s="994"/>
      <c r="G31" s="450"/>
      <c r="H31" s="911"/>
      <c r="I31" s="450"/>
      <c r="J31" s="450"/>
      <c r="K31" s="911"/>
      <c r="L31" s="450"/>
      <c r="M31" s="991"/>
      <c r="N31" s="1002"/>
      <c r="O31" s="1003">
        <f>+R31+R32+V31+V32</f>
        <v>0</v>
      </c>
      <c r="P31" s="1049"/>
      <c r="Q31" s="1049"/>
      <c r="R31" s="435"/>
      <c r="S31" s="452">
        <f t="shared" si="3"/>
        <v>0</v>
      </c>
      <c r="T31" s="239"/>
      <c r="U31" s="240">
        <f t="shared" si="0"/>
        <v>0</v>
      </c>
      <c r="V31" s="435"/>
      <c r="W31" s="452">
        <f t="shared" si="1"/>
        <v>0</v>
      </c>
      <c r="X31" s="239"/>
      <c r="Y31" s="241">
        <f t="shared" si="2"/>
        <v>0</v>
      </c>
    </row>
    <row r="32" spans="1:25" ht="15" customHeight="1" x14ac:dyDescent="0.2">
      <c r="A32" s="1004"/>
      <c r="B32" s="1000"/>
      <c r="C32" s="995"/>
      <c r="D32" s="996"/>
      <c r="E32" s="995"/>
      <c r="F32" s="995"/>
      <c r="G32" s="450"/>
      <c r="H32" s="913"/>
      <c r="I32" s="450"/>
      <c r="J32" s="450"/>
      <c r="K32" s="913"/>
      <c r="L32" s="450"/>
      <c r="M32" s="991"/>
      <c r="N32" s="1002"/>
      <c r="O32" s="1003"/>
      <c r="P32" s="1038"/>
      <c r="Q32" s="1038"/>
      <c r="R32" s="435"/>
      <c r="S32" s="452">
        <f t="shared" si="3"/>
        <v>0</v>
      </c>
      <c r="T32" s="239"/>
      <c r="U32" s="240">
        <f t="shared" si="0"/>
        <v>0</v>
      </c>
      <c r="V32" s="435"/>
      <c r="W32" s="452">
        <f t="shared" si="1"/>
        <v>0</v>
      </c>
      <c r="X32" s="239"/>
      <c r="Y32" s="241">
        <f t="shared" si="2"/>
        <v>0</v>
      </c>
    </row>
    <row r="33" spans="1:25" ht="15" customHeight="1" x14ac:dyDescent="0.2">
      <c r="A33" s="998">
        <v>13</v>
      </c>
      <c r="B33" s="999" t="s">
        <v>483</v>
      </c>
      <c r="C33" s="994"/>
      <c r="D33" s="996"/>
      <c r="E33" s="994"/>
      <c r="F33" s="994"/>
      <c r="G33" s="450"/>
      <c r="H33" s="911"/>
      <c r="I33" s="450"/>
      <c r="J33" s="450"/>
      <c r="K33" s="911"/>
      <c r="L33" s="450"/>
      <c r="M33" s="991"/>
      <c r="N33" s="1002"/>
      <c r="O33" s="1003">
        <f>+R33+R34+V33+V34</f>
        <v>0</v>
      </c>
      <c r="P33" s="1049"/>
      <c r="Q33" s="1049"/>
      <c r="R33" s="435"/>
      <c r="S33" s="452">
        <f>+R33/210*1000</f>
        <v>0</v>
      </c>
      <c r="T33" s="239"/>
      <c r="U33" s="240">
        <f>IF(S33=0,0,T33/S33*100)</f>
        <v>0</v>
      </c>
      <c r="V33" s="435"/>
      <c r="W33" s="452">
        <f>+V33/210/SQRT(3)*1000</f>
        <v>0</v>
      </c>
      <c r="X33" s="239"/>
      <c r="Y33" s="241">
        <f>IF(W33=0,0,X33/W33*100)</f>
        <v>0</v>
      </c>
    </row>
    <row r="34" spans="1:25" ht="15" customHeight="1" x14ac:dyDescent="0.2">
      <c r="A34" s="1004"/>
      <c r="B34" s="1000"/>
      <c r="C34" s="995"/>
      <c r="D34" s="996"/>
      <c r="E34" s="995"/>
      <c r="F34" s="995"/>
      <c r="G34" s="450"/>
      <c r="H34" s="913"/>
      <c r="I34" s="450"/>
      <c r="J34" s="450"/>
      <c r="K34" s="913"/>
      <c r="L34" s="450"/>
      <c r="M34" s="991"/>
      <c r="N34" s="1002"/>
      <c r="O34" s="1003"/>
      <c r="P34" s="1038"/>
      <c r="Q34" s="1038"/>
      <c r="R34" s="435"/>
      <c r="S34" s="452">
        <f>+R34/210*1000</f>
        <v>0</v>
      </c>
      <c r="T34" s="239"/>
      <c r="U34" s="240">
        <f>IF(S34=0,0,T34/S34*100)</f>
        <v>0</v>
      </c>
      <c r="V34" s="435"/>
      <c r="W34" s="452">
        <f>+V34/210/SQRT(3)*1000</f>
        <v>0</v>
      </c>
      <c r="X34" s="239"/>
      <c r="Y34" s="241">
        <f>IF(W34=0,0,X34/W34*100)</f>
        <v>0</v>
      </c>
    </row>
    <row r="35" spans="1:25" ht="15" customHeight="1" x14ac:dyDescent="0.2">
      <c r="A35" s="1004">
        <v>14</v>
      </c>
      <c r="B35" s="999" t="s">
        <v>494</v>
      </c>
      <c r="C35" s="994"/>
      <c r="D35" s="996"/>
      <c r="E35" s="994"/>
      <c r="F35" s="994"/>
      <c r="G35" s="450"/>
      <c r="H35" s="911"/>
      <c r="I35" s="450"/>
      <c r="J35" s="450"/>
      <c r="K35" s="911"/>
      <c r="L35" s="450"/>
      <c r="M35" s="991"/>
      <c r="N35" s="1002"/>
      <c r="O35" s="1003">
        <f>+R35+R36+V35+V36</f>
        <v>0</v>
      </c>
      <c r="P35" s="1049"/>
      <c r="Q35" s="1049"/>
      <c r="R35" s="435"/>
      <c r="S35" s="452">
        <f>+R35/210*1000</f>
        <v>0</v>
      </c>
      <c r="T35" s="239"/>
      <c r="U35" s="240">
        <f>IF(S35=0,0,T35/S35*100)</f>
        <v>0</v>
      </c>
      <c r="V35" s="435"/>
      <c r="W35" s="452">
        <f>+V35/210/SQRT(3)*1000</f>
        <v>0</v>
      </c>
      <c r="X35" s="239"/>
      <c r="Y35" s="241">
        <f>IF(W35=0,0,X35/W35*100)</f>
        <v>0</v>
      </c>
    </row>
    <row r="36" spans="1:25" ht="15" customHeight="1" x14ac:dyDescent="0.2">
      <c r="A36" s="1004"/>
      <c r="B36" s="1000"/>
      <c r="C36" s="995"/>
      <c r="D36" s="996"/>
      <c r="E36" s="995"/>
      <c r="F36" s="995"/>
      <c r="G36" s="450"/>
      <c r="H36" s="913"/>
      <c r="I36" s="450"/>
      <c r="J36" s="450"/>
      <c r="K36" s="913"/>
      <c r="L36" s="450"/>
      <c r="M36" s="991"/>
      <c r="N36" s="1002"/>
      <c r="O36" s="1003"/>
      <c r="P36" s="1038"/>
      <c r="Q36" s="1038"/>
      <c r="R36" s="435"/>
      <c r="S36" s="452">
        <f>+R36/210*1000</f>
        <v>0</v>
      </c>
      <c r="T36" s="239"/>
      <c r="U36" s="240">
        <f>IF(S36=0,0,T36/S36*100)</f>
        <v>0</v>
      </c>
      <c r="V36" s="435"/>
      <c r="W36" s="452">
        <f>+V36/210/SQRT(3)*1000</f>
        <v>0</v>
      </c>
      <c r="X36" s="239"/>
      <c r="Y36" s="241">
        <f>IF(W36=0,0,X36/W36*100)</f>
        <v>0</v>
      </c>
    </row>
    <row r="37" spans="1:25" ht="15" customHeight="1" x14ac:dyDescent="0.2">
      <c r="A37" s="1004">
        <v>15</v>
      </c>
      <c r="B37" s="999" t="s">
        <v>471</v>
      </c>
      <c r="C37" s="994"/>
      <c r="D37" s="996"/>
      <c r="E37" s="994"/>
      <c r="F37" s="994"/>
      <c r="G37" s="450"/>
      <c r="H37" s="911"/>
      <c r="I37" s="450"/>
      <c r="J37" s="450"/>
      <c r="K37" s="911"/>
      <c r="L37" s="450"/>
      <c r="M37" s="991"/>
      <c r="N37" s="1002"/>
      <c r="O37" s="1003">
        <f>+R37+R38+V37+V38</f>
        <v>0</v>
      </c>
      <c r="P37" s="1049"/>
      <c r="Q37" s="1049"/>
      <c r="R37" s="435"/>
      <c r="S37" s="452">
        <f t="shared" si="3"/>
        <v>0</v>
      </c>
      <c r="T37" s="239"/>
      <c r="U37" s="240">
        <f t="shared" si="0"/>
        <v>0</v>
      </c>
      <c r="V37" s="435"/>
      <c r="W37" s="452">
        <f t="shared" si="1"/>
        <v>0</v>
      </c>
      <c r="X37" s="239"/>
      <c r="Y37" s="241">
        <f t="shared" si="2"/>
        <v>0</v>
      </c>
    </row>
    <row r="38" spans="1:25" ht="15" customHeight="1" x14ac:dyDescent="0.2">
      <c r="A38" s="1004"/>
      <c r="B38" s="1000"/>
      <c r="C38" s="995"/>
      <c r="D38" s="996"/>
      <c r="E38" s="995"/>
      <c r="F38" s="995"/>
      <c r="G38" s="450"/>
      <c r="H38" s="913"/>
      <c r="I38" s="450"/>
      <c r="J38" s="450"/>
      <c r="K38" s="913"/>
      <c r="L38" s="450"/>
      <c r="M38" s="991"/>
      <c r="N38" s="1002"/>
      <c r="O38" s="1003"/>
      <c r="P38" s="1038"/>
      <c r="Q38" s="1038"/>
      <c r="R38" s="435"/>
      <c r="S38" s="452">
        <f t="shared" si="3"/>
        <v>0</v>
      </c>
      <c r="T38" s="239"/>
      <c r="U38" s="240">
        <f t="shared" si="0"/>
        <v>0</v>
      </c>
      <c r="V38" s="435"/>
      <c r="W38" s="452">
        <f t="shared" si="1"/>
        <v>0</v>
      </c>
      <c r="X38" s="239"/>
      <c r="Y38" s="241">
        <f t="shared" si="2"/>
        <v>0</v>
      </c>
    </row>
    <row r="39" spans="1:25" ht="15" customHeight="1" x14ac:dyDescent="0.2">
      <c r="A39" s="1004">
        <v>16</v>
      </c>
      <c r="B39" s="999" t="s">
        <v>484</v>
      </c>
      <c r="C39" s="994"/>
      <c r="D39" s="996"/>
      <c r="E39" s="994"/>
      <c r="F39" s="994"/>
      <c r="G39" s="450"/>
      <c r="H39" s="911"/>
      <c r="I39" s="450"/>
      <c r="J39" s="450"/>
      <c r="K39" s="911"/>
      <c r="L39" s="450"/>
      <c r="M39" s="991"/>
      <c r="N39" s="1002"/>
      <c r="O39" s="1003">
        <f>+R39+R40+V39+V40</f>
        <v>0</v>
      </c>
      <c r="P39" s="1049"/>
      <c r="Q39" s="1049"/>
      <c r="R39" s="435"/>
      <c r="S39" s="452">
        <f>+R39/210*1000</f>
        <v>0</v>
      </c>
      <c r="T39" s="239"/>
      <c r="U39" s="240">
        <f>IF(S39=0,0,T39/S39*100)</f>
        <v>0</v>
      </c>
      <c r="V39" s="435"/>
      <c r="W39" s="452">
        <f>+V39/210/SQRT(3)*1000</f>
        <v>0</v>
      </c>
      <c r="X39" s="239"/>
      <c r="Y39" s="241">
        <f>IF(W39=0,0,X39/W39*100)</f>
        <v>0</v>
      </c>
    </row>
    <row r="40" spans="1:25" ht="15" customHeight="1" x14ac:dyDescent="0.2">
      <c r="A40" s="1004"/>
      <c r="B40" s="1000"/>
      <c r="C40" s="995"/>
      <c r="D40" s="996"/>
      <c r="E40" s="995"/>
      <c r="F40" s="995"/>
      <c r="G40" s="450"/>
      <c r="H40" s="913"/>
      <c r="I40" s="450"/>
      <c r="J40" s="450"/>
      <c r="K40" s="913"/>
      <c r="L40" s="450"/>
      <c r="M40" s="991"/>
      <c r="N40" s="1002"/>
      <c r="O40" s="1003"/>
      <c r="P40" s="1038"/>
      <c r="Q40" s="1038"/>
      <c r="R40" s="435"/>
      <c r="S40" s="452">
        <f>+R40/210*1000</f>
        <v>0</v>
      </c>
      <c r="T40" s="239"/>
      <c r="U40" s="240">
        <f>IF(S40=0,0,T40/S40*100)</f>
        <v>0</v>
      </c>
      <c r="V40" s="435"/>
      <c r="W40" s="452">
        <f>+V40/210/SQRT(3)*1000</f>
        <v>0</v>
      </c>
      <c r="X40" s="239"/>
      <c r="Y40" s="241">
        <f>IF(W40=0,0,X40/W40*100)</f>
        <v>0</v>
      </c>
    </row>
    <row r="41" spans="1:25" ht="15" customHeight="1" x14ac:dyDescent="0.2">
      <c r="A41" s="998">
        <v>17</v>
      </c>
      <c r="B41" s="999" t="s">
        <v>495</v>
      </c>
      <c r="C41" s="994"/>
      <c r="D41" s="996"/>
      <c r="E41" s="994"/>
      <c r="F41" s="994"/>
      <c r="G41" s="450"/>
      <c r="H41" s="911"/>
      <c r="I41" s="450"/>
      <c r="J41" s="450"/>
      <c r="K41" s="911"/>
      <c r="L41" s="450"/>
      <c r="M41" s="991"/>
      <c r="N41" s="1002"/>
      <c r="O41" s="1003">
        <f>+R41+R42+V41+V42</f>
        <v>0</v>
      </c>
      <c r="P41" s="1049"/>
      <c r="Q41" s="1049"/>
      <c r="R41" s="435"/>
      <c r="S41" s="452">
        <f>+R41/210*1000</f>
        <v>0</v>
      </c>
      <c r="T41" s="239"/>
      <c r="U41" s="240">
        <f>IF(S41=0,0,T41/S41*100)</f>
        <v>0</v>
      </c>
      <c r="V41" s="435"/>
      <c r="W41" s="452">
        <f>+V41/210/SQRT(3)*1000</f>
        <v>0</v>
      </c>
      <c r="X41" s="239"/>
      <c r="Y41" s="241">
        <f>IF(W41=0,0,X41/W41*100)</f>
        <v>0</v>
      </c>
    </row>
    <row r="42" spans="1:25" ht="15" customHeight="1" x14ac:dyDescent="0.2">
      <c r="A42" s="1004"/>
      <c r="B42" s="1000"/>
      <c r="C42" s="995"/>
      <c r="D42" s="996"/>
      <c r="E42" s="995"/>
      <c r="F42" s="995"/>
      <c r="G42" s="450"/>
      <c r="H42" s="913"/>
      <c r="I42" s="450"/>
      <c r="J42" s="450"/>
      <c r="K42" s="913"/>
      <c r="L42" s="450"/>
      <c r="M42" s="991"/>
      <c r="N42" s="1002"/>
      <c r="O42" s="1003"/>
      <c r="P42" s="1038"/>
      <c r="Q42" s="1038"/>
      <c r="R42" s="435"/>
      <c r="S42" s="452">
        <f>+R42/210*1000</f>
        <v>0</v>
      </c>
      <c r="T42" s="239"/>
      <c r="U42" s="240">
        <f>IF(S42=0,0,T42/S42*100)</f>
        <v>0</v>
      </c>
      <c r="V42" s="435"/>
      <c r="W42" s="452">
        <f>+V42/210/SQRT(3)*1000</f>
        <v>0</v>
      </c>
      <c r="X42" s="239"/>
      <c r="Y42" s="241">
        <f>IF(W42=0,0,X42/W42*100)</f>
        <v>0</v>
      </c>
    </row>
    <row r="43" spans="1:25" ht="15" customHeight="1" x14ac:dyDescent="0.2">
      <c r="A43" s="998">
        <v>18</v>
      </c>
      <c r="B43" s="999" t="s">
        <v>472</v>
      </c>
      <c r="C43" s="994"/>
      <c r="D43" s="996"/>
      <c r="E43" s="994"/>
      <c r="F43" s="994"/>
      <c r="G43" s="450"/>
      <c r="H43" s="911"/>
      <c r="I43" s="450"/>
      <c r="J43" s="450"/>
      <c r="K43" s="911"/>
      <c r="L43" s="450"/>
      <c r="M43" s="991"/>
      <c r="N43" s="1002"/>
      <c r="O43" s="1003">
        <f>+R43+R44+V43+V44</f>
        <v>0</v>
      </c>
      <c r="P43" s="1049"/>
      <c r="Q43" s="1049"/>
      <c r="R43" s="435"/>
      <c r="S43" s="452">
        <f t="shared" si="3"/>
        <v>0</v>
      </c>
      <c r="T43" s="239"/>
      <c r="U43" s="240">
        <f t="shared" si="0"/>
        <v>0</v>
      </c>
      <c r="V43" s="435"/>
      <c r="W43" s="452">
        <f t="shared" si="1"/>
        <v>0</v>
      </c>
      <c r="X43" s="239"/>
      <c r="Y43" s="241">
        <f t="shared" si="2"/>
        <v>0</v>
      </c>
    </row>
    <row r="44" spans="1:25" ht="15" customHeight="1" x14ac:dyDescent="0.2">
      <c r="A44" s="1004"/>
      <c r="B44" s="1000"/>
      <c r="C44" s="995"/>
      <c r="D44" s="996"/>
      <c r="E44" s="995"/>
      <c r="F44" s="995"/>
      <c r="G44" s="450"/>
      <c r="H44" s="913"/>
      <c r="I44" s="450"/>
      <c r="J44" s="450"/>
      <c r="K44" s="913"/>
      <c r="L44" s="450"/>
      <c r="M44" s="991"/>
      <c r="N44" s="1002"/>
      <c r="O44" s="1003"/>
      <c r="P44" s="1038"/>
      <c r="Q44" s="1038"/>
      <c r="R44" s="435"/>
      <c r="S44" s="452">
        <f t="shared" si="3"/>
        <v>0</v>
      </c>
      <c r="T44" s="239"/>
      <c r="U44" s="240">
        <f t="shared" si="0"/>
        <v>0</v>
      </c>
      <c r="V44" s="435"/>
      <c r="W44" s="452">
        <f t="shared" si="1"/>
        <v>0</v>
      </c>
      <c r="X44" s="239"/>
      <c r="Y44" s="241">
        <f t="shared" si="2"/>
        <v>0</v>
      </c>
    </row>
    <row r="45" spans="1:25" ht="15" customHeight="1" x14ac:dyDescent="0.2">
      <c r="A45" s="998">
        <v>19</v>
      </c>
      <c r="B45" s="999" t="s">
        <v>485</v>
      </c>
      <c r="C45" s="994"/>
      <c r="D45" s="996"/>
      <c r="E45" s="994"/>
      <c r="F45" s="994"/>
      <c r="G45" s="450"/>
      <c r="H45" s="911"/>
      <c r="I45" s="450"/>
      <c r="J45" s="450"/>
      <c r="K45" s="911"/>
      <c r="L45" s="450"/>
      <c r="M45" s="991"/>
      <c r="N45" s="1002"/>
      <c r="O45" s="1003">
        <f>+R45+R46+V45+V46</f>
        <v>0</v>
      </c>
      <c r="P45" s="1049"/>
      <c r="Q45" s="1049"/>
      <c r="R45" s="435"/>
      <c r="S45" s="452">
        <f>+R45/210*1000</f>
        <v>0</v>
      </c>
      <c r="T45" s="239"/>
      <c r="U45" s="240">
        <f>IF(S45=0,0,T45/S45*100)</f>
        <v>0</v>
      </c>
      <c r="V45" s="435"/>
      <c r="W45" s="452">
        <f>+V45/210/SQRT(3)*1000</f>
        <v>0</v>
      </c>
      <c r="X45" s="239"/>
      <c r="Y45" s="241">
        <f>IF(W45=0,0,X45/W45*100)</f>
        <v>0</v>
      </c>
    </row>
    <row r="46" spans="1:25" ht="15" customHeight="1" x14ac:dyDescent="0.2">
      <c r="A46" s="1004"/>
      <c r="B46" s="1000"/>
      <c r="C46" s="995"/>
      <c r="D46" s="996"/>
      <c r="E46" s="995"/>
      <c r="F46" s="995"/>
      <c r="G46" s="450"/>
      <c r="H46" s="913"/>
      <c r="I46" s="450"/>
      <c r="J46" s="450"/>
      <c r="K46" s="913"/>
      <c r="L46" s="450"/>
      <c r="M46" s="991"/>
      <c r="N46" s="1002"/>
      <c r="O46" s="1003"/>
      <c r="P46" s="1038"/>
      <c r="Q46" s="1038"/>
      <c r="R46" s="435"/>
      <c r="S46" s="452">
        <f>+R46/210*1000</f>
        <v>0</v>
      </c>
      <c r="T46" s="239"/>
      <c r="U46" s="240">
        <f>IF(S46=0,0,T46/S46*100)</f>
        <v>0</v>
      </c>
      <c r="V46" s="435"/>
      <c r="W46" s="452">
        <f>+V46/210/SQRT(3)*1000</f>
        <v>0</v>
      </c>
      <c r="X46" s="239"/>
      <c r="Y46" s="241">
        <f>IF(W46=0,0,X46/W46*100)</f>
        <v>0</v>
      </c>
    </row>
    <row r="47" spans="1:25" ht="15" customHeight="1" x14ac:dyDescent="0.2">
      <c r="A47" s="1004">
        <v>20</v>
      </c>
      <c r="B47" s="999" t="s">
        <v>496</v>
      </c>
      <c r="C47" s="994"/>
      <c r="D47" s="996"/>
      <c r="E47" s="994"/>
      <c r="F47" s="994"/>
      <c r="G47" s="450"/>
      <c r="H47" s="911"/>
      <c r="I47" s="450"/>
      <c r="J47" s="450"/>
      <c r="K47" s="911"/>
      <c r="L47" s="450"/>
      <c r="M47" s="991"/>
      <c r="N47" s="1002"/>
      <c r="O47" s="1003">
        <f>+R47+R48+V47+V48</f>
        <v>0</v>
      </c>
      <c r="P47" s="1049"/>
      <c r="Q47" s="1049"/>
      <c r="R47" s="435"/>
      <c r="S47" s="452">
        <f t="shared" ref="S47:S48" si="8">+R47/210*1000</f>
        <v>0</v>
      </c>
      <c r="T47" s="239"/>
      <c r="U47" s="240">
        <f t="shared" ref="U47:U48" si="9">IF(S47=0,0,T47/S47*100)</f>
        <v>0</v>
      </c>
      <c r="V47" s="435"/>
      <c r="W47" s="452">
        <f t="shared" ref="W47:W48" si="10">+V47/210/SQRT(3)*1000</f>
        <v>0</v>
      </c>
      <c r="X47" s="239"/>
      <c r="Y47" s="241">
        <f t="shared" ref="Y47:Y48" si="11">IF(W47=0,0,X47/W47*100)</f>
        <v>0</v>
      </c>
    </row>
    <row r="48" spans="1:25" ht="15" customHeight="1" x14ac:dyDescent="0.2">
      <c r="A48" s="1004"/>
      <c r="B48" s="1000"/>
      <c r="C48" s="995"/>
      <c r="D48" s="996"/>
      <c r="E48" s="995"/>
      <c r="F48" s="995"/>
      <c r="G48" s="450"/>
      <c r="H48" s="913"/>
      <c r="I48" s="450"/>
      <c r="J48" s="450"/>
      <c r="K48" s="913"/>
      <c r="L48" s="450"/>
      <c r="M48" s="991"/>
      <c r="N48" s="1002"/>
      <c r="O48" s="1003"/>
      <c r="P48" s="1038"/>
      <c r="Q48" s="1038"/>
      <c r="R48" s="435"/>
      <c r="S48" s="452">
        <f t="shared" si="8"/>
        <v>0</v>
      </c>
      <c r="T48" s="239"/>
      <c r="U48" s="240">
        <f t="shared" si="9"/>
        <v>0</v>
      </c>
      <c r="V48" s="435"/>
      <c r="W48" s="452">
        <f t="shared" si="10"/>
        <v>0</v>
      </c>
      <c r="X48" s="239"/>
      <c r="Y48" s="241">
        <f t="shared" si="11"/>
        <v>0</v>
      </c>
    </row>
    <row r="49" spans="1:25" ht="15" customHeight="1" x14ac:dyDescent="0.2">
      <c r="A49" s="1004">
        <v>21</v>
      </c>
      <c r="B49" s="999" t="s">
        <v>473</v>
      </c>
      <c r="C49" s="994"/>
      <c r="D49" s="996"/>
      <c r="E49" s="994"/>
      <c r="F49" s="994"/>
      <c r="G49" s="450"/>
      <c r="H49" s="911"/>
      <c r="I49" s="450"/>
      <c r="J49" s="450"/>
      <c r="K49" s="911"/>
      <c r="L49" s="450"/>
      <c r="M49" s="991"/>
      <c r="N49" s="1002"/>
      <c r="O49" s="1003">
        <f>+R49+R50+V49+V50</f>
        <v>0</v>
      </c>
      <c r="P49" s="1049"/>
      <c r="Q49" s="1049"/>
      <c r="R49" s="435"/>
      <c r="S49" s="452">
        <f t="shared" ref="S49:S74" si="12">+R49/210*1000</f>
        <v>0</v>
      </c>
      <c r="T49" s="239"/>
      <c r="U49" s="240">
        <f t="shared" ref="U49:U74" si="13">IF(S49=0,0,T49/S49*100)</f>
        <v>0</v>
      </c>
      <c r="V49" s="435"/>
      <c r="W49" s="452">
        <f t="shared" ref="W49:W74" si="14">+V49/210/SQRT(3)*1000</f>
        <v>0</v>
      </c>
      <c r="X49" s="239"/>
      <c r="Y49" s="241">
        <f t="shared" ref="Y49:Y74" si="15">IF(W49=0,0,X49/W49*100)</f>
        <v>0</v>
      </c>
    </row>
    <row r="50" spans="1:25" ht="15" customHeight="1" x14ac:dyDescent="0.2">
      <c r="A50" s="1004"/>
      <c r="B50" s="1000"/>
      <c r="C50" s="995"/>
      <c r="D50" s="996"/>
      <c r="E50" s="995"/>
      <c r="F50" s="995"/>
      <c r="G50" s="450"/>
      <c r="H50" s="913"/>
      <c r="I50" s="450"/>
      <c r="J50" s="450"/>
      <c r="K50" s="913"/>
      <c r="L50" s="450"/>
      <c r="M50" s="991"/>
      <c r="N50" s="1002"/>
      <c r="O50" s="1003"/>
      <c r="P50" s="1038"/>
      <c r="Q50" s="1038"/>
      <c r="R50" s="435"/>
      <c r="S50" s="452">
        <f t="shared" si="12"/>
        <v>0</v>
      </c>
      <c r="T50" s="239"/>
      <c r="U50" s="240">
        <f t="shared" si="13"/>
        <v>0</v>
      </c>
      <c r="V50" s="435"/>
      <c r="W50" s="452">
        <f t="shared" si="14"/>
        <v>0</v>
      </c>
      <c r="X50" s="239"/>
      <c r="Y50" s="241">
        <f t="shared" si="15"/>
        <v>0</v>
      </c>
    </row>
    <row r="51" spans="1:25" ht="15" customHeight="1" x14ac:dyDescent="0.2">
      <c r="A51" s="1004">
        <v>22</v>
      </c>
      <c r="B51" s="999" t="s">
        <v>486</v>
      </c>
      <c r="C51" s="994"/>
      <c r="D51" s="994"/>
      <c r="E51" s="994"/>
      <c r="F51" s="994"/>
      <c r="G51" s="450"/>
      <c r="H51" s="911"/>
      <c r="I51" s="450"/>
      <c r="J51" s="450"/>
      <c r="K51" s="911"/>
      <c r="L51" s="450"/>
      <c r="M51" s="992"/>
      <c r="N51" s="1002"/>
      <c r="O51" s="1003">
        <f>+R51+R52+V51+V52</f>
        <v>0</v>
      </c>
      <c r="P51" s="1049"/>
      <c r="Q51" s="1049"/>
      <c r="R51" s="435"/>
      <c r="S51" s="452">
        <f>+R51/210*1000</f>
        <v>0</v>
      </c>
      <c r="T51" s="239"/>
      <c r="U51" s="240">
        <f>IF(S51=0,0,T51/S51*100)</f>
        <v>0</v>
      </c>
      <c r="V51" s="435"/>
      <c r="W51" s="452">
        <f>+V51/210/SQRT(3)*1000</f>
        <v>0</v>
      </c>
      <c r="X51" s="239"/>
      <c r="Y51" s="241">
        <f>IF(W51=0,0,X51/W51*100)</f>
        <v>0</v>
      </c>
    </row>
    <row r="52" spans="1:25" ht="15" customHeight="1" x14ac:dyDescent="0.2">
      <c r="A52" s="1004"/>
      <c r="B52" s="1000"/>
      <c r="C52" s="1048"/>
      <c r="D52" s="1048"/>
      <c r="E52" s="995"/>
      <c r="F52" s="995"/>
      <c r="G52" s="450"/>
      <c r="H52" s="913"/>
      <c r="I52" s="450"/>
      <c r="J52" s="450"/>
      <c r="K52" s="913"/>
      <c r="L52" s="450"/>
      <c r="M52" s="993"/>
      <c r="N52" s="1002"/>
      <c r="O52" s="1003"/>
      <c r="P52" s="1038"/>
      <c r="Q52" s="1038"/>
      <c r="R52" s="435"/>
      <c r="S52" s="452">
        <f>+R52/210*1000</f>
        <v>0</v>
      </c>
      <c r="T52" s="239"/>
      <c r="U52" s="240">
        <f>IF(S52=0,0,T52/S52*100)</f>
        <v>0</v>
      </c>
      <c r="V52" s="435"/>
      <c r="W52" s="452">
        <f>+V52/210/SQRT(3)*1000</f>
        <v>0</v>
      </c>
      <c r="X52" s="239"/>
      <c r="Y52" s="241">
        <f>IF(W52=0,0,X52/W52*100)</f>
        <v>0</v>
      </c>
    </row>
    <row r="53" spans="1:25" ht="15" customHeight="1" x14ac:dyDescent="0.2">
      <c r="A53" s="998">
        <v>23</v>
      </c>
      <c r="B53" s="999" t="s">
        <v>497</v>
      </c>
      <c r="C53" s="994"/>
      <c r="D53" s="996"/>
      <c r="E53" s="994"/>
      <c r="F53" s="994"/>
      <c r="G53" s="450"/>
      <c r="H53" s="911"/>
      <c r="I53" s="450"/>
      <c r="J53" s="450"/>
      <c r="K53" s="911"/>
      <c r="L53" s="450"/>
      <c r="M53" s="991"/>
      <c r="N53" s="1002"/>
      <c r="O53" s="1003">
        <f>+R53+R54+V53+V54</f>
        <v>0</v>
      </c>
      <c r="P53" s="1049"/>
      <c r="Q53" s="1049"/>
      <c r="R53" s="435"/>
      <c r="S53" s="452">
        <f>+R53/210*1000</f>
        <v>0</v>
      </c>
      <c r="T53" s="239"/>
      <c r="U53" s="240">
        <f>IF(S53=0,0,T53/S53*100)</f>
        <v>0</v>
      </c>
      <c r="V53" s="435"/>
      <c r="W53" s="452">
        <f>+V53/210/SQRT(3)*1000</f>
        <v>0</v>
      </c>
      <c r="X53" s="239"/>
      <c r="Y53" s="241">
        <f>IF(W53=0,0,X53/W53*100)</f>
        <v>0</v>
      </c>
    </row>
    <row r="54" spans="1:25" ht="15" customHeight="1" x14ac:dyDescent="0.2">
      <c r="A54" s="1004"/>
      <c r="B54" s="1000"/>
      <c r="C54" s="995"/>
      <c r="D54" s="996"/>
      <c r="E54" s="995"/>
      <c r="F54" s="995"/>
      <c r="G54" s="450"/>
      <c r="H54" s="913"/>
      <c r="I54" s="450"/>
      <c r="J54" s="450"/>
      <c r="K54" s="913"/>
      <c r="L54" s="450"/>
      <c r="M54" s="991"/>
      <c r="N54" s="1002"/>
      <c r="O54" s="1003"/>
      <c r="P54" s="1038"/>
      <c r="Q54" s="1038"/>
      <c r="R54" s="435"/>
      <c r="S54" s="452">
        <f>+R54/210*1000</f>
        <v>0</v>
      </c>
      <c r="T54" s="239"/>
      <c r="U54" s="240">
        <f>IF(S54=0,0,T54/S54*100)</f>
        <v>0</v>
      </c>
      <c r="V54" s="435"/>
      <c r="W54" s="452">
        <f>+V54/210/SQRT(3)*1000</f>
        <v>0</v>
      </c>
      <c r="X54" s="239"/>
      <c r="Y54" s="241">
        <f>IF(W54=0,0,X54/W54*100)</f>
        <v>0</v>
      </c>
    </row>
    <row r="55" spans="1:25" ht="15" customHeight="1" x14ac:dyDescent="0.2">
      <c r="A55" s="998">
        <v>24</v>
      </c>
      <c r="B55" s="999" t="s">
        <v>474</v>
      </c>
      <c r="C55" s="994"/>
      <c r="D55" s="996"/>
      <c r="E55" s="994"/>
      <c r="F55" s="994"/>
      <c r="G55" s="450"/>
      <c r="H55" s="911"/>
      <c r="I55" s="450"/>
      <c r="J55" s="450"/>
      <c r="K55" s="911"/>
      <c r="L55" s="450"/>
      <c r="M55" s="991"/>
      <c r="N55" s="1002"/>
      <c r="O55" s="1003">
        <f>+R55+R56+V55+V56</f>
        <v>0</v>
      </c>
      <c r="P55" s="1049"/>
      <c r="Q55" s="1049"/>
      <c r="R55" s="435"/>
      <c r="S55" s="452">
        <f t="shared" si="12"/>
        <v>0</v>
      </c>
      <c r="T55" s="239"/>
      <c r="U55" s="240">
        <f t="shared" si="13"/>
        <v>0</v>
      </c>
      <c r="V55" s="435"/>
      <c r="W55" s="452">
        <f t="shared" si="14"/>
        <v>0</v>
      </c>
      <c r="X55" s="239"/>
      <c r="Y55" s="241">
        <f t="shared" si="15"/>
        <v>0</v>
      </c>
    </row>
    <row r="56" spans="1:25" ht="15" customHeight="1" x14ac:dyDescent="0.2">
      <c r="A56" s="1004"/>
      <c r="B56" s="1000"/>
      <c r="C56" s="995"/>
      <c r="D56" s="996"/>
      <c r="E56" s="995"/>
      <c r="F56" s="995"/>
      <c r="G56" s="450"/>
      <c r="H56" s="913"/>
      <c r="I56" s="450"/>
      <c r="J56" s="450"/>
      <c r="K56" s="913"/>
      <c r="L56" s="450"/>
      <c r="M56" s="991"/>
      <c r="N56" s="1002"/>
      <c r="O56" s="1003"/>
      <c r="P56" s="1038"/>
      <c r="Q56" s="1038"/>
      <c r="R56" s="435"/>
      <c r="S56" s="452">
        <f t="shared" si="12"/>
        <v>0</v>
      </c>
      <c r="T56" s="239"/>
      <c r="U56" s="240">
        <f t="shared" si="13"/>
        <v>0</v>
      </c>
      <c r="V56" s="435"/>
      <c r="W56" s="452">
        <f t="shared" si="14"/>
        <v>0</v>
      </c>
      <c r="X56" s="239"/>
      <c r="Y56" s="241">
        <f t="shared" si="15"/>
        <v>0</v>
      </c>
    </row>
    <row r="57" spans="1:25" ht="15" customHeight="1" x14ac:dyDescent="0.2">
      <c r="A57" s="998">
        <v>25</v>
      </c>
      <c r="B57" s="999" t="s">
        <v>487</v>
      </c>
      <c r="C57" s="994"/>
      <c r="D57" s="996"/>
      <c r="E57" s="994"/>
      <c r="F57" s="994"/>
      <c r="G57" s="450"/>
      <c r="H57" s="911"/>
      <c r="I57" s="450"/>
      <c r="J57" s="450"/>
      <c r="K57" s="911"/>
      <c r="L57" s="450"/>
      <c r="M57" s="991"/>
      <c r="N57" s="1002"/>
      <c r="O57" s="1003">
        <f>+R57+R58+V57+V58</f>
        <v>0</v>
      </c>
      <c r="P57" s="1049"/>
      <c r="Q57" s="1049"/>
      <c r="R57" s="435"/>
      <c r="S57" s="452">
        <f>+R57/210*1000</f>
        <v>0</v>
      </c>
      <c r="T57" s="239"/>
      <c r="U57" s="240">
        <f>IF(S57=0,0,T57/S57*100)</f>
        <v>0</v>
      </c>
      <c r="V57" s="435"/>
      <c r="W57" s="452">
        <f>+V57/210/SQRT(3)*1000</f>
        <v>0</v>
      </c>
      <c r="X57" s="239"/>
      <c r="Y57" s="241">
        <f>IF(W57=0,0,X57/W57*100)</f>
        <v>0</v>
      </c>
    </row>
    <row r="58" spans="1:25" ht="15" customHeight="1" x14ac:dyDescent="0.2">
      <c r="A58" s="1004"/>
      <c r="B58" s="1000"/>
      <c r="C58" s="995"/>
      <c r="D58" s="996"/>
      <c r="E58" s="995"/>
      <c r="F58" s="995"/>
      <c r="G58" s="450"/>
      <c r="H58" s="913"/>
      <c r="I58" s="450"/>
      <c r="J58" s="450"/>
      <c r="K58" s="913"/>
      <c r="L58" s="450"/>
      <c r="M58" s="991"/>
      <c r="N58" s="1002"/>
      <c r="O58" s="1003"/>
      <c r="P58" s="1038"/>
      <c r="Q58" s="1038"/>
      <c r="R58" s="435"/>
      <c r="S58" s="452">
        <f>+R58/210*1000</f>
        <v>0</v>
      </c>
      <c r="T58" s="239"/>
      <c r="U58" s="240">
        <f>IF(S58=0,0,T58/S58*100)</f>
        <v>0</v>
      </c>
      <c r="V58" s="435"/>
      <c r="W58" s="452">
        <f>+V58/210/SQRT(3)*1000</f>
        <v>0</v>
      </c>
      <c r="X58" s="239"/>
      <c r="Y58" s="241">
        <f>IF(W58=0,0,X58/W58*100)</f>
        <v>0</v>
      </c>
    </row>
    <row r="59" spans="1:25" s="434" customFormat="1" ht="15" customHeight="1" x14ac:dyDescent="0.2">
      <c r="A59" s="1004">
        <v>26</v>
      </c>
      <c r="B59" s="999" t="s">
        <v>498</v>
      </c>
      <c r="C59" s="994"/>
      <c r="D59" s="996"/>
      <c r="E59" s="994"/>
      <c r="F59" s="994"/>
      <c r="G59" s="450"/>
      <c r="H59" s="911"/>
      <c r="I59" s="450"/>
      <c r="J59" s="450"/>
      <c r="K59" s="911"/>
      <c r="L59" s="450"/>
      <c r="M59" s="991"/>
      <c r="N59" s="1002"/>
      <c r="O59" s="1003">
        <f>+R59+R60+V59+V60</f>
        <v>0</v>
      </c>
      <c r="P59" s="1049"/>
      <c r="Q59" s="1049"/>
      <c r="R59" s="435"/>
      <c r="S59" s="825">
        <f>+R59/210*1000</f>
        <v>0</v>
      </c>
      <c r="T59" s="239"/>
      <c r="U59" s="240">
        <f>IF(S59=0,0,T59/S59*100)</f>
        <v>0</v>
      </c>
      <c r="V59" s="435"/>
      <c r="W59" s="825">
        <f>+V59/210/SQRT(3)*1000</f>
        <v>0</v>
      </c>
      <c r="X59" s="239"/>
      <c r="Y59" s="241">
        <f>IF(W59=0,0,X59/W59*100)</f>
        <v>0</v>
      </c>
    </row>
    <row r="60" spans="1:25" s="434" customFormat="1" ht="15" customHeight="1" x14ac:dyDescent="0.2">
      <c r="A60" s="1004"/>
      <c r="B60" s="1000"/>
      <c r="C60" s="995"/>
      <c r="D60" s="996"/>
      <c r="E60" s="995"/>
      <c r="F60" s="995"/>
      <c r="G60" s="450"/>
      <c r="H60" s="913"/>
      <c r="I60" s="450"/>
      <c r="J60" s="450"/>
      <c r="K60" s="913"/>
      <c r="L60" s="450"/>
      <c r="M60" s="991"/>
      <c r="N60" s="1002"/>
      <c r="O60" s="1003"/>
      <c r="P60" s="1038"/>
      <c r="Q60" s="1038"/>
      <c r="R60" s="435"/>
      <c r="S60" s="825">
        <f>+R60/210*1000</f>
        <v>0</v>
      </c>
      <c r="T60" s="239"/>
      <c r="U60" s="240">
        <f>IF(S60=0,0,T60/S60*100)</f>
        <v>0</v>
      </c>
      <c r="V60" s="435"/>
      <c r="W60" s="825">
        <f>+V60/210/SQRT(3)*1000</f>
        <v>0</v>
      </c>
      <c r="X60" s="239"/>
      <c r="Y60" s="241">
        <f>IF(W60=0,0,X60/W60*100)</f>
        <v>0</v>
      </c>
    </row>
    <row r="61" spans="1:25" ht="15" customHeight="1" x14ac:dyDescent="0.2">
      <c r="A61" s="1004">
        <v>27</v>
      </c>
      <c r="B61" s="999" t="s">
        <v>475</v>
      </c>
      <c r="C61" s="994"/>
      <c r="D61" s="996"/>
      <c r="E61" s="994"/>
      <c r="F61" s="994"/>
      <c r="G61" s="450"/>
      <c r="H61" s="911"/>
      <c r="I61" s="450"/>
      <c r="J61" s="450"/>
      <c r="K61" s="911"/>
      <c r="L61" s="450"/>
      <c r="M61" s="991"/>
      <c r="N61" s="1002"/>
      <c r="O61" s="1003">
        <f>+R61+R62+V61+V62</f>
        <v>0</v>
      </c>
      <c r="P61" s="1049"/>
      <c r="Q61" s="1049"/>
      <c r="R61" s="435"/>
      <c r="S61" s="452">
        <f t="shared" si="12"/>
        <v>0</v>
      </c>
      <c r="T61" s="239"/>
      <c r="U61" s="240">
        <f t="shared" si="13"/>
        <v>0</v>
      </c>
      <c r="V61" s="435"/>
      <c r="W61" s="452">
        <f t="shared" si="14"/>
        <v>0</v>
      </c>
      <c r="X61" s="239"/>
      <c r="Y61" s="241">
        <f t="shared" si="15"/>
        <v>0</v>
      </c>
    </row>
    <row r="62" spans="1:25" ht="15" customHeight="1" x14ac:dyDescent="0.2">
      <c r="A62" s="1004"/>
      <c r="B62" s="1000"/>
      <c r="C62" s="995"/>
      <c r="D62" s="996"/>
      <c r="E62" s="995"/>
      <c r="F62" s="995"/>
      <c r="G62" s="450"/>
      <c r="H62" s="913"/>
      <c r="I62" s="450"/>
      <c r="J62" s="450"/>
      <c r="K62" s="913"/>
      <c r="L62" s="450"/>
      <c r="M62" s="991"/>
      <c r="N62" s="1002"/>
      <c r="O62" s="1003"/>
      <c r="P62" s="1038"/>
      <c r="Q62" s="1038"/>
      <c r="R62" s="435"/>
      <c r="S62" s="452">
        <f t="shared" si="12"/>
        <v>0</v>
      </c>
      <c r="T62" s="239"/>
      <c r="U62" s="240">
        <f t="shared" si="13"/>
        <v>0</v>
      </c>
      <c r="V62" s="435"/>
      <c r="W62" s="452">
        <f t="shared" si="14"/>
        <v>0</v>
      </c>
      <c r="X62" s="239"/>
      <c r="Y62" s="241">
        <f t="shared" si="15"/>
        <v>0</v>
      </c>
    </row>
    <row r="63" spans="1:25" ht="15" customHeight="1" x14ac:dyDescent="0.2">
      <c r="A63" s="1004">
        <v>28</v>
      </c>
      <c r="B63" s="999" t="s">
        <v>488</v>
      </c>
      <c r="C63" s="994"/>
      <c r="D63" s="994"/>
      <c r="E63" s="994"/>
      <c r="F63" s="994"/>
      <c r="G63" s="450"/>
      <c r="H63" s="911"/>
      <c r="I63" s="450"/>
      <c r="J63" s="450"/>
      <c r="K63" s="911"/>
      <c r="L63" s="450"/>
      <c r="M63" s="992"/>
      <c r="N63" s="1002"/>
      <c r="O63" s="1003">
        <f>+R63+R64+V63+V64</f>
        <v>0</v>
      </c>
      <c r="P63" s="1049"/>
      <c r="Q63" s="1049"/>
      <c r="R63" s="435"/>
      <c r="S63" s="452">
        <f>+R63/210*1000</f>
        <v>0</v>
      </c>
      <c r="T63" s="239"/>
      <c r="U63" s="240">
        <f>IF(S63=0,0,T63/S63*100)</f>
        <v>0</v>
      </c>
      <c r="V63" s="435"/>
      <c r="W63" s="452">
        <f>+V63/210/SQRT(3)*1000</f>
        <v>0</v>
      </c>
      <c r="X63" s="239"/>
      <c r="Y63" s="241">
        <f>IF(W63=0,0,X63/W63*100)</f>
        <v>0</v>
      </c>
    </row>
    <row r="64" spans="1:25" ht="15" customHeight="1" x14ac:dyDescent="0.2">
      <c r="A64" s="1004"/>
      <c r="B64" s="1000"/>
      <c r="C64" s="1048"/>
      <c r="D64" s="1048"/>
      <c r="E64" s="995"/>
      <c r="F64" s="995"/>
      <c r="G64" s="450"/>
      <c r="H64" s="913"/>
      <c r="I64" s="450"/>
      <c r="J64" s="450"/>
      <c r="K64" s="913"/>
      <c r="L64" s="450"/>
      <c r="M64" s="993"/>
      <c r="N64" s="1002"/>
      <c r="O64" s="1003"/>
      <c r="P64" s="1038"/>
      <c r="Q64" s="1038"/>
      <c r="R64" s="435"/>
      <c r="S64" s="452">
        <f>+R64/210*1000</f>
        <v>0</v>
      </c>
      <c r="T64" s="239"/>
      <c r="U64" s="240">
        <f>IF(S64=0,0,T64/S64*100)</f>
        <v>0</v>
      </c>
      <c r="V64" s="435"/>
      <c r="W64" s="452">
        <f>+V64/210/SQRT(3)*1000</f>
        <v>0</v>
      </c>
      <c r="X64" s="239"/>
      <c r="Y64" s="241">
        <f>IF(W64=0,0,X64/W64*100)</f>
        <v>0</v>
      </c>
    </row>
    <row r="65" spans="1:25" s="434" customFormat="1" ht="15" customHeight="1" x14ac:dyDescent="0.2">
      <c r="A65" s="998">
        <v>29</v>
      </c>
      <c r="B65" s="999" t="s">
        <v>499</v>
      </c>
      <c r="C65" s="994"/>
      <c r="D65" s="996"/>
      <c r="E65" s="994"/>
      <c r="F65" s="994"/>
      <c r="G65" s="450"/>
      <c r="H65" s="911"/>
      <c r="I65" s="450"/>
      <c r="J65" s="450"/>
      <c r="K65" s="911"/>
      <c r="L65" s="450"/>
      <c r="M65" s="991"/>
      <c r="N65" s="1002"/>
      <c r="O65" s="1003">
        <f>+R65+R66+V65+V66</f>
        <v>0</v>
      </c>
      <c r="P65" s="1049"/>
      <c r="Q65" s="1049"/>
      <c r="R65" s="435"/>
      <c r="S65" s="825">
        <f>+R65/210*1000</f>
        <v>0</v>
      </c>
      <c r="T65" s="239"/>
      <c r="U65" s="240">
        <f>IF(S65=0,0,T65/S65*100)</f>
        <v>0</v>
      </c>
      <c r="V65" s="435"/>
      <c r="W65" s="825">
        <f>+V65/210/SQRT(3)*1000</f>
        <v>0</v>
      </c>
      <c r="X65" s="239"/>
      <c r="Y65" s="241">
        <f>IF(W65=0,0,X65/W65*100)</f>
        <v>0</v>
      </c>
    </row>
    <row r="66" spans="1:25" s="434" customFormat="1" ht="15" customHeight="1" x14ac:dyDescent="0.2">
      <c r="A66" s="1004"/>
      <c r="B66" s="1000"/>
      <c r="C66" s="995"/>
      <c r="D66" s="996"/>
      <c r="E66" s="995"/>
      <c r="F66" s="995"/>
      <c r="G66" s="450"/>
      <c r="H66" s="913"/>
      <c r="I66" s="450"/>
      <c r="J66" s="450"/>
      <c r="K66" s="913"/>
      <c r="L66" s="450"/>
      <c r="M66" s="991"/>
      <c r="N66" s="1002"/>
      <c r="O66" s="1003"/>
      <c r="P66" s="1038"/>
      <c r="Q66" s="1038"/>
      <c r="R66" s="435"/>
      <c r="S66" s="825">
        <f>+R66/210*1000</f>
        <v>0</v>
      </c>
      <c r="T66" s="239"/>
      <c r="U66" s="240">
        <f>IF(S66=0,0,T66/S66*100)</f>
        <v>0</v>
      </c>
      <c r="V66" s="435"/>
      <c r="W66" s="825">
        <f>+V66/210/SQRT(3)*1000</f>
        <v>0</v>
      </c>
      <c r="X66" s="239"/>
      <c r="Y66" s="241">
        <f>IF(W66=0,0,X66/W66*100)</f>
        <v>0</v>
      </c>
    </row>
    <row r="67" spans="1:25" ht="15" customHeight="1" x14ac:dyDescent="0.2">
      <c r="A67" s="998">
        <v>30</v>
      </c>
      <c r="B67" s="999" t="s">
        <v>476</v>
      </c>
      <c r="C67" s="994"/>
      <c r="D67" s="996"/>
      <c r="E67" s="994"/>
      <c r="F67" s="994"/>
      <c r="G67" s="450"/>
      <c r="H67" s="911"/>
      <c r="I67" s="450"/>
      <c r="J67" s="450"/>
      <c r="K67" s="911"/>
      <c r="L67" s="450"/>
      <c r="M67" s="991"/>
      <c r="N67" s="1002"/>
      <c r="O67" s="1003">
        <f>+R67+R68+V67+V68</f>
        <v>0</v>
      </c>
      <c r="P67" s="1049"/>
      <c r="Q67" s="1049"/>
      <c r="R67" s="435"/>
      <c r="S67" s="452">
        <f t="shared" si="12"/>
        <v>0</v>
      </c>
      <c r="T67" s="239"/>
      <c r="U67" s="240">
        <f t="shared" si="13"/>
        <v>0</v>
      </c>
      <c r="V67" s="435"/>
      <c r="W67" s="452">
        <f t="shared" si="14"/>
        <v>0</v>
      </c>
      <c r="X67" s="239"/>
      <c r="Y67" s="241">
        <f t="shared" si="15"/>
        <v>0</v>
      </c>
    </row>
    <row r="68" spans="1:25" ht="15" customHeight="1" x14ac:dyDescent="0.2">
      <c r="A68" s="1004"/>
      <c r="B68" s="1000"/>
      <c r="C68" s="995"/>
      <c r="D68" s="996"/>
      <c r="E68" s="995"/>
      <c r="F68" s="995"/>
      <c r="G68" s="450"/>
      <c r="H68" s="913"/>
      <c r="I68" s="450"/>
      <c r="J68" s="450"/>
      <c r="K68" s="913"/>
      <c r="L68" s="450"/>
      <c r="M68" s="991"/>
      <c r="N68" s="1002"/>
      <c r="O68" s="1003"/>
      <c r="P68" s="1038"/>
      <c r="Q68" s="1038"/>
      <c r="R68" s="435"/>
      <c r="S68" s="452">
        <f t="shared" si="12"/>
        <v>0</v>
      </c>
      <c r="T68" s="239"/>
      <c r="U68" s="240">
        <f t="shared" si="13"/>
        <v>0</v>
      </c>
      <c r="V68" s="435"/>
      <c r="W68" s="452">
        <f t="shared" si="14"/>
        <v>0</v>
      </c>
      <c r="X68" s="239"/>
      <c r="Y68" s="241">
        <f t="shared" si="15"/>
        <v>0</v>
      </c>
    </row>
    <row r="69" spans="1:25" ht="15" customHeight="1" x14ac:dyDescent="0.2">
      <c r="A69" s="998">
        <v>31</v>
      </c>
      <c r="B69" s="999" t="s">
        <v>489</v>
      </c>
      <c r="C69" s="994"/>
      <c r="D69" s="996"/>
      <c r="E69" s="994"/>
      <c r="F69" s="994"/>
      <c r="G69" s="450"/>
      <c r="H69" s="911"/>
      <c r="I69" s="450"/>
      <c r="J69" s="450"/>
      <c r="K69" s="911"/>
      <c r="L69" s="911"/>
      <c r="M69" s="991"/>
      <c r="N69" s="1002"/>
      <c r="O69" s="1003">
        <f>+R69+R70+V69+V70</f>
        <v>0</v>
      </c>
      <c r="P69" s="1049"/>
      <c r="Q69" s="1049"/>
      <c r="R69" s="435"/>
      <c r="S69" s="452">
        <f>+R69/210*1000</f>
        <v>0</v>
      </c>
      <c r="T69" s="239"/>
      <c r="U69" s="240">
        <f>IF(S69=0,0,T69/S69*100)</f>
        <v>0</v>
      </c>
      <c r="V69" s="435"/>
      <c r="W69" s="452">
        <f>+V69/210/SQRT(3)*1000</f>
        <v>0</v>
      </c>
      <c r="X69" s="239"/>
      <c r="Y69" s="241">
        <f>IF(W69=0,0,X69/W69*100)</f>
        <v>0</v>
      </c>
    </row>
    <row r="70" spans="1:25" ht="15" customHeight="1" x14ac:dyDescent="0.2">
      <c r="A70" s="1004"/>
      <c r="B70" s="1000"/>
      <c r="C70" s="995"/>
      <c r="D70" s="996"/>
      <c r="E70" s="995"/>
      <c r="F70" s="995"/>
      <c r="G70" s="450"/>
      <c r="H70" s="913"/>
      <c r="I70" s="450"/>
      <c r="J70" s="450"/>
      <c r="K70" s="913"/>
      <c r="L70" s="450"/>
      <c r="M70" s="991"/>
      <c r="N70" s="1002"/>
      <c r="O70" s="1003"/>
      <c r="P70" s="1038"/>
      <c r="Q70" s="1038"/>
      <c r="R70" s="435"/>
      <c r="S70" s="452">
        <f>+R70/210*1000</f>
        <v>0</v>
      </c>
      <c r="T70" s="239"/>
      <c r="U70" s="240">
        <f>IF(S70=0,0,T70/S70*100)</f>
        <v>0</v>
      </c>
      <c r="V70" s="435"/>
      <c r="W70" s="452">
        <f>+V70/210/SQRT(3)*1000</f>
        <v>0</v>
      </c>
      <c r="X70" s="239"/>
      <c r="Y70" s="241">
        <f>IF(W70=0,0,X70/W70*100)</f>
        <v>0</v>
      </c>
    </row>
    <row r="71" spans="1:25" s="434" customFormat="1" ht="15" customHeight="1" x14ac:dyDescent="0.2">
      <c r="A71" s="1004">
        <v>32</v>
      </c>
      <c r="B71" s="999" t="s">
        <v>500</v>
      </c>
      <c r="C71" s="994"/>
      <c r="D71" s="996"/>
      <c r="E71" s="994"/>
      <c r="F71" s="994"/>
      <c r="G71" s="450"/>
      <c r="H71" s="911"/>
      <c r="I71" s="450"/>
      <c r="J71" s="450"/>
      <c r="K71" s="911"/>
      <c r="L71" s="450"/>
      <c r="M71" s="991"/>
      <c r="N71" s="1002"/>
      <c r="O71" s="1003">
        <f>+R71+R72+V71+V72</f>
        <v>0</v>
      </c>
      <c r="P71" s="1049"/>
      <c r="Q71" s="1049"/>
      <c r="R71" s="435"/>
      <c r="S71" s="825">
        <f t="shared" ref="S71:S72" si="16">+R71/210*1000</f>
        <v>0</v>
      </c>
      <c r="T71" s="239"/>
      <c r="U71" s="240">
        <f t="shared" ref="U71:U72" si="17">IF(S71=0,0,T71/S71*100)</f>
        <v>0</v>
      </c>
      <c r="V71" s="435"/>
      <c r="W71" s="825">
        <f t="shared" ref="W71:W72" si="18">+V71/210/SQRT(3)*1000</f>
        <v>0</v>
      </c>
      <c r="X71" s="239"/>
      <c r="Y71" s="241">
        <f t="shared" ref="Y71:Y72" si="19">IF(W71=0,0,X71/W71*100)</f>
        <v>0</v>
      </c>
    </row>
    <row r="72" spans="1:25" s="434" customFormat="1" ht="15" customHeight="1" x14ac:dyDescent="0.2">
      <c r="A72" s="1004"/>
      <c r="B72" s="1000"/>
      <c r="C72" s="995"/>
      <c r="D72" s="996"/>
      <c r="E72" s="995"/>
      <c r="F72" s="995"/>
      <c r="G72" s="450"/>
      <c r="H72" s="913"/>
      <c r="I72" s="450"/>
      <c r="J72" s="450"/>
      <c r="K72" s="913"/>
      <c r="L72" s="450"/>
      <c r="M72" s="991"/>
      <c r="N72" s="1002"/>
      <c r="O72" s="1003"/>
      <c r="P72" s="1038"/>
      <c r="Q72" s="1038"/>
      <c r="R72" s="435"/>
      <c r="S72" s="825">
        <f t="shared" si="16"/>
        <v>0</v>
      </c>
      <c r="T72" s="239"/>
      <c r="U72" s="240">
        <f t="shared" si="17"/>
        <v>0</v>
      </c>
      <c r="V72" s="435"/>
      <c r="W72" s="825">
        <f t="shared" si="18"/>
        <v>0</v>
      </c>
      <c r="X72" s="239"/>
      <c r="Y72" s="241">
        <f t="shared" si="19"/>
        <v>0</v>
      </c>
    </row>
    <row r="73" spans="1:25" ht="15" customHeight="1" x14ac:dyDescent="0.2">
      <c r="A73" s="1004">
        <v>33</v>
      </c>
      <c r="B73" s="999" t="s">
        <v>477</v>
      </c>
      <c r="C73" s="994"/>
      <c r="D73" s="996"/>
      <c r="E73" s="994"/>
      <c r="F73" s="994"/>
      <c r="G73" s="450"/>
      <c r="H73" s="911"/>
      <c r="I73" s="450"/>
      <c r="J73" s="450"/>
      <c r="K73" s="911"/>
      <c r="L73" s="450"/>
      <c r="M73" s="991"/>
      <c r="N73" s="1002"/>
      <c r="O73" s="1003">
        <f>+R73+R74+V73+V74</f>
        <v>0</v>
      </c>
      <c r="P73" s="1049"/>
      <c r="Q73" s="1049"/>
      <c r="R73" s="435"/>
      <c r="S73" s="452">
        <f t="shared" si="12"/>
        <v>0</v>
      </c>
      <c r="T73" s="239"/>
      <c r="U73" s="240">
        <f t="shared" si="13"/>
        <v>0</v>
      </c>
      <c r="V73" s="435"/>
      <c r="W73" s="452">
        <f t="shared" si="14"/>
        <v>0</v>
      </c>
      <c r="X73" s="239"/>
      <c r="Y73" s="241">
        <f t="shared" si="15"/>
        <v>0</v>
      </c>
    </row>
    <row r="74" spans="1:25" ht="15" customHeight="1" x14ac:dyDescent="0.2">
      <c r="A74" s="1004"/>
      <c r="B74" s="1000"/>
      <c r="C74" s="995"/>
      <c r="D74" s="996"/>
      <c r="E74" s="995"/>
      <c r="F74" s="995"/>
      <c r="G74" s="450"/>
      <c r="H74" s="913"/>
      <c r="I74" s="450"/>
      <c r="J74" s="450"/>
      <c r="K74" s="913"/>
      <c r="L74" s="450"/>
      <c r="M74" s="991"/>
      <c r="N74" s="1002"/>
      <c r="O74" s="1003"/>
      <c r="P74" s="1038"/>
      <c r="Q74" s="1038"/>
      <c r="R74" s="435"/>
      <c r="S74" s="452">
        <f t="shared" si="12"/>
        <v>0</v>
      </c>
      <c r="T74" s="239"/>
      <c r="U74" s="240">
        <f t="shared" si="13"/>
        <v>0</v>
      </c>
      <c r="V74" s="435"/>
      <c r="W74" s="452">
        <f t="shared" si="14"/>
        <v>0</v>
      </c>
      <c r="X74" s="239"/>
      <c r="Y74" s="241">
        <f t="shared" si="15"/>
        <v>0</v>
      </c>
    </row>
    <row r="75" spans="1:25" ht="15" customHeight="1" x14ac:dyDescent="0.2">
      <c r="A75" s="1004">
        <v>34</v>
      </c>
      <c r="B75" s="999" t="s">
        <v>490</v>
      </c>
      <c r="C75" s="994"/>
      <c r="D75" s="996"/>
      <c r="E75" s="994"/>
      <c r="F75" s="994"/>
      <c r="G75" s="450"/>
      <c r="H75" s="911"/>
      <c r="I75" s="450"/>
      <c r="J75" s="450"/>
      <c r="K75" s="911"/>
      <c r="L75" s="450"/>
      <c r="M75" s="991"/>
      <c r="N75" s="1002"/>
      <c r="O75" s="1003">
        <f>+R75+R76+V75+V76</f>
        <v>0</v>
      </c>
      <c r="P75" s="1049"/>
      <c r="Q75" s="1049"/>
      <c r="R75" s="435"/>
      <c r="S75" s="452">
        <f t="shared" si="3"/>
        <v>0</v>
      </c>
      <c r="T75" s="239"/>
      <c r="U75" s="240">
        <f t="shared" si="0"/>
        <v>0</v>
      </c>
      <c r="V75" s="435"/>
      <c r="W75" s="452">
        <f t="shared" si="1"/>
        <v>0</v>
      </c>
      <c r="X75" s="239"/>
      <c r="Y75" s="241">
        <f t="shared" si="2"/>
        <v>0</v>
      </c>
    </row>
    <row r="76" spans="1:25" ht="15" customHeight="1" x14ac:dyDescent="0.2">
      <c r="A76" s="1004"/>
      <c r="B76" s="1000"/>
      <c r="C76" s="995"/>
      <c r="D76" s="996"/>
      <c r="E76" s="995"/>
      <c r="F76" s="995"/>
      <c r="G76" s="450"/>
      <c r="H76" s="913"/>
      <c r="I76" s="450"/>
      <c r="J76" s="450"/>
      <c r="K76" s="913"/>
      <c r="L76" s="450"/>
      <c r="M76" s="991"/>
      <c r="N76" s="1002"/>
      <c r="O76" s="1003"/>
      <c r="P76" s="1038"/>
      <c r="Q76" s="1038"/>
      <c r="R76" s="435"/>
      <c r="S76" s="452">
        <f t="shared" si="3"/>
        <v>0</v>
      </c>
      <c r="T76" s="239"/>
      <c r="U76" s="240">
        <f t="shared" si="0"/>
        <v>0</v>
      </c>
      <c r="V76" s="435"/>
      <c r="W76" s="452">
        <f t="shared" si="1"/>
        <v>0</v>
      </c>
      <c r="X76" s="239"/>
      <c r="Y76" s="241">
        <f t="shared" si="2"/>
        <v>0</v>
      </c>
    </row>
    <row r="77" spans="1:25" ht="15" customHeight="1" x14ac:dyDescent="0.2">
      <c r="A77" s="1004">
        <v>35</v>
      </c>
      <c r="B77" s="999" t="s">
        <v>532</v>
      </c>
      <c r="C77" s="994"/>
      <c r="D77" s="996"/>
      <c r="E77" s="994"/>
      <c r="F77" s="994"/>
      <c r="G77" s="450"/>
      <c r="H77" s="911"/>
      <c r="I77" s="450"/>
      <c r="J77" s="450"/>
      <c r="K77" s="911"/>
      <c r="L77" s="450"/>
      <c r="M77" s="991"/>
      <c r="N77" s="1002"/>
      <c r="O77" s="1003">
        <f>+R77+R78+V77+V78</f>
        <v>0</v>
      </c>
      <c r="P77" s="1049"/>
      <c r="Q77" s="1049"/>
      <c r="R77" s="435"/>
      <c r="S77" s="452">
        <f t="shared" si="3"/>
        <v>0</v>
      </c>
      <c r="T77" s="239"/>
      <c r="U77" s="240">
        <f t="shared" si="0"/>
        <v>0</v>
      </c>
      <c r="V77" s="435"/>
      <c r="W77" s="452">
        <f t="shared" si="1"/>
        <v>0</v>
      </c>
      <c r="X77" s="239"/>
      <c r="Y77" s="241">
        <f t="shared" si="2"/>
        <v>0</v>
      </c>
    </row>
    <row r="78" spans="1:25" ht="15" customHeight="1" thickBot="1" x14ac:dyDescent="0.25">
      <c r="A78" s="997"/>
      <c r="B78" s="1005"/>
      <c r="C78" s="1042"/>
      <c r="D78" s="1043"/>
      <c r="E78" s="1042"/>
      <c r="F78" s="1042"/>
      <c r="G78" s="453"/>
      <c r="H78" s="914"/>
      <c r="I78" s="453"/>
      <c r="J78" s="453"/>
      <c r="K78" s="914"/>
      <c r="L78" s="453"/>
      <c r="M78" s="992"/>
      <c r="N78" s="1044"/>
      <c r="O78" s="1045"/>
      <c r="P78" s="1052"/>
      <c r="Q78" s="1052"/>
      <c r="R78" s="242"/>
      <c r="S78" s="454">
        <f t="shared" si="3"/>
        <v>0</v>
      </c>
      <c r="T78" s="243"/>
      <c r="U78" s="244">
        <f t="shared" si="0"/>
        <v>0</v>
      </c>
      <c r="V78" s="242"/>
      <c r="W78" s="454">
        <f t="shared" si="1"/>
        <v>0</v>
      </c>
      <c r="X78" s="243"/>
      <c r="Y78" s="245">
        <f t="shared" si="2"/>
        <v>0</v>
      </c>
    </row>
    <row r="79" spans="1:25" ht="15" customHeight="1" x14ac:dyDescent="0.2">
      <c r="A79" s="1046" t="s">
        <v>112</v>
      </c>
      <c r="B79" s="1047"/>
      <c r="C79" s="455"/>
      <c r="D79" s="456"/>
      <c r="E79" s="456"/>
      <c r="F79" s="456"/>
      <c r="G79" s="457"/>
      <c r="H79" s="912"/>
      <c r="I79" s="459"/>
      <c r="J79" s="457"/>
      <c r="K79" s="912"/>
      <c r="L79" s="457"/>
      <c r="M79" s="460"/>
      <c r="N79" s="455"/>
      <c r="O79" s="461"/>
      <c r="P79" s="456"/>
      <c r="Q79" s="456"/>
      <c r="R79" s="246"/>
      <c r="S79" s="458"/>
      <c r="T79" s="247"/>
      <c r="U79" s="248"/>
      <c r="V79" s="246"/>
      <c r="W79" s="458"/>
      <c r="X79" s="247"/>
      <c r="Y79" s="249"/>
    </row>
    <row r="80" spans="1:25" ht="15" customHeight="1" x14ac:dyDescent="0.2">
      <c r="A80" s="997">
        <v>1</v>
      </c>
      <c r="B80" s="999" t="s">
        <v>502</v>
      </c>
      <c r="C80" s="1001"/>
      <c r="D80" s="996"/>
      <c r="E80" s="994"/>
      <c r="F80" s="994"/>
      <c r="G80" s="450"/>
      <c r="H80" s="911"/>
      <c r="I80" s="450"/>
      <c r="J80" s="450"/>
      <c r="K80" s="911"/>
      <c r="L80" s="450"/>
      <c r="M80" s="991"/>
      <c r="N80" s="1002"/>
      <c r="O80" s="1003">
        <f t="shared" ref="O80" si="20">+R80+R81+V80+V81</f>
        <v>0</v>
      </c>
      <c r="P80" s="1039"/>
      <c r="Q80" s="1039"/>
      <c r="R80" s="435"/>
      <c r="S80" s="452">
        <f t="shared" ref="S80:S93" si="21">+R80/210*1000</f>
        <v>0</v>
      </c>
      <c r="T80" s="239"/>
      <c r="U80" s="240">
        <f t="shared" ref="U80:U93" si="22">IF(S80=0,0,T80/S80*100)</f>
        <v>0</v>
      </c>
      <c r="V80" s="435"/>
      <c r="W80" s="452">
        <f t="shared" ref="W80:W93" si="23">+V80/210/SQRT(3)*1000</f>
        <v>0</v>
      </c>
      <c r="X80" s="239"/>
      <c r="Y80" s="241">
        <f t="shared" ref="Y80:Y93" si="24">IF(W80=0,0,X80/W80*100)</f>
        <v>0</v>
      </c>
    </row>
    <row r="81" spans="1:25" ht="15" customHeight="1" x14ac:dyDescent="0.2">
      <c r="A81" s="998"/>
      <c r="B81" s="1000"/>
      <c r="C81" s="1001"/>
      <c r="D81" s="996"/>
      <c r="E81" s="995"/>
      <c r="F81" s="995"/>
      <c r="G81" s="450"/>
      <c r="H81" s="913"/>
      <c r="I81" s="450"/>
      <c r="J81" s="450"/>
      <c r="K81" s="913"/>
      <c r="L81" s="450"/>
      <c r="M81" s="991"/>
      <c r="N81" s="1002"/>
      <c r="O81" s="1003"/>
      <c r="P81" s="1039"/>
      <c r="Q81" s="1039"/>
      <c r="R81" s="435"/>
      <c r="S81" s="452">
        <f t="shared" si="21"/>
        <v>0</v>
      </c>
      <c r="T81" s="239"/>
      <c r="U81" s="240">
        <f t="shared" si="22"/>
        <v>0</v>
      </c>
      <c r="V81" s="435"/>
      <c r="W81" s="452">
        <f t="shared" si="23"/>
        <v>0</v>
      </c>
      <c r="X81" s="239"/>
      <c r="Y81" s="241">
        <f t="shared" si="24"/>
        <v>0</v>
      </c>
    </row>
    <row r="82" spans="1:25" ht="15" customHeight="1" x14ac:dyDescent="0.2">
      <c r="A82" s="997">
        <v>2</v>
      </c>
      <c r="B82" s="999" t="s">
        <v>504</v>
      </c>
      <c r="C82" s="994"/>
      <c r="D82" s="994"/>
      <c r="E82" s="994"/>
      <c r="F82" s="994"/>
      <c r="G82" s="450"/>
      <c r="H82" s="911"/>
      <c r="I82" s="450"/>
      <c r="J82" s="450"/>
      <c r="K82" s="911"/>
      <c r="L82" s="450"/>
      <c r="M82" s="992"/>
      <c r="N82" s="1002"/>
      <c r="O82" s="1003">
        <f t="shared" ref="O82" si="25">+R82+R83+V82+V83</f>
        <v>0</v>
      </c>
      <c r="P82" s="1039"/>
      <c r="Q82" s="1039"/>
      <c r="R82" s="435"/>
      <c r="S82" s="452">
        <f t="shared" si="21"/>
        <v>0</v>
      </c>
      <c r="T82" s="239"/>
      <c r="U82" s="240">
        <f t="shared" si="22"/>
        <v>0</v>
      </c>
      <c r="V82" s="435"/>
      <c r="W82" s="452">
        <f t="shared" si="23"/>
        <v>0</v>
      </c>
      <c r="X82" s="239"/>
      <c r="Y82" s="241">
        <f t="shared" si="24"/>
        <v>0</v>
      </c>
    </row>
    <row r="83" spans="1:25" ht="15" customHeight="1" x14ac:dyDescent="0.2">
      <c r="A83" s="998"/>
      <c r="B83" s="1000"/>
      <c r="C83" s="1048"/>
      <c r="D83" s="1048"/>
      <c r="E83" s="995"/>
      <c r="F83" s="995"/>
      <c r="G83" s="450"/>
      <c r="H83" s="913"/>
      <c r="I83" s="450"/>
      <c r="J83" s="450"/>
      <c r="K83" s="913"/>
      <c r="L83" s="450"/>
      <c r="M83" s="993"/>
      <c r="N83" s="1002"/>
      <c r="O83" s="1003"/>
      <c r="P83" s="1039"/>
      <c r="Q83" s="1039"/>
      <c r="R83" s="435"/>
      <c r="S83" s="452">
        <f t="shared" si="21"/>
        <v>0</v>
      </c>
      <c r="T83" s="239"/>
      <c r="U83" s="240">
        <f t="shared" si="22"/>
        <v>0</v>
      </c>
      <c r="V83" s="435"/>
      <c r="W83" s="452">
        <f t="shared" si="23"/>
        <v>0</v>
      </c>
      <c r="X83" s="239"/>
      <c r="Y83" s="241">
        <f t="shared" si="24"/>
        <v>0</v>
      </c>
    </row>
    <row r="84" spans="1:25" ht="15" customHeight="1" x14ac:dyDescent="0.2">
      <c r="A84" s="997">
        <v>3</v>
      </c>
      <c r="B84" s="999" t="s">
        <v>506</v>
      </c>
      <c r="C84" s="1001"/>
      <c r="D84" s="996"/>
      <c r="E84" s="994"/>
      <c r="F84" s="994"/>
      <c r="G84" s="450"/>
      <c r="H84" s="911"/>
      <c r="I84" s="450"/>
      <c r="J84" s="450"/>
      <c r="K84" s="911"/>
      <c r="L84" s="450"/>
      <c r="M84" s="991"/>
      <c r="N84" s="1002"/>
      <c r="O84" s="1003">
        <f t="shared" ref="O84" si="26">+R84+R85+V84+V85</f>
        <v>0</v>
      </c>
      <c r="P84" s="1039"/>
      <c r="Q84" s="1039"/>
      <c r="R84" s="435"/>
      <c r="S84" s="452">
        <f t="shared" si="21"/>
        <v>0</v>
      </c>
      <c r="T84" s="239"/>
      <c r="U84" s="240">
        <f t="shared" si="22"/>
        <v>0</v>
      </c>
      <c r="V84" s="435"/>
      <c r="W84" s="452">
        <f t="shared" si="23"/>
        <v>0</v>
      </c>
      <c r="X84" s="239"/>
      <c r="Y84" s="241">
        <f t="shared" si="24"/>
        <v>0</v>
      </c>
    </row>
    <row r="85" spans="1:25" ht="15" customHeight="1" x14ac:dyDescent="0.2">
      <c r="A85" s="998"/>
      <c r="B85" s="1000"/>
      <c r="C85" s="1001"/>
      <c r="D85" s="996"/>
      <c r="E85" s="995"/>
      <c r="F85" s="995"/>
      <c r="G85" s="450"/>
      <c r="H85" s="913"/>
      <c r="I85" s="450"/>
      <c r="J85" s="450"/>
      <c r="K85" s="913"/>
      <c r="L85" s="450"/>
      <c r="M85" s="991"/>
      <c r="N85" s="1002"/>
      <c r="O85" s="1003"/>
      <c r="P85" s="1039"/>
      <c r="Q85" s="1039"/>
      <c r="R85" s="435"/>
      <c r="S85" s="452">
        <f t="shared" si="21"/>
        <v>0</v>
      </c>
      <c r="T85" s="239"/>
      <c r="U85" s="240">
        <f t="shared" si="22"/>
        <v>0</v>
      </c>
      <c r="V85" s="435"/>
      <c r="W85" s="452">
        <f t="shared" si="23"/>
        <v>0</v>
      </c>
      <c r="X85" s="239"/>
      <c r="Y85" s="241">
        <f t="shared" si="24"/>
        <v>0</v>
      </c>
    </row>
    <row r="86" spans="1:25" ht="15" customHeight="1" x14ac:dyDescent="0.2">
      <c r="A86" s="997">
        <v>4</v>
      </c>
      <c r="B86" s="999" t="s">
        <v>508</v>
      </c>
      <c r="C86" s="1001"/>
      <c r="D86" s="996"/>
      <c r="E86" s="994"/>
      <c r="F86" s="994"/>
      <c r="G86" s="450"/>
      <c r="H86" s="911"/>
      <c r="I86" s="450"/>
      <c r="J86" s="450"/>
      <c r="K86" s="911"/>
      <c r="L86" s="450"/>
      <c r="M86" s="991"/>
      <c r="N86" s="1002"/>
      <c r="O86" s="1003">
        <f t="shared" ref="O86" si="27">+R86+R87+V86+V87</f>
        <v>0</v>
      </c>
      <c r="P86" s="1039"/>
      <c r="Q86" s="1039"/>
      <c r="R86" s="435"/>
      <c r="S86" s="452">
        <f t="shared" si="21"/>
        <v>0</v>
      </c>
      <c r="T86" s="239"/>
      <c r="U86" s="240">
        <f t="shared" si="22"/>
        <v>0</v>
      </c>
      <c r="V86" s="435"/>
      <c r="W86" s="452">
        <f t="shared" si="23"/>
        <v>0</v>
      </c>
      <c r="X86" s="239"/>
      <c r="Y86" s="241">
        <f t="shared" si="24"/>
        <v>0</v>
      </c>
    </row>
    <row r="87" spans="1:25" ht="15" customHeight="1" x14ac:dyDescent="0.2">
      <c r="A87" s="998"/>
      <c r="B87" s="1000"/>
      <c r="C87" s="1001"/>
      <c r="D87" s="996"/>
      <c r="E87" s="995"/>
      <c r="F87" s="995"/>
      <c r="G87" s="450"/>
      <c r="H87" s="913"/>
      <c r="I87" s="450"/>
      <c r="J87" s="450"/>
      <c r="K87" s="913"/>
      <c r="L87" s="450"/>
      <c r="M87" s="991"/>
      <c r="N87" s="1002"/>
      <c r="O87" s="1003"/>
      <c r="P87" s="1039"/>
      <c r="Q87" s="1039"/>
      <c r="R87" s="435"/>
      <c r="S87" s="452">
        <f t="shared" si="21"/>
        <v>0</v>
      </c>
      <c r="T87" s="239"/>
      <c r="U87" s="240">
        <f t="shared" si="22"/>
        <v>0</v>
      </c>
      <c r="V87" s="435"/>
      <c r="W87" s="452">
        <f t="shared" si="23"/>
        <v>0</v>
      </c>
      <c r="X87" s="239"/>
      <c r="Y87" s="241">
        <f t="shared" si="24"/>
        <v>0</v>
      </c>
    </row>
    <row r="88" spans="1:25" ht="15" customHeight="1" x14ac:dyDescent="0.2">
      <c r="A88" s="997">
        <v>5</v>
      </c>
      <c r="B88" s="999" t="s">
        <v>510</v>
      </c>
      <c r="C88" s="1001"/>
      <c r="D88" s="996"/>
      <c r="E88" s="994"/>
      <c r="F88" s="994"/>
      <c r="G88" s="450"/>
      <c r="H88" s="911"/>
      <c r="I88" s="450"/>
      <c r="J88" s="450"/>
      <c r="K88" s="911"/>
      <c r="L88" s="450"/>
      <c r="M88" s="991"/>
      <c r="N88" s="1002"/>
      <c r="O88" s="1003">
        <f t="shared" ref="O88" si="28">+R88+R89+V88+V89</f>
        <v>0</v>
      </c>
      <c r="P88" s="1039"/>
      <c r="Q88" s="1039"/>
      <c r="R88" s="435"/>
      <c r="S88" s="452">
        <f t="shared" si="21"/>
        <v>0</v>
      </c>
      <c r="T88" s="239"/>
      <c r="U88" s="240">
        <f t="shared" si="22"/>
        <v>0</v>
      </c>
      <c r="V88" s="435"/>
      <c r="W88" s="452">
        <f t="shared" si="23"/>
        <v>0</v>
      </c>
      <c r="X88" s="239"/>
      <c r="Y88" s="241">
        <f t="shared" si="24"/>
        <v>0</v>
      </c>
    </row>
    <row r="89" spans="1:25" ht="15" customHeight="1" x14ac:dyDescent="0.2">
      <c r="A89" s="998"/>
      <c r="B89" s="1000"/>
      <c r="C89" s="1001"/>
      <c r="D89" s="996"/>
      <c r="E89" s="995"/>
      <c r="F89" s="995"/>
      <c r="G89" s="450"/>
      <c r="H89" s="913"/>
      <c r="I89" s="450"/>
      <c r="J89" s="450"/>
      <c r="K89" s="913"/>
      <c r="L89" s="450"/>
      <c r="M89" s="991"/>
      <c r="N89" s="1002"/>
      <c r="O89" s="1003"/>
      <c r="P89" s="1039"/>
      <c r="Q89" s="1039"/>
      <c r="R89" s="435"/>
      <c r="S89" s="452">
        <f t="shared" si="21"/>
        <v>0</v>
      </c>
      <c r="T89" s="239"/>
      <c r="U89" s="240">
        <f t="shared" si="22"/>
        <v>0</v>
      </c>
      <c r="V89" s="435"/>
      <c r="W89" s="452">
        <f t="shared" si="23"/>
        <v>0</v>
      </c>
      <c r="X89" s="239"/>
      <c r="Y89" s="241">
        <f t="shared" si="24"/>
        <v>0</v>
      </c>
    </row>
    <row r="90" spans="1:25" ht="15" customHeight="1" x14ac:dyDescent="0.2">
      <c r="A90" s="997">
        <v>6</v>
      </c>
      <c r="B90" s="999" t="s">
        <v>512</v>
      </c>
      <c r="C90" s="1001"/>
      <c r="D90" s="996"/>
      <c r="E90" s="994"/>
      <c r="F90" s="994"/>
      <c r="G90" s="450"/>
      <c r="H90" s="911"/>
      <c r="I90" s="450"/>
      <c r="J90" s="450"/>
      <c r="K90" s="911"/>
      <c r="L90" s="450"/>
      <c r="M90" s="991"/>
      <c r="N90" s="1002"/>
      <c r="O90" s="1003">
        <f t="shared" ref="O90" si="29">+R90+R91+V90+V91</f>
        <v>0</v>
      </c>
      <c r="P90" s="1039"/>
      <c r="Q90" s="1039"/>
      <c r="R90" s="435"/>
      <c r="S90" s="452">
        <f t="shared" si="21"/>
        <v>0</v>
      </c>
      <c r="T90" s="239"/>
      <c r="U90" s="240">
        <f t="shared" si="22"/>
        <v>0</v>
      </c>
      <c r="V90" s="435"/>
      <c r="W90" s="452">
        <f t="shared" si="23"/>
        <v>0</v>
      </c>
      <c r="X90" s="239"/>
      <c r="Y90" s="241">
        <f t="shared" si="24"/>
        <v>0</v>
      </c>
    </row>
    <row r="91" spans="1:25" ht="15" customHeight="1" x14ac:dyDescent="0.2">
      <c r="A91" s="998"/>
      <c r="B91" s="1000"/>
      <c r="C91" s="1001"/>
      <c r="D91" s="996"/>
      <c r="E91" s="995"/>
      <c r="F91" s="995"/>
      <c r="G91" s="450"/>
      <c r="H91" s="913"/>
      <c r="I91" s="450"/>
      <c r="J91" s="450"/>
      <c r="K91" s="913"/>
      <c r="L91" s="450"/>
      <c r="M91" s="991"/>
      <c r="N91" s="1002"/>
      <c r="O91" s="1003"/>
      <c r="P91" s="1039"/>
      <c r="Q91" s="1039"/>
      <c r="R91" s="435"/>
      <c r="S91" s="452">
        <f t="shared" si="21"/>
        <v>0</v>
      </c>
      <c r="T91" s="239"/>
      <c r="U91" s="240">
        <f t="shared" si="22"/>
        <v>0</v>
      </c>
      <c r="V91" s="435"/>
      <c r="W91" s="452">
        <f t="shared" si="23"/>
        <v>0</v>
      </c>
      <c r="X91" s="239"/>
      <c r="Y91" s="241">
        <f t="shared" si="24"/>
        <v>0</v>
      </c>
    </row>
    <row r="92" spans="1:25" ht="15" customHeight="1" x14ac:dyDescent="0.2">
      <c r="A92" s="997">
        <v>7</v>
      </c>
      <c r="B92" s="999" t="s">
        <v>514</v>
      </c>
      <c r="C92" s="1001"/>
      <c r="D92" s="996"/>
      <c r="E92" s="994"/>
      <c r="F92" s="994"/>
      <c r="G92" s="450"/>
      <c r="H92" s="911"/>
      <c r="I92" s="450"/>
      <c r="J92" s="450"/>
      <c r="K92" s="911"/>
      <c r="L92" s="450"/>
      <c r="M92" s="991"/>
      <c r="N92" s="1002"/>
      <c r="O92" s="1003">
        <f t="shared" ref="O92" si="30">+R92+R93+V92+V93</f>
        <v>0</v>
      </c>
      <c r="P92" s="1039"/>
      <c r="Q92" s="1039"/>
      <c r="R92" s="435"/>
      <c r="S92" s="452">
        <f t="shared" si="21"/>
        <v>0</v>
      </c>
      <c r="T92" s="239"/>
      <c r="U92" s="240">
        <f t="shared" si="22"/>
        <v>0</v>
      </c>
      <c r="V92" s="435"/>
      <c r="W92" s="452">
        <f t="shared" si="23"/>
        <v>0</v>
      </c>
      <c r="X92" s="239"/>
      <c r="Y92" s="241">
        <f t="shared" si="24"/>
        <v>0</v>
      </c>
    </row>
    <row r="93" spans="1:25" ht="15" customHeight="1" x14ac:dyDescent="0.2">
      <c r="A93" s="998"/>
      <c r="B93" s="1000"/>
      <c r="C93" s="1001"/>
      <c r="D93" s="996"/>
      <c r="E93" s="995"/>
      <c r="F93" s="995"/>
      <c r="G93" s="450"/>
      <c r="H93" s="913"/>
      <c r="I93" s="450"/>
      <c r="J93" s="450"/>
      <c r="K93" s="913"/>
      <c r="L93" s="450"/>
      <c r="M93" s="991"/>
      <c r="N93" s="1002"/>
      <c r="O93" s="1003"/>
      <c r="P93" s="1039"/>
      <c r="Q93" s="1039"/>
      <c r="R93" s="435"/>
      <c r="S93" s="452">
        <f t="shared" si="21"/>
        <v>0</v>
      </c>
      <c r="T93" s="239"/>
      <c r="U93" s="240">
        <f t="shared" si="22"/>
        <v>0</v>
      </c>
      <c r="V93" s="435"/>
      <c r="W93" s="452">
        <f t="shared" si="23"/>
        <v>0</v>
      </c>
      <c r="X93" s="239"/>
      <c r="Y93" s="241">
        <f t="shared" si="24"/>
        <v>0</v>
      </c>
    </row>
    <row r="94" spans="1:25" ht="15" customHeight="1" x14ac:dyDescent="0.2">
      <c r="A94" s="997">
        <v>8</v>
      </c>
      <c r="B94" s="999" t="s">
        <v>516</v>
      </c>
      <c r="C94" s="1001"/>
      <c r="D94" s="996"/>
      <c r="E94" s="994"/>
      <c r="F94" s="994"/>
      <c r="G94" s="450"/>
      <c r="H94" s="911"/>
      <c r="I94" s="450"/>
      <c r="J94" s="450"/>
      <c r="K94" s="911"/>
      <c r="L94" s="450"/>
      <c r="M94" s="991"/>
      <c r="N94" s="1002"/>
      <c r="O94" s="1003">
        <f t="shared" ref="O94" si="31">+R94+R95+V94+V95</f>
        <v>0</v>
      </c>
      <c r="P94" s="1039"/>
      <c r="Q94" s="1039"/>
      <c r="R94" s="435"/>
      <c r="S94" s="452">
        <f t="shared" ref="S94:S109" si="32">+R94/210*1000</f>
        <v>0</v>
      </c>
      <c r="T94" s="239"/>
      <c r="U94" s="240">
        <f t="shared" ref="U94:U109" si="33">IF(S94=0,0,T94/S94*100)</f>
        <v>0</v>
      </c>
      <c r="V94" s="435"/>
      <c r="W94" s="452">
        <f t="shared" ref="W94:W109" si="34">+V94/210/SQRT(3)*1000</f>
        <v>0</v>
      </c>
      <c r="X94" s="239"/>
      <c r="Y94" s="241">
        <f t="shared" ref="Y94:Y109" si="35">IF(W94=0,0,X94/W94*100)</f>
        <v>0</v>
      </c>
    </row>
    <row r="95" spans="1:25" ht="15" customHeight="1" x14ac:dyDescent="0.2">
      <c r="A95" s="998"/>
      <c r="B95" s="1000"/>
      <c r="C95" s="1001"/>
      <c r="D95" s="996"/>
      <c r="E95" s="995"/>
      <c r="F95" s="995"/>
      <c r="G95" s="450"/>
      <c r="H95" s="913"/>
      <c r="I95" s="450"/>
      <c r="J95" s="450"/>
      <c r="K95" s="913"/>
      <c r="L95" s="450"/>
      <c r="M95" s="991"/>
      <c r="N95" s="1002"/>
      <c r="O95" s="1003"/>
      <c r="P95" s="1039"/>
      <c r="Q95" s="1039"/>
      <c r="R95" s="435"/>
      <c r="S95" s="452">
        <f t="shared" si="32"/>
        <v>0</v>
      </c>
      <c r="T95" s="239"/>
      <c r="U95" s="240">
        <f t="shared" si="33"/>
        <v>0</v>
      </c>
      <c r="V95" s="435"/>
      <c r="W95" s="452">
        <f t="shared" si="34"/>
        <v>0</v>
      </c>
      <c r="X95" s="239"/>
      <c r="Y95" s="241">
        <f t="shared" si="35"/>
        <v>0</v>
      </c>
    </row>
    <row r="96" spans="1:25" ht="15" customHeight="1" x14ac:dyDescent="0.2">
      <c r="A96" s="997">
        <v>9</v>
      </c>
      <c r="B96" s="999" t="s">
        <v>518</v>
      </c>
      <c r="C96" s="1001"/>
      <c r="D96" s="996"/>
      <c r="E96" s="994"/>
      <c r="F96" s="994"/>
      <c r="G96" s="450"/>
      <c r="H96" s="911"/>
      <c r="I96" s="450"/>
      <c r="J96" s="450"/>
      <c r="K96" s="911"/>
      <c r="L96" s="450"/>
      <c r="M96" s="991"/>
      <c r="N96" s="1002"/>
      <c r="O96" s="1003">
        <f t="shared" ref="O96" si="36">+R96+R97+V96+V97</f>
        <v>0</v>
      </c>
      <c r="P96" s="1039"/>
      <c r="Q96" s="1039"/>
      <c r="R96" s="435"/>
      <c r="S96" s="452">
        <f t="shared" si="32"/>
        <v>0</v>
      </c>
      <c r="T96" s="239"/>
      <c r="U96" s="240">
        <f t="shared" si="33"/>
        <v>0</v>
      </c>
      <c r="V96" s="435"/>
      <c r="W96" s="452">
        <f t="shared" si="34"/>
        <v>0</v>
      </c>
      <c r="X96" s="239"/>
      <c r="Y96" s="241">
        <f t="shared" si="35"/>
        <v>0</v>
      </c>
    </row>
    <row r="97" spans="1:25" ht="15" customHeight="1" x14ac:dyDescent="0.2">
      <c r="A97" s="998"/>
      <c r="B97" s="1000"/>
      <c r="C97" s="1001"/>
      <c r="D97" s="996"/>
      <c r="E97" s="995"/>
      <c r="F97" s="995"/>
      <c r="G97" s="450"/>
      <c r="H97" s="913"/>
      <c r="I97" s="450"/>
      <c r="J97" s="450"/>
      <c r="K97" s="913"/>
      <c r="L97" s="450"/>
      <c r="M97" s="991"/>
      <c r="N97" s="1002"/>
      <c r="O97" s="1003"/>
      <c r="P97" s="1039"/>
      <c r="Q97" s="1039"/>
      <c r="R97" s="435"/>
      <c r="S97" s="452">
        <f t="shared" si="32"/>
        <v>0</v>
      </c>
      <c r="T97" s="239"/>
      <c r="U97" s="240">
        <f t="shared" si="33"/>
        <v>0</v>
      </c>
      <c r="V97" s="435"/>
      <c r="W97" s="452">
        <f t="shared" si="34"/>
        <v>0</v>
      </c>
      <c r="X97" s="239"/>
      <c r="Y97" s="241">
        <f t="shared" si="35"/>
        <v>0</v>
      </c>
    </row>
    <row r="98" spans="1:25" ht="15" customHeight="1" x14ac:dyDescent="0.2">
      <c r="A98" s="997">
        <v>10</v>
      </c>
      <c r="B98" s="999" t="s">
        <v>520</v>
      </c>
      <c r="C98" s="1001"/>
      <c r="D98" s="996"/>
      <c r="E98" s="994"/>
      <c r="F98" s="994"/>
      <c r="G98" s="450"/>
      <c r="H98" s="911"/>
      <c r="I98" s="450"/>
      <c r="J98" s="450"/>
      <c r="K98" s="911"/>
      <c r="L98" s="450"/>
      <c r="M98" s="991"/>
      <c r="N98" s="1002"/>
      <c r="O98" s="1003">
        <f t="shared" ref="O98" si="37">+R98+R99+V98+V99</f>
        <v>0</v>
      </c>
      <c r="P98" s="1039"/>
      <c r="Q98" s="1039"/>
      <c r="R98" s="435"/>
      <c r="S98" s="452">
        <f t="shared" si="32"/>
        <v>0</v>
      </c>
      <c r="T98" s="239"/>
      <c r="U98" s="240">
        <f t="shared" si="33"/>
        <v>0</v>
      </c>
      <c r="V98" s="435"/>
      <c r="W98" s="452">
        <f t="shared" si="34"/>
        <v>0</v>
      </c>
      <c r="X98" s="239"/>
      <c r="Y98" s="241">
        <f t="shared" si="35"/>
        <v>0</v>
      </c>
    </row>
    <row r="99" spans="1:25" ht="15" customHeight="1" x14ac:dyDescent="0.2">
      <c r="A99" s="998"/>
      <c r="B99" s="1000"/>
      <c r="C99" s="1001"/>
      <c r="D99" s="996"/>
      <c r="E99" s="995"/>
      <c r="F99" s="995"/>
      <c r="G99" s="450"/>
      <c r="H99" s="913"/>
      <c r="I99" s="450"/>
      <c r="J99" s="450"/>
      <c r="K99" s="913"/>
      <c r="L99" s="450"/>
      <c r="M99" s="991"/>
      <c r="N99" s="1002"/>
      <c r="O99" s="1003"/>
      <c r="P99" s="1039"/>
      <c r="Q99" s="1039"/>
      <c r="R99" s="435"/>
      <c r="S99" s="452">
        <f t="shared" si="32"/>
        <v>0</v>
      </c>
      <c r="T99" s="239"/>
      <c r="U99" s="240">
        <f t="shared" si="33"/>
        <v>0</v>
      </c>
      <c r="V99" s="435"/>
      <c r="W99" s="452">
        <f t="shared" si="34"/>
        <v>0</v>
      </c>
      <c r="X99" s="239"/>
      <c r="Y99" s="241">
        <f t="shared" si="35"/>
        <v>0</v>
      </c>
    </row>
    <row r="100" spans="1:25" ht="15" customHeight="1" x14ac:dyDescent="0.2">
      <c r="A100" s="997">
        <v>11</v>
      </c>
      <c r="B100" s="999" t="s">
        <v>522</v>
      </c>
      <c r="C100" s="1001"/>
      <c r="D100" s="996"/>
      <c r="E100" s="994"/>
      <c r="F100" s="994"/>
      <c r="G100" s="450"/>
      <c r="H100" s="911"/>
      <c r="I100" s="450"/>
      <c r="J100" s="450"/>
      <c r="K100" s="911"/>
      <c r="L100" s="450"/>
      <c r="M100" s="991"/>
      <c r="N100" s="1002"/>
      <c r="O100" s="1003">
        <f t="shared" ref="O100" si="38">+R100+R101+V100+V101</f>
        <v>0</v>
      </c>
      <c r="P100" s="1039"/>
      <c r="Q100" s="1039"/>
      <c r="R100" s="435"/>
      <c r="S100" s="452">
        <f t="shared" ref="S100:S103" si="39">+R100/210*1000</f>
        <v>0</v>
      </c>
      <c r="T100" s="239"/>
      <c r="U100" s="240">
        <f t="shared" ref="U100:U103" si="40">IF(S100=0,0,T100/S100*100)</f>
        <v>0</v>
      </c>
      <c r="V100" s="435"/>
      <c r="W100" s="452">
        <f t="shared" ref="W100:W103" si="41">+V100/210/SQRT(3)*1000</f>
        <v>0</v>
      </c>
      <c r="X100" s="239"/>
      <c r="Y100" s="241">
        <f t="shared" ref="Y100:Y103" si="42">IF(W100=0,0,X100/W100*100)</f>
        <v>0</v>
      </c>
    </row>
    <row r="101" spans="1:25" ht="15" customHeight="1" x14ac:dyDescent="0.2">
      <c r="A101" s="998"/>
      <c r="B101" s="1000"/>
      <c r="C101" s="1001"/>
      <c r="D101" s="996"/>
      <c r="E101" s="995"/>
      <c r="F101" s="995"/>
      <c r="G101" s="450"/>
      <c r="H101" s="913"/>
      <c r="I101" s="450"/>
      <c r="J101" s="450"/>
      <c r="K101" s="913"/>
      <c r="L101" s="450"/>
      <c r="M101" s="991"/>
      <c r="N101" s="1002"/>
      <c r="O101" s="1003"/>
      <c r="P101" s="1039"/>
      <c r="Q101" s="1039"/>
      <c r="R101" s="435"/>
      <c r="S101" s="452">
        <f t="shared" si="39"/>
        <v>0</v>
      </c>
      <c r="T101" s="239"/>
      <c r="U101" s="240">
        <f t="shared" si="40"/>
        <v>0</v>
      </c>
      <c r="V101" s="435"/>
      <c r="W101" s="452">
        <f t="shared" si="41"/>
        <v>0</v>
      </c>
      <c r="X101" s="239"/>
      <c r="Y101" s="241">
        <f t="shared" si="42"/>
        <v>0</v>
      </c>
    </row>
    <row r="102" spans="1:25" ht="15" customHeight="1" x14ac:dyDescent="0.2">
      <c r="A102" s="997">
        <v>12</v>
      </c>
      <c r="B102" s="999" t="s">
        <v>524</v>
      </c>
      <c r="C102" s="1001"/>
      <c r="D102" s="996"/>
      <c r="E102" s="994"/>
      <c r="F102" s="994"/>
      <c r="G102" s="450"/>
      <c r="H102" s="911"/>
      <c r="I102" s="450"/>
      <c r="J102" s="450"/>
      <c r="K102" s="911"/>
      <c r="L102" s="450"/>
      <c r="M102" s="991"/>
      <c r="N102" s="1002"/>
      <c r="O102" s="1003">
        <f t="shared" ref="O102" si="43">+R102+R103+V102+V103</f>
        <v>0</v>
      </c>
      <c r="P102" s="1039"/>
      <c r="Q102" s="1039"/>
      <c r="R102" s="435"/>
      <c r="S102" s="452">
        <f t="shared" si="39"/>
        <v>0</v>
      </c>
      <c r="T102" s="239"/>
      <c r="U102" s="240">
        <f t="shared" si="40"/>
        <v>0</v>
      </c>
      <c r="V102" s="435"/>
      <c r="W102" s="452">
        <f t="shared" si="41"/>
        <v>0</v>
      </c>
      <c r="X102" s="239"/>
      <c r="Y102" s="241">
        <f t="shared" si="42"/>
        <v>0</v>
      </c>
    </row>
    <row r="103" spans="1:25" ht="15" customHeight="1" x14ac:dyDescent="0.2">
      <c r="A103" s="998"/>
      <c r="B103" s="1000"/>
      <c r="C103" s="1001"/>
      <c r="D103" s="996"/>
      <c r="E103" s="995"/>
      <c r="F103" s="995"/>
      <c r="G103" s="450"/>
      <c r="H103" s="913"/>
      <c r="I103" s="450"/>
      <c r="J103" s="450"/>
      <c r="K103" s="913"/>
      <c r="L103" s="450"/>
      <c r="M103" s="991"/>
      <c r="N103" s="1002"/>
      <c r="O103" s="1003"/>
      <c r="P103" s="1039"/>
      <c r="Q103" s="1039"/>
      <c r="R103" s="435"/>
      <c r="S103" s="452">
        <f t="shared" si="39"/>
        <v>0</v>
      </c>
      <c r="T103" s="239"/>
      <c r="U103" s="240">
        <f t="shared" si="40"/>
        <v>0</v>
      </c>
      <c r="V103" s="435"/>
      <c r="W103" s="452">
        <f t="shared" si="41"/>
        <v>0</v>
      </c>
      <c r="X103" s="239"/>
      <c r="Y103" s="241">
        <f t="shared" si="42"/>
        <v>0</v>
      </c>
    </row>
    <row r="104" spans="1:25" ht="15" customHeight="1" x14ac:dyDescent="0.2">
      <c r="A104" s="997">
        <v>13</v>
      </c>
      <c r="B104" s="999" t="s">
        <v>526</v>
      </c>
      <c r="C104" s="1001"/>
      <c r="D104" s="996"/>
      <c r="E104" s="994"/>
      <c r="F104" s="994"/>
      <c r="G104" s="450"/>
      <c r="H104" s="911"/>
      <c r="I104" s="450"/>
      <c r="J104" s="450"/>
      <c r="K104" s="911"/>
      <c r="L104" s="450"/>
      <c r="M104" s="991"/>
      <c r="N104" s="1002"/>
      <c r="O104" s="1003">
        <f t="shared" ref="O104" si="44">+R104+R105+V104+V105</f>
        <v>0</v>
      </c>
      <c r="P104" s="1039"/>
      <c r="Q104" s="1039"/>
      <c r="R104" s="435"/>
      <c r="S104" s="452">
        <f t="shared" si="32"/>
        <v>0</v>
      </c>
      <c r="T104" s="239"/>
      <c r="U104" s="240">
        <f t="shared" si="33"/>
        <v>0</v>
      </c>
      <c r="V104" s="435"/>
      <c r="W104" s="452">
        <f t="shared" si="34"/>
        <v>0</v>
      </c>
      <c r="X104" s="239"/>
      <c r="Y104" s="241">
        <f t="shared" si="35"/>
        <v>0</v>
      </c>
    </row>
    <row r="105" spans="1:25" ht="15" customHeight="1" x14ac:dyDescent="0.2">
      <c r="A105" s="998"/>
      <c r="B105" s="1000"/>
      <c r="C105" s="1001"/>
      <c r="D105" s="996"/>
      <c r="E105" s="995"/>
      <c r="F105" s="995"/>
      <c r="G105" s="450"/>
      <c r="H105" s="913"/>
      <c r="I105" s="450"/>
      <c r="J105" s="450"/>
      <c r="K105" s="913"/>
      <c r="L105" s="450"/>
      <c r="M105" s="991"/>
      <c r="N105" s="1002"/>
      <c r="O105" s="1003"/>
      <c r="P105" s="1039"/>
      <c r="Q105" s="1039"/>
      <c r="R105" s="435"/>
      <c r="S105" s="452">
        <f t="shared" si="32"/>
        <v>0</v>
      </c>
      <c r="T105" s="239"/>
      <c r="U105" s="240">
        <f t="shared" si="33"/>
        <v>0</v>
      </c>
      <c r="V105" s="435"/>
      <c r="W105" s="452">
        <f t="shared" si="34"/>
        <v>0</v>
      </c>
      <c r="X105" s="239"/>
      <c r="Y105" s="241">
        <f t="shared" si="35"/>
        <v>0</v>
      </c>
    </row>
    <row r="106" spans="1:25" ht="15" customHeight="1" x14ac:dyDescent="0.2">
      <c r="A106" s="997">
        <v>14</v>
      </c>
      <c r="B106" s="999" t="s">
        <v>528</v>
      </c>
      <c r="C106" s="1001"/>
      <c r="D106" s="996"/>
      <c r="E106" s="994"/>
      <c r="F106" s="994"/>
      <c r="G106" s="450"/>
      <c r="H106" s="911"/>
      <c r="I106" s="450"/>
      <c r="J106" s="450"/>
      <c r="K106" s="911"/>
      <c r="L106" s="450"/>
      <c r="M106" s="991"/>
      <c r="N106" s="1002"/>
      <c r="O106" s="1003">
        <f t="shared" ref="O106" si="45">+R106+R107+V106+V107</f>
        <v>0</v>
      </c>
      <c r="P106" s="1039"/>
      <c r="Q106" s="1039"/>
      <c r="R106" s="435"/>
      <c r="S106" s="452">
        <f t="shared" si="32"/>
        <v>0</v>
      </c>
      <c r="T106" s="239"/>
      <c r="U106" s="240">
        <f t="shared" si="33"/>
        <v>0</v>
      </c>
      <c r="V106" s="435"/>
      <c r="W106" s="452">
        <f t="shared" si="34"/>
        <v>0</v>
      </c>
      <c r="X106" s="239"/>
      <c r="Y106" s="241">
        <f t="shared" si="35"/>
        <v>0</v>
      </c>
    </row>
    <row r="107" spans="1:25" ht="15" customHeight="1" x14ac:dyDescent="0.2">
      <c r="A107" s="998"/>
      <c r="B107" s="1000"/>
      <c r="C107" s="1001"/>
      <c r="D107" s="996"/>
      <c r="E107" s="995"/>
      <c r="F107" s="995"/>
      <c r="G107" s="450"/>
      <c r="H107" s="913"/>
      <c r="I107" s="450"/>
      <c r="J107" s="450"/>
      <c r="K107" s="913"/>
      <c r="L107" s="450"/>
      <c r="M107" s="991"/>
      <c r="N107" s="1002"/>
      <c r="O107" s="1003"/>
      <c r="P107" s="1039"/>
      <c r="Q107" s="1039"/>
      <c r="R107" s="435"/>
      <c r="S107" s="452">
        <f t="shared" si="32"/>
        <v>0</v>
      </c>
      <c r="T107" s="239"/>
      <c r="U107" s="240">
        <f t="shared" si="33"/>
        <v>0</v>
      </c>
      <c r="V107" s="435"/>
      <c r="W107" s="452">
        <f t="shared" si="34"/>
        <v>0</v>
      </c>
      <c r="X107" s="239"/>
      <c r="Y107" s="241">
        <f t="shared" si="35"/>
        <v>0</v>
      </c>
    </row>
    <row r="108" spans="1:25" ht="15" customHeight="1" x14ac:dyDescent="0.2">
      <c r="A108" s="997">
        <v>15</v>
      </c>
      <c r="B108" s="999" t="s">
        <v>530</v>
      </c>
      <c r="C108" s="1001"/>
      <c r="D108" s="996"/>
      <c r="E108" s="994"/>
      <c r="F108" s="994"/>
      <c r="G108" s="450"/>
      <c r="H108" s="911"/>
      <c r="I108" s="450"/>
      <c r="J108" s="450"/>
      <c r="K108" s="911"/>
      <c r="L108" s="450"/>
      <c r="M108" s="991"/>
      <c r="N108" s="1002"/>
      <c r="O108" s="1003">
        <f t="shared" ref="O108" si="46">+R108+R109+V108+V109</f>
        <v>0</v>
      </c>
      <c r="P108" s="1039"/>
      <c r="Q108" s="1039"/>
      <c r="R108" s="435"/>
      <c r="S108" s="452">
        <f t="shared" si="32"/>
        <v>0</v>
      </c>
      <c r="T108" s="239"/>
      <c r="U108" s="240">
        <f t="shared" si="33"/>
        <v>0</v>
      </c>
      <c r="V108" s="435"/>
      <c r="W108" s="452">
        <f t="shared" si="34"/>
        <v>0</v>
      </c>
      <c r="X108" s="239"/>
      <c r="Y108" s="241">
        <f t="shared" si="35"/>
        <v>0</v>
      </c>
    </row>
    <row r="109" spans="1:25" ht="15" customHeight="1" x14ac:dyDescent="0.2">
      <c r="A109" s="998"/>
      <c r="B109" s="1000"/>
      <c r="C109" s="1001"/>
      <c r="D109" s="996"/>
      <c r="E109" s="995"/>
      <c r="F109" s="995"/>
      <c r="G109" s="450"/>
      <c r="H109" s="913"/>
      <c r="I109" s="450"/>
      <c r="J109" s="450"/>
      <c r="K109" s="913"/>
      <c r="L109" s="450"/>
      <c r="M109" s="991"/>
      <c r="N109" s="1002"/>
      <c r="O109" s="1003"/>
      <c r="P109" s="1039"/>
      <c r="Q109" s="1039"/>
      <c r="R109" s="435"/>
      <c r="S109" s="452">
        <f t="shared" si="32"/>
        <v>0</v>
      </c>
      <c r="T109" s="239"/>
      <c r="U109" s="240">
        <f t="shared" si="33"/>
        <v>0</v>
      </c>
      <c r="V109" s="435"/>
      <c r="W109" s="452">
        <f t="shared" si="34"/>
        <v>0</v>
      </c>
      <c r="X109" s="239"/>
      <c r="Y109" s="241">
        <f t="shared" si="35"/>
        <v>0</v>
      </c>
    </row>
    <row r="111" spans="1:25" ht="13.5" customHeight="1" x14ac:dyDescent="0.2">
      <c r="A111" s="231" t="s">
        <v>381</v>
      </c>
      <c r="Y111" s="176"/>
    </row>
    <row r="112" spans="1:25" ht="13.5" customHeight="1" x14ac:dyDescent="0.2">
      <c r="A112" s="231" t="s">
        <v>242</v>
      </c>
    </row>
  </sheetData>
  <mergeCells count="569">
    <mergeCell ref="N71:N72"/>
    <mergeCell ref="O71:O72"/>
    <mergeCell ref="P23:P24"/>
    <mergeCell ref="Q23:Q24"/>
    <mergeCell ref="A23:A24"/>
    <mergeCell ref="B23:B24"/>
    <mergeCell ref="C23:C24"/>
    <mergeCell ref="D23:D24"/>
    <mergeCell ref="E23:E24"/>
    <mergeCell ref="F23:F24"/>
    <mergeCell ref="M23:M24"/>
    <mergeCell ref="N23:N24"/>
    <mergeCell ref="O23:O24"/>
    <mergeCell ref="A25:A26"/>
    <mergeCell ref="B25:B26"/>
    <mergeCell ref="C25:C26"/>
    <mergeCell ref="D25:D26"/>
    <mergeCell ref="E25:E26"/>
    <mergeCell ref="F25:F26"/>
    <mergeCell ref="M25:M26"/>
    <mergeCell ref="N25:N26"/>
    <mergeCell ref="N59:N60"/>
    <mergeCell ref="O59:O60"/>
    <mergeCell ref="A65:A66"/>
    <mergeCell ref="B65:B66"/>
    <mergeCell ref="C65:C66"/>
    <mergeCell ref="D65:D66"/>
    <mergeCell ref="E65:E66"/>
    <mergeCell ref="F65:F66"/>
    <mergeCell ref="M65:M66"/>
    <mergeCell ref="N65:N66"/>
    <mergeCell ref="O65:O66"/>
    <mergeCell ref="N61:N62"/>
    <mergeCell ref="O61:O62"/>
    <mergeCell ref="P90:P91"/>
    <mergeCell ref="Q90:Q91"/>
    <mergeCell ref="P92:P93"/>
    <mergeCell ref="Q92:Q93"/>
    <mergeCell ref="P94:P95"/>
    <mergeCell ref="Q94:Q95"/>
    <mergeCell ref="P106:P107"/>
    <mergeCell ref="Q106:Q107"/>
    <mergeCell ref="P108:P109"/>
    <mergeCell ref="Q108:Q109"/>
    <mergeCell ref="P96:P97"/>
    <mergeCell ref="Q96:Q97"/>
    <mergeCell ref="P98:P99"/>
    <mergeCell ref="Q98:Q99"/>
    <mergeCell ref="P100:P101"/>
    <mergeCell ref="Q100:Q101"/>
    <mergeCell ref="P102:P103"/>
    <mergeCell ref="Q102:Q103"/>
    <mergeCell ref="P104:P105"/>
    <mergeCell ref="Q104:Q105"/>
    <mergeCell ref="P80:P81"/>
    <mergeCell ref="Q80:Q81"/>
    <mergeCell ref="P82:P83"/>
    <mergeCell ref="Q82:Q83"/>
    <mergeCell ref="P84:P85"/>
    <mergeCell ref="Q84:Q85"/>
    <mergeCell ref="P86:P87"/>
    <mergeCell ref="Q86:Q87"/>
    <mergeCell ref="P88:P89"/>
    <mergeCell ref="Q88:Q89"/>
    <mergeCell ref="P47:P48"/>
    <mergeCell ref="Q47:Q48"/>
    <mergeCell ref="P25:P26"/>
    <mergeCell ref="Q25:Q26"/>
    <mergeCell ref="P53:P54"/>
    <mergeCell ref="Q53:Q54"/>
    <mergeCell ref="P77:P78"/>
    <mergeCell ref="Q77:Q78"/>
    <mergeCell ref="P59:P60"/>
    <mergeCell ref="Q59:Q60"/>
    <mergeCell ref="P65:P66"/>
    <mergeCell ref="Q65:Q66"/>
    <mergeCell ref="P71:P72"/>
    <mergeCell ref="Q71:Q72"/>
    <mergeCell ref="P57:P58"/>
    <mergeCell ref="Q57:Q58"/>
    <mergeCell ref="P63:P64"/>
    <mergeCell ref="Q63:Q64"/>
    <mergeCell ref="P69:P70"/>
    <mergeCell ref="Q69:Q70"/>
    <mergeCell ref="P75:P76"/>
    <mergeCell ref="Q75:Q76"/>
    <mergeCell ref="P67:P68"/>
    <mergeCell ref="Q67:Q68"/>
    <mergeCell ref="P13:P14"/>
    <mergeCell ref="Q13:Q14"/>
    <mergeCell ref="P29:P30"/>
    <mergeCell ref="Q29:Q30"/>
    <mergeCell ref="P33:P34"/>
    <mergeCell ref="Q33:Q34"/>
    <mergeCell ref="P39:P40"/>
    <mergeCell ref="Q39:Q40"/>
    <mergeCell ref="P45:P46"/>
    <mergeCell ref="Q45:Q46"/>
    <mergeCell ref="P31:P32"/>
    <mergeCell ref="Q31:Q32"/>
    <mergeCell ref="P19:P20"/>
    <mergeCell ref="Q19:Q20"/>
    <mergeCell ref="P35:P36"/>
    <mergeCell ref="Q35:Q36"/>
    <mergeCell ref="P41:P42"/>
    <mergeCell ref="Q41:Q42"/>
    <mergeCell ref="P51:P52"/>
    <mergeCell ref="Q51:Q52"/>
    <mergeCell ref="P73:P74"/>
    <mergeCell ref="Q73:Q74"/>
    <mergeCell ref="P11:P12"/>
    <mergeCell ref="Q11:Q12"/>
    <mergeCell ref="P17:P18"/>
    <mergeCell ref="Q17:Q18"/>
    <mergeCell ref="P37:P38"/>
    <mergeCell ref="Q37:Q38"/>
    <mergeCell ref="P43:P44"/>
    <mergeCell ref="Q43:Q44"/>
    <mergeCell ref="P49:P50"/>
    <mergeCell ref="Q49:Q50"/>
    <mergeCell ref="P55:P56"/>
    <mergeCell ref="Q55:Q56"/>
    <mergeCell ref="P61:P62"/>
    <mergeCell ref="Q61:Q62"/>
    <mergeCell ref="P15:P16"/>
    <mergeCell ref="Q15:Q16"/>
    <mergeCell ref="P21:P22"/>
    <mergeCell ref="Q21:Q22"/>
    <mergeCell ref="P27:P28"/>
    <mergeCell ref="Q27:Q28"/>
    <mergeCell ref="F80:F81"/>
    <mergeCell ref="F82:F83"/>
    <mergeCell ref="F84:F85"/>
    <mergeCell ref="F86:F87"/>
    <mergeCell ref="F88:F89"/>
    <mergeCell ref="F90:F91"/>
    <mergeCell ref="F92:F93"/>
    <mergeCell ref="F94:F95"/>
    <mergeCell ref="F96:F97"/>
    <mergeCell ref="A17:A18"/>
    <mergeCell ref="A27:A28"/>
    <mergeCell ref="A43:A44"/>
    <mergeCell ref="A49:A50"/>
    <mergeCell ref="B45:B46"/>
    <mergeCell ref="F77:F78"/>
    <mergeCell ref="E80:E81"/>
    <mergeCell ref="E82:E83"/>
    <mergeCell ref="E84:E85"/>
    <mergeCell ref="E41:E42"/>
    <mergeCell ref="E47:E48"/>
    <mergeCell ref="E53:E54"/>
    <mergeCell ref="E77:E78"/>
    <mergeCell ref="F55:F56"/>
    <mergeCell ref="F61:F62"/>
    <mergeCell ref="F67:F68"/>
    <mergeCell ref="F73:F74"/>
    <mergeCell ref="E69:E70"/>
    <mergeCell ref="E75:E76"/>
    <mergeCell ref="E59:E60"/>
    <mergeCell ref="F59:F60"/>
    <mergeCell ref="E71:E72"/>
    <mergeCell ref="F71:F72"/>
    <mergeCell ref="F75:F76"/>
    <mergeCell ref="F11:F12"/>
    <mergeCell ref="F17:F18"/>
    <mergeCell ref="F29:F30"/>
    <mergeCell ref="F33:F34"/>
    <mergeCell ref="E45:E46"/>
    <mergeCell ref="E51:E52"/>
    <mergeCell ref="E57:E58"/>
    <mergeCell ref="E55:E56"/>
    <mergeCell ref="F41:F42"/>
    <mergeCell ref="F47:F48"/>
    <mergeCell ref="F53:F54"/>
    <mergeCell ref="F13:F14"/>
    <mergeCell ref="A82:A83"/>
    <mergeCell ref="B82:B83"/>
    <mergeCell ref="C82:C83"/>
    <mergeCell ref="D82:D83"/>
    <mergeCell ref="C41:C42"/>
    <mergeCell ref="D41:D42"/>
    <mergeCell ref="C13:C14"/>
    <mergeCell ref="D13:D14"/>
    <mergeCell ref="C69:C70"/>
    <mergeCell ref="D69:D70"/>
    <mergeCell ref="C63:C64"/>
    <mergeCell ref="D63:D64"/>
    <mergeCell ref="C57:C58"/>
    <mergeCell ref="D57:D58"/>
    <mergeCell ref="C51:C52"/>
    <mergeCell ref="D51:D52"/>
    <mergeCell ref="B39:B40"/>
    <mergeCell ref="B17:B18"/>
    <mergeCell ref="C17:C18"/>
    <mergeCell ref="D17:D18"/>
    <mergeCell ref="B27:B28"/>
    <mergeCell ref="C27:C28"/>
    <mergeCell ref="D27:D28"/>
    <mergeCell ref="B43:B44"/>
    <mergeCell ref="A96:A97"/>
    <mergeCell ref="B96:B97"/>
    <mergeCell ref="C96:C97"/>
    <mergeCell ref="D96:D97"/>
    <mergeCell ref="N96:N97"/>
    <mergeCell ref="O96:O97"/>
    <mergeCell ref="E94:E95"/>
    <mergeCell ref="E96:E97"/>
    <mergeCell ref="A94:A95"/>
    <mergeCell ref="B94:B95"/>
    <mergeCell ref="C94:C95"/>
    <mergeCell ref="D94:D95"/>
    <mergeCell ref="N94:N95"/>
    <mergeCell ref="M94:M95"/>
    <mergeCell ref="M96:M97"/>
    <mergeCell ref="A79:B79"/>
    <mergeCell ref="D53:D54"/>
    <mergeCell ref="C47:C48"/>
    <mergeCell ref="D47:D48"/>
    <mergeCell ref="M47:M48"/>
    <mergeCell ref="O92:O93"/>
    <mergeCell ref="E90:E91"/>
    <mergeCell ref="E92:E93"/>
    <mergeCell ref="M90:M91"/>
    <mergeCell ref="M92:M93"/>
    <mergeCell ref="N88:N89"/>
    <mergeCell ref="O88:O89"/>
    <mergeCell ref="E88:E89"/>
    <mergeCell ref="N90:N91"/>
    <mergeCell ref="O90:O91"/>
    <mergeCell ref="M88:M89"/>
    <mergeCell ref="A92:A93"/>
    <mergeCell ref="B92:B93"/>
    <mergeCell ref="C92:C93"/>
    <mergeCell ref="D92:D93"/>
    <mergeCell ref="A90:A91"/>
    <mergeCell ref="B90:B91"/>
    <mergeCell ref="C90:C91"/>
    <mergeCell ref="D90:D91"/>
    <mergeCell ref="C77:C78"/>
    <mergeCell ref="D77:D78"/>
    <mergeCell ref="N77:N78"/>
    <mergeCell ref="O77:O78"/>
    <mergeCell ref="A53:A54"/>
    <mergeCell ref="B53:B54"/>
    <mergeCell ref="C53:C54"/>
    <mergeCell ref="N53:N54"/>
    <mergeCell ref="O53:O54"/>
    <mergeCell ref="B59:B60"/>
    <mergeCell ref="C59:C60"/>
    <mergeCell ref="D59:D60"/>
    <mergeCell ref="A71:A72"/>
    <mergeCell ref="B71:B72"/>
    <mergeCell ref="C71:C72"/>
    <mergeCell ref="D71:D72"/>
    <mergeCell ref="A61:A62"/>
    <mergeCell ref="B61:B62"/>
    <mergeCell ref="A67:A68"/>
    <mergeCell ref="B67:B68"/>
    <mergeCell ref="C67:C68"/>
    <mergeCell ref="D67:D68"/>
    <mergeCell ref="C61:C62"/>
    <mergeCell ref="D61:D62"/>
    <mergeCell ref="A63:A64"/>
    <mergeCell ref="B63:B64"/>
    <mergeCell ref="E43:E44"/>
    <mergeCell ref="E49:E50"/>
    <mergeCell ref="F43:F44"/>
    <mergeCell ref="O31:O32"/>
    <mergeCell ref="A13:A14"/>
    <mergeCell ref="B13:B14"/>
    <mergeCell ref="E13:E14"/>
    <mergeCell ref="F45:F46"/>
    <mergeCell ref="F51:F52"/>
    <mergeCell ref="F57:F58"/>
    <mergeCell ref="F63:F64"/>
    <mergeCell ref="N41:N42"/>
    <mergeCell ref="O41:O42"/>
    <mergeCell ref="N45:N46"/>
    <mergeCell ref="O45:O46"/>
    <mergeCell ref="N63:N64"/>
    <mergeCell ref="O63:O64"/>
    <mergeCell ref="N47:N48"/>
    <mergeCell ref="O47:O48"/>
    <mergeCell ref="B49:B50"/>
    <mergeCell ref="A59:A60"/>
    <mergeCell ref="A47:A48"/>
    <mergeCell ref="A35:A36"/>
    <mergeCell ref="B35:B36"/>
    <mergeCell ref="N43:N44"/>
    <mergeCell ref="O43:O44"/>
    <mergeCell ref="N49:N50"/>
    <mergeCell ref="O49:O50"/>
    <mergeCell ref="F49:F50"/>
    <mergeCell ref="M49:M50"/>
    <mergeCell ref="M43:M44"/>
    <mergeCell ref="F39:F40"/>
    <mergeCell ref="M39:M40"/>
    <mergeCell ref="B47:B48"/>
    <mergeCell ref="A41:A42"/>
    <mergeCell ref="B41:B42"/>
    <mergeCell ref="A45:A46"/>
    <mergeCell ref="A39:A40"/>
    <mergeCell ref="C49:C50"/>
    <mergeCell ref="D49:D50"/>
    <mergeCell ref="C43:C44"/>
    <mergeCell ref="D43:D44"/>
    <mergeCell ref="C29:C30"/>
    <mergeCell ref="D29:D30"/>
    <mergeCell ref="N29:N30"/>
    <mergeCell ref="A33:A34"/>
    <mergeCell ref="B33:B34"/>
    <mergeCell ref="C33:C34"/>
    <mergeCell ref="D33:D34"/>
    <mergeCell ref="N33:N34"/>
    <mergeCell ref="E29:E30"/>
    <mergeCell ref="E33:E34"/>
    <mergeCell ref="N31:N32"/>
    <mergeCell ref="C11:C12"/>
    <mergeCell ref="D11:D12"/>
    <mergeCell ref="N11:N12"/>
    <mergeCell ref="O11:O12"/>
    <mergeCell ref="E73:E74"/>
    <mergeCell ref="E11:E12"/>
    <mergeCell ref="O25:O26"/>
    <mergeCell ref="A21:A22"/>
    <mergeCell ref="B21:B22"/>
    <mergeCell ref="C21:C22"/>
    <mergeCell ref="D21:D22"/>
    <mergeCell ref="N21:N22"/>
    <mergeCell ref="O21:O22"/>
    <mergeCell ref="A31:A32"/>
    <mergeCell ref="B31:B32"/>
    <mergeCell ref="C31:C32"/>
    <mergeCell ref="D31:D32"/>
    <mergeCell ref="N39:N40"/>
    <mergeCell ref="O39:O40"/>
    <mergeCell ref="E39:E40"/>
    <mergeCell ref="C39:C40"/>
    <mergeCell ref="D39:D40"/>
    <mergeCell ref="A29:A30"/>
    <mergeCell ref="B29:B30"/>
    <mergeCell ref="G6:I6"/>
    <mergeCell ref="J6:L6"/>
    <mergeCell ref="R6:U6"/>
    <mergeCell ref="V6:Y6"/>
    <mergeCell ref="A8:B8"/>
    <mergeCell ref="A9:A10"/>
    <mergeCell ref="B9:B10"/>
    <mergeCell ref="N9:N10"/>
    <mergeCell ref="A4:A7"/>
    <mergeCell ref="B4:B7"/>
    <mergeCell ref="C4:L4"/>
    <mergeCell ref="N4:Y4"/>
    <mergeCell ref="C5:C6"/>
    <mergeCell ref="D5:D6"/>
    <mergeCell ref="G5:L5"/>
    <mergeCell ref="N5:N7"/>
    <mergeCell ref="O5:O6"/>
    <mergeCell ref="R5:Y5"/>
    <mergeCell ref="E5:F6"/>
    <mergeCell ref="E9:E10"/>
    <mergeCell ref="P5:Q6"/>
    <mergeCell ref="P9:P10"/>
    <mergeCell ref="Q9:Q10"/>
    <mergeCell ref="M5:M6"/>
    <mergeCell ref="O9:O10"/>
    <mergeCell ref="A15:A16"/>
    <mergeCell ref="B15:B16"/>
    <mergeCell ref="C15:C16"/>
    <mergeCell ref="D15:D16"/>
    <mergeCell ref="N15:N16"/>
    <mergeCell ref="O15:O16"/>
    <mergeCell ref="E15:E16"/>
    <mergeCell ref="E21:E22"/>
    <mergeCell ref="F9:F10"/>
    <mergeCell ref="F15:F16"/>
    <mergeCell ref="F21:F22"/>
    <mergeCell ref="C9:C10"/>
    <mergeCell ref="D9:D10"/>
    <mergeCell ref="M9:M10"/>
    <mergeCell ref="M15:M16"/>
    <mergeCell ref="M21:M22"/>
    <mergeCell ref="M11:M12"/>
    <mergeCell ref="M17:M18"/>
    <mergeCell ref="N17:N18"/>
    <mergeCell ref="O17:O18"/>
    <mergeCell ref="E17:E18"/>
    <mergeCell ref="A11:A12"/>
    <mergeCell ref="B11:B12"/>
    <mergeCell ref="N27:N28"/>
    <mergeCell ref="O27:O28"/>
    <mergeCell ref="E27:E28"/>
    <mergeCell ref="E31:E32"/>
    <mergeCell ref="F27:F28"/>
    <mergeCell ref="F31:F32"/>
    <mergeCell ref="M27:M28"/>
    <mergeCell ref="M31:M32"/>
    <mergeCell ref="A37:A38"/>
    <mergeCell ref="B37:B38"/>
    <mergeCell ref="N37:N38"/>
    <mergeCell ref="O37:O38"/>
    <mergeCell ref="E37:E38"/>
    <mergeCell ref="F37:F38"/>
    <mergeCell ref="M37:M38"/>
    <mergeCell ref="C37:C38"/>
    <mergeCell ref="D37:D38"/>
    <mergeCell ref="M35:M36"/>
    <mergeCell ref="C35:C36"/>
    <mergeCell ref="D35:D36"/>
    <mergeCell ref="M29:M30"/>
    <mergeCell ref="M33:M34"/>
    <mergeCell ref="O29:O30"/>
    <mergeCell ref="O33:O34"/>
    <mergeCell ref="B57:B58"/>
    <mergeCell ref="N57:N58"/>
    <mergeCell ref="O57:O58"/>
    <mergeCell ref="A51:A52"/>
    <mergeCell ref="B51:B52"/>
    <mergeCell ref="N51:N52"/>
    <mergeCell ref="O51:O52"/>
    <mergeCell ref="C55:C56"/>
    <mergeCell ref="D55:D56"/>
    <mergeCell ref="A55:A56"/>
    <mergeCell ref="N13:N14"/>
    <mergeCell ref="O13:O14"/>
    <mergeCell ref="A75:A76"/>
    <mergeCell ref="B75:B76"/>
    <mergeCell ref="N75:N76"/>
    <mergeCell ref="O75:O76"/>
    <mergeCell ref="A19:A20"/>
    <mergeCell ref="B19:B20"/>
    <mergeCell ref="N19:N20"/>
    <mergeCell ref="O19:O20"/>
    <mergeCell ref="E19:E20"/>
    <mergeCell ref="F19:F20"/>
    <mergeCell ref="C75:C76"/>
    <mergeCell ref="D75:D76"/>
    <mergeCell ref="C19:C20"/>
    <mergeCell ref="D19:D20"/>
    <mergeCell ref="N35:N36"/>
    <mergeCell ref="O35:O36"/>
    <mergeCell ref="E35:E36"/>
    <mergeCell ref="F35:F36"/>
    <mergeCell ref="B55:B56"/>
    <mergeCell ref="N55:N56"/>
    <mergeCell ref="O55:O56"/>
    <mergeCell ref="A57:A58"/>
    <mergeCell ref="A88:A89"/>
    <mergeCell ref="B88:B89"/>
    <mergeCell ref="C88:C89"/>
    <mergeCell ref="D88:D89"/>
    <mergeCell ref="N92:N93"/>
    <mergeCell ref="N67:N68"/>
    <mergeCell ref="O67:O68"/>
    <mergeCell ref="A73:A74"/>
    <mergeCell ref="B73:B74"/>
    <mergeCell ref="N73:N74"/>
    <mergeCell ref="O73:O74"/>
    <mergeCell ref="A69:A70"/>
    <mergeCell ref="B69:B70"/>
    <mergeCell ref="F69:F70"/>
    <mergeCell ref="N69:N70"/>
    <mergeCell ref="O69:O70"/>
    <mergeCell ref="A80:A81"/>
    <mergeCell ref="B80:B81"/>
    <mergeCell ref="C80:C81"/>
    <mergeCell ref="D80:D81"/>
    <mergeCell ref="N80:N81"/>
    <mergeCell ref="O80:O81"/>
    <mergeCell ref="A77:A78"/>
    <mergeCell ref="B77:B78"/>
    <mergeCell ref="A84:A85"/>
    <mergeCell ref="B84:B85"/>
    <mergeCell ref="C84:C85"/>
    <mergeCell ref="D84:D85"/>
    <mergeCell ref="N84:N85"/>
    <mergeCell ref="O84:O85"/>
    <mergeCell ref="A86:A87"/>
    <mergeCell ref="B86:B87"/>
    <mergeCell ref="C86:C87"/>
    <mergeCell ref="D86:D87"/>
    <mergeCell ref="N86:N87"/>
    <mergeCell ref="O86:O87"/>
    <mergeCell ref="E86:E87"/>
    <mergeCell ref="D100:D101"/>
    <mergeCell ref="E102:E103"/>
    <mergeCell ref="M104:M105"/>
    <mergeCell ref="N100:N101"/>
    <mergeCell ref="O100:O101"/>
    <mergeCell ref="E98:E99"/>
    <mergeCell ref="E100:E101"/>
    <mergeCell ref="N82:N83"/>
    <mergeCell ref="O82:O83"/>
    <mergeCell ref="O94:O95"/>
    <mergeCell ref="E104:E105"/>
    <mergeCell ref="F98:F99"/>
    <mergeCell ref="F100:F101"/>
    <mergeCell ref="F102:F103"/>
    <mergeCell ref="F104:F105"/>
    <mergeCell ref="M86:M87"/>
    <mergeCell ref="A108:A109"/>
    <mergeCell ref="B108:B109"/>
    <mergeCell ref="C108:C109"/>
    <mergeCell ref="D108:D109"/>
    <mergeCell ref="N108:N109"/>
    <mergeCell ref="O108:O109"/>
    <mergeCell ref="A106:A107"/>
    <mergeCell ref="B106:B107"/>
    <mergeCell ref="C106:C107"/>
    <mergeCell ref="D106:D107"/>
    <mergeCell ref="N106:N107"/>
    <mergeCell ref="O106:O107"/>
    <mergeCell ref="M106:M107"/>
    <mergeCell ref="M108:M109"/>
    <mergeCell ref="E106:E107"/>
    <mergeCell ref="E108:E109"/>
    <mergeCell ref="F106:F107"/>
    <mergeCell ref="F108:F109"/>
    <mergeCell ref="A104:A105"/>
    <mergeCell ref="B104:B105"/>
    <mergeCell ref="C104:C105"/>
    <mergeCell ref="D104:D105"/>
    <mergeCell ref="N104:N105"/>
    <mergeCell ref="O104:O105"/>
    <mergeCell ref="A98:A99"/>
    <mergeCell ref="B98:B99"/>
    <mergeCell ref="C98:C99"/>
    <mergeCell ref="D98:D99"/>
    <mergeCell ref="N98:N99"/>
    <mergeCell ref="O98:O99"/>
    <mergeCell ref="A102:A103"/>
    <mergeCell ref="B102:B103"/>
    <mergeCell ref="C102:C103"/>
    <mergeCell ref="D102:D103"/>
    <mergeCell ref="N102:N103"/>
    <mergeCell ref="O102:O103"/>
    <mergeCell ref="M102:M103"/>
    <mergeCell ref="M98:M99"/>
    <mergeCell ref="M100:M101"/>
    <mergeCell ref="A100:A101"/>
    <mergeCell ref="B100:B101"/>
    <mergeCell ref="C100:C101"/>
    <mergeCell ref="C73:C74"/>
    <mergeCell ref="D73:D74"/>
    <mergeCell ref="M55:M56"/>
    <mergeCell ref="M61:M62"/>
    <mergeCell ref="M67:M68"/>
    <mergeCell ref="M73:M74"/>
    <mergeCell ref="C45:C46"/>
    <mergeCell ref="D45:D46"/>
    <mergeCell ref="E61:E62"/>
    <mergeCell ref="E67:E68"/>
    <mergeCell ref="E63:E64"/>
    <mergeCell ref="M59:M60"/>
    <mergeCell ref="M71:M72"/>
    <mergeCell ref="M45:M46"/>
    <mergeCell ref="M51:M52"/>
    <mergeCell ref="M57:M58"/>
    <mergeCell ref="M63:M64"/>
    <mergeCell ref="M69:M70"/>
    <mergeCell ref="M75:M76"/>
    <mergeCell ref="M13:M14"/>
    <mergeCell ref="M19:M20"/>
    <mergeCell ref="M41:M42"/>
    <mergeCell ref="M53:M54"/>
    <mergeCell ref="M77:M78"/>
    <mergeCell ref="M80:M81"/>
    <mergeCell ref="M82:M83"/>
    <mergeCell ref="M84:M85"/>
  </mergeCells>
  <phoneticPr fontId="1"/>
  <dataValidations count="1">
    <dataValidation type="list" allowBlank="1" showInputMessage="1" showErrorMessage="1" sqref="N9:N76 N77:N109">
      <formula1>"有,無"</formula1>
    </dataValidation>
  </dataValidations>
  <printOptions horizontalCentered="1" verticalCentered="1"/>
  <pageMargins left="0.39370078740157483" right="0.19685039370078741" top="0.19685039370078741" bottom="0.19685039370078741" header="0" footer="0"/>
  <pageSetup paperSize="8" scale="6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view="pageBreakPreview" zoomScale="70" zoomScaleNormal="90" zoomScaleSheetLayoutView="70" workbookViewId="0">
      <selection activeCell="Q38" sqref="Q38"/>
    </sheetView>
  </sheetViews>
  <sheetFormatPr defaultRowHeight="13.5" customHeight="1" x14ac:dyDescent="0.2"/>
  <cols>
    <col min="1" max="1" width="1.6640625" style="434" customWidth="1"/>
    <col min="2" max="2" width="5" style="9" bestFit="1" customWidth="1"/>
    <col min="3" max="3" width="13.77734375" style="9" bestFit="1" customWidth="1"/>
    <col min="4" max="4" width="5" style="9" bestFit="1" customWidth="1"/>
    <col min="5" max="5" width="12.44140625" style="9" customWidth="1"/>
    <col min="6" max="7" width="13.77734375" style="9" customWidth="1"/>
    <col min="8" max="8" width="13.77734375" style="8" customWidth="1"/>
    <col min="9" max="9" width="12.44140625" style="9" customWidth="1"/>
    <col min="10" max="14" width="13.77734375" style="8" customWidth="1"/>
    <col min="15" max="15" width="1.6640625" style="722" customWidth="1"/>
    <col min="16" max="218" width="9" style="8"/>
    <col min="219" max="219" width="5" style="8" bestFit="1" customWidth="1"/>
    <col min="220" max="220" width="13.33203125" style="8" customWidth="1"/>
    <col min="221" max="221" width="5" style="8" bestFit="1" customWidth="1"/>
    <col min="222" max="222" width="9" style="8"/>
    <col min="223" max="226" width="8.44140625" style="8" customWidth="1"/>
    <col min="227" max="227" width="8.21875" style="8" bestFit="1" customWidth="1"/>
    <col min="228" max="231" width="8.44140625" style="8" customWidth="1"/>
    <col min="232" max="232" width="9.77734375" style="8" customWidth="1"/>
    <col min="233" max="474" width="9" style="8"/>
    <col min="475" max="475" width="5" style="8" bestFit="1" customWidth="1"/>
    <col min="476" max="476" width="13.33203125" style="8" customWidth="1"/>
    <col min="477" max="477" width="5" style="8" bestFit="1" customWidth="1"/>
    <col min="478" max="478" width="9" style="8"/>
    <col min="479" max="482" width="8.44140625" style="8" customWidth="1"/>
    <col min="483" max="483" width="8.21875" style="8" bestFit="1" customWidth="1"/>
    <col min="484" max="487" width="8.44140625" style="8" customWidth="1"/>
    <col min="488" max="488" width="9.77734375" style="8" customWidth="1"/>
    <col min="489" max="730" width="9" style="8"/>
    <col min="731" max="731" width="5" style="8" bestFit="1" customWidth="1"/>
    <col min="732" max="732" width="13.33203125" style="8" customWidth="1"/>
    <col min="733" max="733" width="5" style="8" bestFit="1" customWidth="1"/>
    <col min="734" max="734" width="9" style="8"/>
    <col min="735" max="738" width="8.44140625" style="8" customWidth="1"/>
    <col min="739" max="739" width="8.21875" style="8" bestFit="1" customWidth="1"/>
    <col min="740" max="743" width="8.44140625" style="8" customWidth="1"/>
    <col min="744" max="744" width="9.77734375" style="8" customWidth="1"/>
    <col min="745" max="986" width="9" style="8"/>
    <col min="987" max="987" width="5" style="8" bestFit="1" customWidth="1"/>
    <col min="988" max="988" width="13.33203125" style="8" customWidth="1"/>
    <col min="989" max="989" width="5" style="8" bestFit="1" customWidth="1"/>
    <col min="990" max="990" width="9" style="8"/>
    <col min="991" max="994" width="8.44140625" style="8" customWidth="1"/>
    <col min="995" max="995" width="8.21875" style="8" bestFit="1" customWidth="1"/>
    <col min="996" max="999" width="8.44140625" style="8" customWidth="1"/>
    <col min="1000" max="1000" width="9.77734375" style="8" customWidth="1"/>
    <col min="1001" max="1242" width="9" style="8"/>
    <col min="1243" max="1243" width="5" style="8" bestFit="1" customWidth="1"/>
    <col min="1244" max="1244" width="13.33203125" style="8" customWidth="1"/>
    <col min="1245" max="1245" width="5" style="8" bestFit="1" customWidth="1"/>
    <col min="1246" max="1246" width="9" style="8"/>
    <col min="1247" max="1250" width="8.44140625" style="8" customWidth="1"/>
    <col min="1251" max="1251" width="8.21875" style="8" bestFit="1" customWidth="1"/>
    <col min="1252" max="1255" width="8.44140625" style="8" customWidth="1"/>
    <col min="1256" max="1256" width="9.77734375" style="8" customWidth="1"/>
    <col min="1257" max="1498" width="9" style="8"/>
    <col min="1499" max="1499" width="5" style="8" bestFit="1" customWidth="1"/>
    <col min="1500" max="1500" width="13.33203125" style="8" customWidth="1"/>
    <col min="1501" max="1501" width="5" style="8" bestFit="1" customWidth="1"/>
    <col min="1502" max="1502" width="9" style="8"/>
    <col min="1503" max="1506" width="8.44140625" style="8" customWidth="1"/>
    <col min="1507" max="1507" width="8.21875" style="8" bestFit="1" customWidth="1"/>
    <col min="1508" max="1511" width="8.44140625" style="8" customWidth="1"/>
    <col min="1512" max="1512" width="9.77734375" style="8" customWidth="1"/>
    <col min="1513" max="1754" width="9" style="8"/>
    <col min="1755" max="1755" width="5" style="8" bestFit="1" customWidth="1"/>
    <col min="1756" max="1756" width="13.33203125" style="8" customWidth="1"/>
    <col min="1757" max="1757" width="5" style="8" bestFit="1" customWidth="1"/>
    <col min="1758" max="1758" width="9" style="8"/>
    <col min="1759" max="1762" width="8.44140625" style="8" customWidth="1"/>
    <col min="1763" max="1763" width="8.21875" style="8" bestFit="1" customWidth="1"/>
    <col min="1764" max="1767" width="8.44140625" style="8" customWidth="1"/>
    <col min="1768" max="1768" width="9.77734375" style="8" customWidth="1"/>
    <col min="1769" max="2010" width="9" style="8"/>
    <col min="2011" max="2011" width="5" style="8" bestFit="1" customWidth="1"/>
    <col min="2012" max="2012" width="13.33203125" style="8" customWidth="1"/>
    <col min="2013" max="2013" width="5" style="8" bestFit="1" customWidth="1"/>
    <col min="2014" max="2014" width="9" style="8"/>
    <col min="2015" max="2018" width="8.44140625" style="8" customWidth="1"/>
    <col min="2019" max="2019" width="8.21875" style="8" bestFit="1" customWidth="1"/>
    <col min="2020" max="2023" width="8.44140625" style="8" customWidth="1"/>
    <col min="2024" max="2024" width="9.77734375" style="8" customWidth="1"/>
    <col min="2025" max="2266" width="9" style="8"/>
    <col min="2267" max="2267" width="5" style="8" bestFit="1" customWidth="1"/>
    <col min="2268" max="2268" width="13.33203125" style="8" customWidth="1"/>
    <col min="2269" max="2269" width="5" style="8" bestFit="1" customWidth="1"/>
    <col min="2270" max="2270" width="9" style="8"/>
    <col min="2271" max="2274" width="8.44140625" style="8" customWidth="1"/>
    <col min="2275" max="2275" width="8.21875" style="8" bestFit="1" customWidth="1"/>
    <col min="2276" max="2279" width="8.44140625" style="8" customWidth="1"/>
    <col min="2280" max="2280" width="9.77734375" style="8" customWidth="1"/>
    <col min="2281" max="2522" width="9" style="8"/>
    <col min="2523" max="2523" width="5" style="8" bestFit="1" customWidth="1"/>
    <col min="2524" max="2524" width="13.33203125" style="8" customWidth="1"/>
    <col min="2525" max="2525" width="5" style="8" bestFit="1" customWidth="1"/>
    <col min="2526" max="2526" width="9" style="8"/>
    <col min="2527" max="2530" width="8.44140625" style="8" customWidth="1"/>
    <col min="2531" max="2531" width="8.21875" style="8" bestFit="1" customWidth="1"/>
    <col min="2532" max="2535" width="8.44140625" style="8" customWidth="1"/>
    <col min="2536" max="2536" width="9.77734375" style="8" customWidth="1"/>
    <col min="2537" max="2778" width="9" style="8"/>
    <col min="2779" max="2779" width="5" style="8" bestFit="1" customWidth="1"/>
    <col min="2780" max="2780" width="13.33203125" style="8" customWidth="1"/>
    <col min="2781" max="2781" width="5" style="8" bestFit="1" customWidth="1"/>
    <col min="2782" max="2782" width="9" style="8"/>
    <col min="2783" max="2786" width="8.44140625" style="8" customWidth="1"/>
    <col min="2787" max="2787" width="8.21875" style="8" bestFit="1" customWidth="1"/>
    <col min="2788" max="2791" width="8.44140625" style="8" customWidth="1"/>
    <col min="2792" max="2792" width="9.77734375" style="8" customWidth="1"/>
    <col min="2793" max="3034" width="9" style="8"/>
    <col min="3035" max="3035" width="5" style="8" bestFit="1" customWidth="1"/>
    <col min="3036" max="3036" width="13.33203125" style="8" customWidth="1"/>
    <col min="3037" max="3037" width="5" style="8" bestFit="1" customWidth="1"/>
    <col min="3038" max="3038" width="9" style="8"/>
    <col min="3039" max="3042" width="8.44140625" style="8" customWidth="1"/>
    <col min="3043" max="3043" width="8.21875" style="8" bestFit="1" customWidth="1"/>
    <col min="3044" max="3047" width="8.44140625" style="8" customWidth="1"/>
    <col min="3048" max="3048" width="9.77734375" style="8" customWidth="1"/>
    <col min="3049" max="3290" width="9" style="8"/>
    <col min="3291" max="3291" width="5" style="8" bestFit="1" customWidth="1"/>
    <col min="3292" max="3292" width="13.33203125" style="8" customWidth="1"/>
    <col min="3293" max="3293" width="5" style="8" bestFit="1" customWidth="1"/>
    <col min="3294" max="3294" width="9" style="8"/>
    <col min="3295" max="3298" width="8.44140625" style="8" customWidth="1"/>
    <col min="3299" max="3299" width="8.21875" style="8" bestFit="1" customWidth="1"/>
    <col min="3300" max="3303" width="8.44140625" style="8" customWidth="1"/>
    <col min="3304" max="3304" width="9.77734375" style="8" customWidth="1"/>
    <col min="3305" max="3546" width="9" style="8"/>
    <col min="3547" max="3547" width="5" style="8" bestFit="1" customWidth="1"/>
    <col min="3548" max="3548" width="13.33203125" style="8" customWidth="1"/>
    <col min="3549" max="3549" width="5" style="8" bestFit="1" customWidth="1"/>
    <col min="3550" max="3550" width="9" style="8"/>
    <col min="3551" max="3554" width="8.44140625" style="8" customWidth="1"/>
    <col min="3555" max="3555" width="8.21875" style="8" bestFit="1" customWidth="1"/>
    <col min="3556" max="3559" width="8.44140625" style="8" customWidth="1"/>
    <col min="3560" max="3560" width="9.77734375" style="8" customWidth="1"/>
    <col min="3561" max="3802" width="9" style="8"/>
    <col min="3803" max="3803" width="5" style="8" bestFit="1" customWidth="1"/>
    <col min="3804" max="3804" width="13.33203125" style="8" customWidth="1"/>
    <col min="3805" max="3805" width="5" style="8" bestFit="1" customWidth="1"/>
    <col min="3806" max="3806" width="9" style="8"/>
    <col min="3807" max="3810" width="8.44140625" style="8" customWidth="1"/>
    <col min="3811" max="3811" width="8.21875" style="8" bestFit="1" customWidth="1"/>
    <col min="3812" max="3815" width="8.44140625" style="8" customWidth="1"/>
    <col min="3816" max="3816" width="9.77734375" style="8" customWidth="1"/>
    <col min="3817" max="4058" width="9" style="8"/>
    <col min="4059" max="4059" width="5" style="8" bestFit="1" customWidth="1"/>
    <col min="4060" max="4060" width="13.33203125" style="8" customWidth="1"/>
    <col min="4061" max="4061" width="5" style="8" bestFit="1" customWidth="1"/>
    <col min="4062" max="4062" width="9" style="8"/>
    <col min="4063" max="4066" width="8.44140625" style="8" customWidth="1"/>
    <col min="4067" max="4067" width="8.21875" style="8" bestFit="1" customWidth="1"/>
    <col min="4068" max="4071" width="8.44140625" style="8" customWidth="1"/>
    <col min="4072" max="4072" width="9.77734375" style="8" customWidth="1"/>
    <col min="4073" max="4314" width="9" style="8"/>
    <col min="4315" max="4315" width="5" style="8" bestFit="1" customWidth="1"/>
    <col min="4316" max="4316" width="13.33203125" style="8" customWidth="1"/>
    <col min="4317" max="4317" width="5" style="8" bestFit="1" customWidth="1"/>
    <col min="4318" max="4318" width="9" style="8"/>
    <col min="4319" max="4322" width="8.44140625" style="8" customWidth="1"/>
    <col min="4323" max="4323" width="8.21875" style="8" bestFit="1" customWidth="1"/>
    <col min="4324" max="4327" width="8.44140625" style="8" customWidth="1"/>
    <col min="4328" max="4328" width="9.77734375" style="8" customWidth="1"/>
    <col min="4329" max="4570" width="9" style="8"/>
    <col min="4571" max="4571" width="5" style="8" bestFit="1" customWidth="1"/>
    <col min="4572" max="4572" width="13.33203125" style="8" customWidth="1"/>
    <col min="4573" max="4573" width="5" style="8" bestFit="1" customWidth="1"/>
    <col min="4574" max="4574" width="9" style="8"/>
    <col min="4575" max="4578" width="8.44140625" style="8" customWidth="1"/>
    <col min="4579" max="4579" width="8.21875" style="8" bestFit="1" customWidth="1"/>
    <col min="4580" max="4583" width="8.44140625" style="8" customWidth="1"/>
    <col min="4584" max="4584" width="9.77734375" style="8" customWidth="1"/>
    <col min="4585" max="4826" width="9" style="8"/>
    <col min="4827" max="4827" width="5" style="8" bestFit="1" customWidth="1"/>
    <col min="4828" max="4828" width="13.33203125" style="8" customWidth="1"/>
    <col min="4829" max="4829" width="5" style="8" bestFit="1" customWidth="1"/>
    <col min="4830" max="4830" width="9" style="8"/>
    <col min="4831" max="4834" width="8.44140625" style="8" customWidth="1"/>
    <col min="4835" max="4835" width="8.21875" style="8" bestFit="1" customWidth="1"/>
    <col min="4836" max="4839" width="8.44140625" style="8" customWidth="1"/>
    <col min="4840" max="4840" width="9.77734375" style="8" customWidth="1"/>
    <col min="4841" max="5082" width="9" style="8"/>
    <col min="5083" max="5083" width="5" style="8" bestFit="1" customWidth="1"/>
    <col min="5084" max="5084" width="13.33203125" style="8" customWidth="1"/>
    <col min="5085" max="5085" width="5" style="8" bestFit="1" customWidth="1"/>
    <col min="5086" max="5086" width="9" style="8"/>
    <col min="5087" max="5090" width="8.44140625" style="8" customWidth="1"/>
    <col min="5091" max="5091" width="8.21875" style="8" bestFit="1" customWidth="1"/>
    <col min="5092" max="5095" width="8.44140625" style="8" customWidth="1"/>
    <col min="5096" max="5096" width="9.77734375" style="8" customWidth="1"/>
    <col min="5097" max="5338" width="9" style="8"/>
    <col min="5339" max="5339" width="5" style="8" bestFit="1" customWidth="1"/>
    <col min="5340" max="5340" width="13.33203125" style="8" customWidth="1"/>
    <col min="5341" max="5341" width="5" style="8" bestFit="1" customWidth="1"/>
    <col min="5342" max="5342" width="9" style="8"/>
    <col min="5343" max="5346" width="8.44140625" style="8" customWidth="1"/>
    <col min="5347" max="5347" width="8.21875" style="8" bestFit="1" customWidth="1"/>
    <col min="5348" max="5351" width="8.44140625" style="8" customWidth="1"/>
    <col min="5352" max="5352" width="9.77734375" style="8" customWidth="1"/>
    <col min="5353" max="5594" width="9" style="8"/>
    <col min="5595" max="5595" width="5" style="8" bestFit="1" customWidth="1"/>
    <col min="5596" max="5596" width="13.33203125" style="8" customWidth="1"/>
    <col min="5597" max="5597" width="5" style="8" bestFit="1" customWidth="1"/>
    <col min="5598" max="5598" width="9" style="8"/>
    <col min="5599" max="5602" width="8.44140625" style="8" customWidth="1"/>
    <col min="5603" max="5603" width="8.21875" style="8" bestFit="1" customWidth="1"/>
    <col min="5604" max="5607" width="8.44140625" style="8" customWidth="1"/>
    <col min="5608" max="5608" width="9.77734375" style="8" customWidth="1"/>
    <col min="5609" max="5850" width="9" style="8"/>
    <col min="5851" max="5851" width="5" style="8" bestFit="1" customWidth="1"/>
    <col min="5852" max="5852" width="13.33203125" style="8" customWidth="1"/>
    <col min="5853" max="5853" width="5" style="8" bestFit="1" customWidth="1"/>
    <col min="5854" max="5854" width="9" style="8"/>
    <col min="5855" max="5858" width="8.44140625" style="8" customWidth="1"/>
    <col min="5859" max="5859" width="8.21875" style="8" bestFit="1" customWidth="1"/>
    <col min="5860" max="5863" width="8.44140625" style="8" customWidth="1"/>
    <col min="5864" max="5864" width="9.77734375" style="8" customWidth="1"/>
    <col min="5865" max="6106" width="9" style="8"/>
    <col min="6107" max="6107" width="5" style="8" bestFit="1" customWidth="1"/>
    <col min="6108" max="6108" width="13.33203125" style="8" customWidth="1"/>
    <col min="6109" max="6109" width="5" style="8" bestFit="1" customWidth="1"/>
    <col min="6110" max="6110" width="9" style="8"/>
    <col min="6111" max="6114" width="8.44140625" style="8" customWidth="1"/>
    <col min="6115" max="6115" width="8.21875" style="8" bestFit="1" customWidth="1"/>
    <col min="6116" max="6119" width="8.44140625" style="8" customWidth="1"/>
    <col min="6120" max="6120" width="9.77734375" style="8" customWidth="1"/>
    <col min="6121" max="6362" width="9" style="8"/>
    <col min="6363" max="6363" width="5" style="8" bestFit="1" customWidth="1"/>
    <col min="6364" max="6364" width="13.33203125" style="8" customWidth="1"/>
    <col min="6365" max="6365" width="5" style="8" bestFit="1" customWidth="1"/>
    <col min="6366" max="6366" width="9" style="8"/>
    <col min="6367" max="6370" width="8.44140625" style="8" customWidth="1"/>
    <col min="6371" max="6371" width="8.21875" style="8" bestFit="1" customWidth="1"/>
    <col min="6372" max="6375" width="8.44140625" style="8" customWidth="1"/>
    <col min="6376" max="6376" width="9.77734375" style="8" customWidth="1"/>
    <col min="6377" max="6618" width="9" style="8"/>
    <col min="6619" max="6619" width="5" style="8" bestFit="1" customWidth="1"/>
    <col min="6620" max="6620" width="13.33203125" style="8" customWidth="1"/>
    <col min="6621" max="6621" width="5" style="8" bestFit="1" customWidth="1"/>
    <col min="6622" max="6622" width="9" style="8"/>
    <col min="6623" max="6626" width="8.44140625" style="8" customWidth="1"/>
    <col min="6627" max="6627" width="8.21875" style="8" bestFit="1" customWidth="1"/>
    <col min="6628" max="6631" width="8.44140625" style="8" customWidth="1"/>
    <col min="6632" max="6632" width="9.77734375" style="8" customWidth="1"/>
    <col min="6633" max="6874" width="9" style="8"/>
    <col min="6875" max="6875" width="5" style="8" bestFit="1" customWidth="1"/>
    <col min="6876" max="6876" width="13.33203125" style="8" customWidth="1"/>
    <col min="6877" max="6877" width="5" style="8" bestFit="1" customWidth="1"/>
    <col min="6878" max="6878" width="9" style="8"/>
    <col min="6879" max="6882" width="8.44140625" style="8" customWidth="1"/>
    <col min="6883" max="6883" width="8.21875" style="8" bestFit="1" customWidth="1"/>
    <col min="6884" max="6887" width="8.44140625" style="8" customWidth="1"/>
    <col min="6888" max="6888" width="9.77734375" style="8" customWidth="1"/>
    <col min="6889" max="7130" width="9" style="8"/>
    <col min="7131" max="7131" width="5" style="8" bestFit="1" customWidth="1"/>
    <col min="7132" max="7132" width="13.33203125" style="8" customWidth="1"/>
    <col min="7133" max="7133" width="5" style="8" bestFit="1" customWidth="1"/>
    <col min="7134" max="7134" width="9" style="8"/>
    <col min="7135" max="7138" width="8.44140625" style="8" customWidth="1"/>
    <col min="7139" max="7139" width="8.21875" style="8" bestFit="1" customWidth="1"/>
    <col min="7140" max="7143" width="8.44140625" style="8" customWidth="1"/>
    <col min="7144" max="7144" width="9.77734375" style="8" customWidth="1"/>
    <col min="7145" max="7386" width="9" style="8"/>
    <col min="7387" max="7387" width="5" style="8" bestFit="1" customWidth="1"/>
    <col min="7388" max="7388" width="13.33203125" style="8" customWidth="1"/>
    <col min="7389" max="7389" width="5" style="8" bestFit="1" customWidth="1"/>
    <col min="7390" max="7390" width="9" style="8"/>
    <col min="7391" max="7394" width="8.44140625" style="8" customWidth="1"/>
    <col min="7395" max="7395" width="8.21875" style="8" bestFit="1" customWidth="1"/>
    <col min="7396" max="7399" width="8.44140625" style="8" customWidth="1"/>
    <col min="7400" max="7400" width="9.77734375" style="8" customWidth="1"/>
    <col min="7401" max="7642" width="9" style="8"/>
    <col min="7643" max="7643" width="5" style="8" bestFit="1" customWidth="1"/>
    <col min="7644" max="7644" width="13.33203125" style="8" customWidth="1"/>
    <col min="7645" max="7645" width="5" style="8" bestFit="1" customWidth="1"/>
    <col min="7646" max="7646" width="9" style="8"/>
    <col min="7647" max="7650" width="8.44140625" style="8" customWidth="1"/>
    <col min="7651" max="7651" width="8.21875" style="8" bestFit="1" customWidth="1"/>
    <col min="7652" max="7655" width="8.44140625" style="8" customWidth="1"/>
    <col min="7656" max="7656" width="9.77734375" style="8" customWidth="1"/>
    <col min="7657" max="7898" width="9" style="8"/>
    <col min="7899" max="7899" width="5" style="8" bestFit="1" customWidth="1"/>
    <col min="7900" max="7900" width="13.33203125" style="8" customWidth="1"/>
    <col min="7901" max="7901" width="5" style="8" bestFit="1" customWidth="1"/>
    <col min="7902" max="7902" width="9" style="8"/>
    <col min="7903" max="7906" width="8.44140625" style="8" customWidth="1"/>
    <col min="7907" max="7907" width="8.21875" style="8" bestFit="1" customWidth="1"/>
    <col min="7908" max="7911" width="8.44140625" style="8" customWidth="1"/>
    <col min="7912" max="7912" width="9.77734375" style="8" customWidth="1"/>
    <col min="7913" max="8154" width="9" style="8"/>
    <col min="8155" max="8155" width="5" style="8" bestFit="1" customWidth="1"/>
    <col min="8156" max="8156" width="13.33203125" style="8" customWidth="1"/>
    <col min="8157" max="8157" width="5" style="8" bestFit="1" customWidth="1"/>
    <col min="8158" max="8158" width="9" style="8"/>
    <col min="8159" max="8162" width="8.44140625" style="8" customWidth="1"/>
    <col min="8163" max="8163" width="8.21875" style="8" bestFit="1" customWidth="1"/>
    <col min="8164" max="8167" width="8.44140625" style="8" customWidth="1"/>
    <col min="8168" max="8168" width="9.77734375" style="8" customWidth="1"/>
    <col min="8169" max="8410" width="9" style="8"/>
    <col min="8411" max="8411" width="5" style="8" bestFit="1" customWidth="1"/>
    <col min="8412" max="8412" width="13.33203125" style="8" customWidth="1"/>
    <col min="8413" max="8413" width="5" style="8" bestFit="1" customWidth="1"/>
    <col min="8414" max="8414" width="9" style="8"/>
    <col min="8415" max="8418" width="8.44140625" style="8" customWidth="1"/>
    <col min="8419" max="8419" width="8.21875" style="8" bestFit="1" customWidth="1"/>
    <col min="8420" max="8423" width="8.44140625" style="8" customWidth="1"/>
    <col min="8424" max="8424" width="9.77734375" style="8" customWidth="1"/>
    <col min="8425" max="8666" width="9" style="8"/>
    <col min="8667" max="8667" width="5" style="8" bestFit="1" customWidth="1"/>
    <col min="8668" max="8668" width="13.33203125" style="8" customWidth="1"/>
    <col min="8669" max="8669" width="5" style="8" bestFit="1" customWidth="1"/>
    <col min="8670" max="8670" width="9" style="8"/>
    <col min="8671" max="8674" width="8.44140625" style="8" customWidth="1"/>
    <col min="8675" max="8675" width="8.21875" style="8" bestFit="1" customWidth="1"/>
    <col min="8676" max="8679" width="8.44140625" style="8" customWidth="1"/>
    <col min="8680" max="8680" width="9.77734375" style="8" customWidth="1"/>
    <col min="8681" max="8922" width="9" style="8"/>
    <col min="8923" max="8923" width="5" style="8" bestFit="1" customWidth="1"/>
    <col min="8924" max="8924" width="13.33203125" style="8" customWidth="1"/>
    <col min="8925" max="8925" width="5" style="8" bestFit="1" customWidth="1"/>
    <col min="8926" max="8926" width="9" style="8"/>
    <col min="8927" max="8930" width="8.44140625" style="8" customWidth="1"/>
    <col min="8931" max="8931" width="8.21875" style="8" bestFit="1" customWidth="1"/>
    <col min="8932" max="8935" width="8.44140625" style="8" customWidth="1"/>
    <col min="8936" max="8936" width="9.77734375" style="8" customWidth="1"/>
    <col min="8937" max="9178" width="9" style="8"/>
    <col min="9179" max="9179" width="5" style="8" bestFit="1" customWidth="1"/>
    <col min="9180" max="9180" width="13.33203125" style="8" customWidth="1"/>
    <col min="9181" max="9181" width="5" style="8" bestFit="1" customWidth="1"/>
    <col min="9182" max="9182" width="9" style="8"/>
    <col min="9183" max="9186" width="8.44140625" style="8" customWidth="1"/>
    <col min="9187" max="9187" width="8.21875" style="8" bestFit="1" customWidth="1"/>
    <col min="9188" max="9191" width="8.44140625" style="8" customWidth="1"/>
    <col min="9192" max="9192" width="9.77734375" style="8" customWidth="1"/>
    <col min="9193" max="9434" width="9" style="8"/>
    <col min="9435" max="9435" width="5" style="8" bestFit="1" customWidth="1"/>
    <col min="9436" max="9436" width="13.33203125" style="8" customWidth="1"/>
    <col min="9437" max="9437" width="5" style="8" bestFit="1" customWidth="1"/>
    <col min="9438" max="9438" width="9" style="8"/>
    <col min="9439" max="9442" width="8.44140625" style="8" customWidth="1"/>
    <col min="9443" max="9443" width="8.21875" style="8" bestFit="1" customWidth="1"/>
    <col min="9444" max="9447" width="8.44140625" style="8" customWidth="1"/>
    <col min="9448" max="9448" width="9.77734375" style="8" customWidth="1"/>
    <col min="9449" max="9690" width="9" style="8"/>
    <col min="9691" max="9691" width="5" style="8" bestFit="1" customWidth="1"/>
    <col min="9692" max="9692" width="13.33203125" style="8" customWidth="1"/>
    <col min="9693" max="9693" width="5" style="8" bestFit="1" customWidth="1"/>
    <col min="9694" max="9694" width="9" style="8"/>
    <col min="9695" max="9698" width="8.44140625" style="8" customWidth="1"/>
    <col min="9699" max="9699" width="8.21875" style="8" bestFit="1" customWidth="1"/>
    <col min="9700" max="9703" width="8.44140625" style="8" customWidth="1"/>
    <col min="9704" max="9704" width="9.77734375" style="8" customWidth="1"/>
    <col min="9705" max="9946" width="9" style="8"/>
    <col min="9947" max="9947" width="5" style="8" bestFit="1" customWidth="1"/>
    <col min="9948" max="9948" width="13.33203125" style="8" customWidth="1"/>
    <col min="9949" max="9949" width="5" style="8" bestFit="1" customWidth="1"/>
    <col min="9950" max="9950" width="9" style="8"/>
    <col min="9951" max="9954" width="8.44140625" style="8" customWidth="1"/>
    <col min="9955" max="9955" width="8.21875" style="8" bestFit="1" customWidth="1"/>
    <col min="9956" max="9959" width="8.44140625" style="8" customWidth="1"/>
    <col min="9960" max="9960" width="9.77734375" style="8" customWidth="1"/>
    <col min="9961" max="10202" width="9" style="8"/>
    <col min="10203" max="10203" width="5" style="8" bestFit="1" customWidth="1"/>
    <col min="10204" max="10204" width="13.33203125" style="8" customWidth="1"/>
    <col min="10205" max="10205" width="5" style="8" bestFit="1" customWidth="1"/>
    <col min="10206" max="10206" width="9" style="8"/>
    <col min="10207" max="10210" width="8.44140625" style="8" customWidth="1"/>
    <col min="10211" max="10211" width="8.21875" style="8" bestFit="1" customWidth="1"/>
    <col min="10212" max="10215" width="8.44140625" style="8" customWidth="1"/>
    <col min="10216" max="10216" width="9.77734375" style="8" customWidth="1"/>
    <col min="10217" max="10458" width="9" style="8"/>
    <col min="10459" max="10459" width="5" style="8" bestFit="1" customWidth="1"/>
    <col min="10460" max="10460" width="13.33203125" style="8" customWidth="1"/>
    <col min="10461" max="10461" width="5" style="8" bestFit="1" customWidth="1"/>
    <col min="10462" max="10462" width="9" style="8"/>
    <col min="10463" max="10466" width="8.44140625" style="8" customWidth="1"/>
    <col min="10467" max="10467" width="8.21875" style="8" bestFit="1" customWidth="1"/>
    <col min="10468" max="10471" width="8.44140625" style="8" customWidth="1"/>
    <col min="10472" max="10472" width="9.77734375" style="8" customWidth="1"/>
    <col min="10473" max="10714" width="9" style="8"/>
    <col min="10715" max="10715" width="5" style="8" bestFit="1" customWidth="1"/>
    <col min="10716" max="10716" width="13.33203125" style="8" customWidth="1"/>
    <col min="10717" max="10717" width="5" style="8" bestFit="1" customWidth="1"/>
    <col min="10718" max="10718" width="9" style="8"/>
    <col min="10719" max="10722" width="8.44140625" style="8" customWidth="1"/>
    <col min="10723" max="10723" width="8.21875" style="8" bestFit="1" customWidth="1"/>
    <col min="10724" max="10727" width="8.44140625" style="8" customWidth="1"/>
    <col min="10728" max="10728" width="9.77734375" style="8" customWidth="1"/>
    <col min="10729" max="10970" width="9" style="8"/>
    <col min="10971" max="10971" width="5" style="8" bestFit="1" customWidth="1"/>
    <col min="10972" max="10972" width="13.33203125" style="8" customWidth="1"/>
    <col min="10973" max="10973" width="5" style="8" bestFit="1" customWidth="1"/>
    <col min="10974" max="10974" width="9" style="8"/>
    <col min="10975" max="10978" width="8.44140625" style="8" customWidth="1"/>
    <col min="10979" max="10979" width="8.21875" style="8" bestFit="1" customWidth="1"/>
    <col min="10980" max="10983" width="8.44140625" style="8" customWidth="1"/>
    <col min="10984" max="10984" width="9.77734375" style="8" customWidth="1"/>
    <col min="10985" max="11226" width="9" style="8"/>
    <col min="11227" max="11227" width="5" style="8" bestFit="1" customWidth="1"/>
    <col min="11228" max="11228" width="13.33203125" style="8" customWidth="1"/>
    <col min="11229" max="11229" width="5" style="8" bestFit="1" customWidth="1"/>
    <col min="11230" max="11230" width="9" style="8"/>
    <col min="11231" max="11234" width="8.44140625" style="8" customWidth="1"/>
    <col min="11235" max="11235" width="8.21875" style="8" bestFit="1" customWidth="1"/>
    <col min="11236" max="11239" width="8.44140625" style="8" customWidth="1"/>
    <col min="11240" max="11240" width="9.77734375" style="8" customWidth="1"/>
    <col min="11241" max="11482" width="9" style="8"/>
    <col min="11483" max="11483" width="5" style="8" bestFit="1" customWidth="1"/>
    <col min="11484" max="11484" width="13.33203125" style="8" customWidth="1"/>
    <col min="11485" max="11485" width="5" style="8" bestFit="1" customWidth="1"/>
    <col min="11486" max="11486" width="9" style="8"/>
    <col min="11487" max="11490" width="8.44140625" style="8" customWidth="1"/>
    <col min="11491" max="11491" width="8.21875" style="8" bestFit="1" customWidth="1"/>
    <col min="11492" max="11495" width="8.44140625" style="8" customWidth="1"/>
    <col min="11496" max="11496" width="9.77734375" style="8" customWidth="1"/>
    <col min="11497" max="11738" width="9" style="8"/>
    <col min="11739" max="11739" width="5" style="8" bestFit="1" customWidth="1"/>
    <col min="11740" max="11740" width="13.33203125" style="8" customWidth="1"/>
    <col min="11741" max="11741" width="5" style="8" bestFit="1" customWidth="1"/>
    <col min="11742" max="11742" width="9" style="8"/>
    <col min="11743" max="11746" width="8.44140625" style="8" customWidth="1"/>
    <col min="11747" max="11747" width="8.21875" style="8" bestFit="1" customWidth="1"/>
    <col min="11748" max="11751" width="8.44140625" style="8" customWidth="1"/>
    <col min="11752" max="11752" width="9.77734375" style="8" customWidth="1"/>
    <col min="11753" max="11994" width="9" style="8"/>
    <col min="11995" max="11995" width="5" style="8" bestFit="1" customWidth="1"/>
    <col min="11996" max="11996" width="13.33203125" style="8" customWidth="1"/>
    <col min="11997" max="11997" width="5" style="8" bestFit="1" customWidth="1"/>
    <col min="11998" max="11998" width="9" style="8"/>
    <col min="11999" max="12002" width="8.44140625" style="8" customWidth="1"/>
    <col min="12003" max="12003" width="8.21875" style="8" bestFit="1" customWidth="1"/>
    <col min="12004" max="12007" width="8.44140625" style="8" customWidth="1"/>
    <col min="12008" max="12008" width="9.77734375" style="8" customWidth="1"/>
    <col min="12009" max="12250" width="9" style="8"/>
    <col min="12251" max="12251" width="5" style="8" bestFit="1" customWidth="1"/>
    <col min="12252" max="12252" width="13.33203125" style="8" customWidth="1"/>
    <col min="12253" max="12253" width="5" style="8" bestFit="1" customWidth="1"/>
    <col min="12254" max="12254" width="9" style="8"/>
    <col min="12255" max="12258" width="8.44140625" style="8" customWidth="1"/>
    <col min="12259" max="12259" width="8.21875" style="8" bestFit="1" customWidth="1"/>
    <col min="12260" max="12263" width="8.44140625" style="8" customWidth="1"/>
    <col min="12264" max="12264" width="9.77734375" style="8" customWidth="1"/>
    <col min="12265" max="12506" width="9" style="8"/>
    <col min="12507" max="12507" width="5" style="8" bestFit="1" customWidth="1"/>
    <col min="12508" max="12508" width="13.33203125" style="8" customWidth="1"/>
    <col min="12509" max="12509" width="5" style="8" bestFit="1" customWidth="1"/>
    <col min="12510" max="12510" width="9" style="8"/>
    <col min="12511" max="12514" width="8.44140625" style="8" customWidth="1"/>
    <col min="12515" max="12515" width="8.21875" style="8" bestFit="1" customWidth="1"/>
    <col min="12516" max="12519" width="8.44140625" style="8" customWidth="1"/>
    <col min="12520" max="12520" width="9.77734375" style="8" customWidth="1"/>
    <col min="12521" max="12762" width="9" style="8"/>
    <col min="12763" max="12763" width="5" style="8" bestFit="1" customWidth="1"/>
    <col min="12764" max="12764" width="13.33203125" style="8" customWidth="1"/>
    <col min="12765" max="12765" width="5" style="8" bestFit="1" customWidth="1"/>
    <col min="12766" max="12766" width="9" style="8"/>
    <col min="12767" max="12770" width="8.44140625" style="8" customWidth="1"/>
    <col min="12771" max="12771" width="8.21875" style="8" bestFit="1" customWidth="1"/>
    <col min="12772" max="12775" width="8.44140625" style="8" customWidth="1"/>
    <col min="12776" max="12776" width="9.77734375" style="8" customWidth="1"/>
    <col min="12777" max="13018" width="9" style="8"/>
    <col min="13019" max="13019" width="5" style="8" bestFit="1" customWidth="1"/>
    <col min="13020" max="13020" width="13.33203125" style="8" customWidth="1"/>
    <col min="13021" max="13021" width="5" style="8" bestFit="1" customWidth="1"/>
    <col min="13022" max="13022" width="9" style="8"/>
    <col min="13023" max="13026" width="8.44140625" style="8" customWidth="1"/>
    <col min="13027" max="13027" width="8.21875" style="8" bestFit="1" customWidth="1"/>
    <col min="13028" max="13031" width="8.44140625" style="8" customWidth="1"/>
    <col min="13032" max="13032" width="9.77734375" style="8" customWidth="1"/>
    <col min="13033" max="13274" width="9" style="8"/>
    <col min="13275" max="13275" width="5" style="8" bestFit="1" customWidth="1"/>
    <col min="13276" max="13276" width="13.33203125" style="8" customWidth="1"/>
    <col min="13277" max="13277" width="5" style="8" bestFit="1" customWidth="1"/>
    <col min="13278" max="13278" width="9" style="8"/>
    <col min="13279" max="13282" width="8.44140625" style="8" customWidth="1"/>
    <col min="13283" max="13283" width="8.21875" style="8" bestFit="1" customWidth="1"/>
    <col min="13284" max="13287" width="8.44140625" style="8" customWidth="1"/>
    <col min="13288" max="13288" width="9.77734375" style="8" customWidth="1"/>
    <col min="13289" max="13530" width="9" style="8"/>
    <col min="13531" max="13531" width="5" style="8" bestFit="1" customWidth="1"/>
    <col min="13532" max="13532" width="13.33203125" style="8" customWidth="1"/>
    <col min="13533" max="13533" width="5" style="8" bestFit="1" customWidth="1"/>
    <col min="13534" max="13534" width="9" style="8"/>
    <col min="13535" max="13538" width="8.44140625" style="8" customWidth="1"/>
    <col min="13539" max="13539" width="8.21875" style="8" bestFit="1" customWidth="1"/>
    <col min="13540" max="13543" width="8.44140625" style="8" customWidth="1"/>
    <col min="13544" max="13544" width="9.77734375" style="8" customWidth="1"/>
    <col min="13545" max="13786" width="9" style="8"/>
    <col min="13787" max="13787" width="5" style="8" bestFit="1" customWidth="1"/>
    <col min="13788" max="13788" width="13.33203125" style="8" customWidth="1"/>
    <col min="13789" max="13789" width="5" style="8" bestFit="1" customWidth="1"/>
    <col min="13790" max="13790" width="9" style="8"/>
    <col min="13791" max="13794" width="8.44140625" style="8" customWidth="1"/>
    <col min="13795" max="13795" width="8.21875" style="8" bestFit="1" customWidth="1"/>
    <col min="13796" max="13799" width="8.44140625" style="8" customWidth="1"/>
    <col min="13800" max="13800" width="9.77734375" style="8" customWidth="1"/>
    <col min="13801" max="14042" width="9" style="8"/>
    <col min="14043" max="14043" width="5" style="8" bestFit="1" customWidth="1"/>
    <col min="14044" max="14044" width="13.33203125" style="8" customWidth="1"/>
    <col min="14045" max="14045" width="5" style="8" bestFit="1" customWidth="1"/>
    <col min="14046" max="14046" width="9" style="8"/>
    <col min="14047" max="14050" width="8.44140625" style="8" customWidth="1"/>
    <col min="14051" max="14051" width="8.21875" style="8" bestFit="1" customWidth="1"/>
    <col min="14052" max="14055" width="8.44140625" style="8" customWidth="1"/>
    <col min="14056" max="14056" width="9.77734375" style="8" customWidth="1"/>
    <col min="14057" max="14298" width="9" style="8"/>
    <col min="14299" max="14299" width="5" style="8" bestFit="1" customWidth="1"/>
    <col min="14300" max="14300" width="13.33203125" style="8" customWidth="1"/>
    <col min="14301" max="14301" width="5" style="8" bestFit="1" customWidth="1"/>
    <col min="14302" max="14302" width="9" style="8"/>
    <col min="14303" max="14306" width="8.44140625" style="8" customWidth="1"/>
    <col min="14307" max="14307" width="8.21875" style="8" bestFit="1" customWidth="1"/>
    <col min="14308" max="14311" width="8.44140625" style="8" customWidth="1"/>
    <col min="14312" max="14312" width="9.77734375" style="8" customWidth="1"/>
    <col min="14313" max="14554" width="9" style="8"/>
    <col min="14555" max="14555" width="5" style="8" bestFit="1" customWidth="1"/>
    <col min="14556" max="14556" width="13.33203125" style="8" customWidth="1"/>
    <col min="14557" max="14557" width="5" style="8" bestFit="1" customWidth="1"/>
    <col min="14558" max="14558" width="9" style="8"/>
    <col min="14559" max="14562" width="8.44140625" style="8" customWidth="1"/>
    <col min="14563" max="14563" width="8.21875" style="8" bestFit="1" customWidth="1"/>
    <col min="14564" max="14567" width="8.44140625" style="8" customWidth="1"/>
    <col min="14568" max="14568" width="9.77734375" style="8" customWidth="1"/>
    <col min="14569" max="14810" width="9" style="8"/>
    <col min="14811" max="14811" width="5" style="8" bestFit="1" customWidth="1"/>
    <col min="14812" max="14812" width="13.33203125" style="8" customWidth="1"/>
    <col min="14813" max="14813" width="5" style="8" bestFit="1" customWidth="1"/>
    <col min="14814" max="14814" width="9" style="8"/>
    <col min="14815" max="14818" width="8.44140625" style="8" customWidth="1"/>
    <col min="14819" max="14819" width="8.21875" style="8" bestFit="1" customWidth="1"/>
    <col min="14820" max="14823" width="8.44140625" style="8" customWidth="1"/>
    <col min="14824" max="14824" width="9.77734375" style="8" customWidth="1"/>
    <col min="14825" max="15066" width="9" style="8"/>
    <col min="15067" max="15067" width="5" style="8" bestFit="1" customWidth="1"/>
    <col min="15068" max="15068" width="13.33203125" style="8" customWidth="1"/>
    <col min="15069" max="15069" width="5" style="8" bestFit="1" customWidth="1"/>
    <col min="15070" max="15070" width="9" style="8"/>
    <col min="15071" max="15074" width="8.44140625" style="8" customWidth="1"/>
    <col min="15075" max="15075" width="8.21875" style="8" bestFit="1" customWidth="1"/>
    <col min="15076" max="15079" width="8.44140625" style="8" customWidth="1"/>
    <col min="15080" max="15080" width="9.77734375" style="8" customWidth="1"/>
    <col min="15081" max="15322" width="9" style="8"/>
    <col min="15323" max="15323" width="5" style="8" bestFit="1" customWidth="1"/>
    <col min="15324" max="15324" width="13.33203125" style="8" customWidth="1"/>
    <col min="15325" max="15325" width="5" style="8" bestFit="1" customWidth="1"/>
    <col min="15326" max="15326" width="9" style="8"/>
    <col min="15327" max="15330" width="8.44140625" style="8" customWidth="1"/>
    <col min="15331" max="15331" width="8.21875" style="8" bestFit="1" customWidth="1"/>
    <col min="15332" max="15335" width="8.44140625" style="8" customWidth="1"/>
    <col min="15336" max="15336" width="9.77734375" style="8" customWidth="1"/>
    <col min="15337" max="15578" width="9" style="8"/>
    <col min="15579" max="15579" width="5" style="8" bestFit="1" customWidth="1"/>
    <col min="15580" max="15580" width="13.33203125" style="8" customWidth="1"/>
    <col min="15581" max="15581" width="5" style="8" bestFit="1" customWidth="1"/>
    <col min="15582" max="15582" width="9" style="8"/>
    <col min="15583" max="15586" width="8.44140625" style="8" customWidth="1"/>
    <col min="15587" max="15587" width="8.21875" style="8" bestFit="1" customWidth="1"/>
    <col min="15588" max="15591" width="8.44140625" style="8" customWidth="1"/>
    <col min="15592" max="15592" width="9.77734375" style="8" customWidth="1"/>
    <col min="15593" max="15834" width="9" style="8"/>
    <col min="15835" max="15835" width="5" style="8" bestFit="1" customWidth="1"/>
    <col min="15836" max="15836" width="13.33203125" style="8" customWidth="1"/>
    <col min="15837" max="15837" width="5" style="8" bestFit="1" customWidth="1"/>
    <col min="15838" max="15838" width="9" style="8"/>
    <col min="15839" max="15842" width="8.44140625" style="8" customWidth="1"/>
    <col min="15843" max="15843" width="8.21875" style="8" bestFit="1" customWidth="1"/>
    <col min="15844" max="15847" width="8.44140625" style="8" customWidth="1"/>
    <col min="15848" max="15848" width="9.77734375" style="8" customWidth="1"/>
    <col min="15849" max="16090" width="9" style="8"/>
    <col min="16091" max="16091" width="5" style="8" bestFit="1" customWidth="1"/>
    <col min="16092" max="16092" width="13.33203125" style="8" customWidth="1"/>
    <col min="16093" max="16093" width="5" style="8" bestFit="1" customWidth="1"/>
    <col min="16094" max="16094" width="9" style="8"/>
    <col min="16095" max="16098" width="8.44140625" style="8" customWidth="1"/>
    <col min="16099" max="16099" width="8.21875" style="8" bestFit="1" customWidth="1"/>
    <col min="16100" max="16103" width="8.44140625" style="8" customWidth="1"/>
    <col min="16104" max="16104" width="9.77734375" style="8" customWidth="1"/>
    <col min="16105" max="16381" width="9" style="8"/>
    <col min="16382" max="16382" width="9" style="8" customWidth="1"/>
    <col min="16383" max="16384" width="9" style="8"/>
  </cols>
  <sheetData>
    <row r="1" spans="2:17" s="6" customFormat="1" ht="15" customHeight="1" x14ac:dyDescent="0.2">
      <c r="B1" s="40"/>
      <c r="C1" s="40"/>
      <c r="D1" s="40"/>
      <c r="E1" s="40"/>
      <c r="F1" s="40"/>
      <c r="G1" s="40"/>
      <c r="I1" s="40"/>
      <c r="N1" s="7" t="s">
        <v>626</v>
      </c>
      <c r="O1" s="721"/>
    </row>
    <row r="2" spans="2:17" ht="15" customHeight="1" thickBot="1" x14ac:dyDescent="0.25">
      <c r="B2" s="434" t="s">
        <v>419</v>
      </c>
      <c r="F2" s="176" t="s">
        <v>420</v>
      </c>
      <c r="G2" s="1053"/>
      <c r="H2" s="1053"/>
      <c r="I2" s="1053"/>
      <c r="Q2" s="8" t="s">
        <v>435</v>
      </c>
    </row>
    <row r="3" spans="2:17" ht="15" customHeight="1" x14ac:dyDescent="0.2">
      <c r="B3" s="6" t="s">
        <v>96</v>
      </c>
      <c r="E3" s="6"/>
      <c r="G3" s="861" t="s">
        <v>454</v>
      </c>
      <c r="H3" s="862"/>
      <c r="I3" s="863"/>
      <c r="J3" s="862"/>
      <c r="K3" s="862"/>
      <c r="L3" s="862"/>
      <c r="M3" s="864"/>
      <c r="N3" s="176"/>
      <c r="Q3" s="8" t="s">
        <v>421</v>
      </c>
    </row>
    <row r="4" spans="2:17" s="6" customFormat="1" ht="15" customHeight="1" x14ac:dyDescent="0.2">
      <c r="B4" s="1017" t="s">
        <v>108</v>
      </c>
      <c r="C4" s="1018" t="s">
        <v>104</v>
      </c>
      <c r="D4" s="1018" t="s">
        <v>55</v>
      </c>
      <c r="E4" s="1018" t="s">
        <v>56</v>
      </c>
      <c r="F4" s="1018"/>
      <c r="G4" s="1018"/>
      <c r="H4" s="1018"/>
      <c r="I4" s="1018" t="s">
        <v>57</v>
      </c>
      <c r="J4" s="1018"/>
      <c r="K4" s="1018"/>
      <c r="L4" s="1018"/>
      <c r="M4" s="1018"/>
      <c r="N4" s="840" t="s">
        <v>417</v>
      </c>
      <c r="O4" s="722"/>
    </row>
    <row r="5" spans="2:17" s="6" customFormat="1" ht="15" customHeight="1" x14ac:dyDescent="0.2">
      <c r="B5" s="1018"/>
      <c r="C5" s="1018"/>
      <c r="D5" s="1018"/>
      <c r="E5" s="1018" t="s">
        <v>58</v>
      </c>
      <c r="F5" s="1017" t="s">
        <v>605</v>
      </c>
      <c r="G5" s="1054" t="s">
        <v>606</v>
      </c>
      <c r="H5" s="1017" t="s">
        <v>59</v>
      </c>
      <c r="I5" s="1018" t="s">
        <v>58</v>
      </c>
      <c r="J5" s="1017" t="s">
        <v>607</v>
      </c>
      <c r="K5" s="1054" t="s">
        <v>606</v>
      </c>
      <c r="L5" s="1017" t="s">
        <v>59</v>
      </c>
      <c r="M5" s="1017" t="s">
        <v>13</v>
      </c>
      <c r="N5" s="1017" t="s">
        <v>418</v>
      </c>
      <c r="O5" s="1056"/>
    </row>
    <row r="6" spans="2:17" s="6" customFormat="1" ht="45" customHeight="1" x14ac:dyDescent="0.2">
      <c r="B6" s="1018"/>
      <c r="C6" s="1018"/>
      <c r="D6" s="1018"/>
      <c r="E6" s="1018"/>
      <c r="F6" s="1017"/>
      <c r="G6" s="1055"/>
      <c r="H6" s="1017"/>
      <c r="I6" s="1018"/>
      <c r="J6" s="1017"/>
      <c r="K6" s="1055"/>
      <c r="L6" s="1017"/>
      <c r="M6" s="1017"/>
      <c r="N6" s="1017"/>
      <c r="O6" s="1056"/>
    </row>
    <row r="7" spans="2:17" s="6" customFormat="1" ht="15" customHeight="1" x14ac:dyDescent="0.2">
      <c r="B7" s="1018" t="s">
        <v>111</v>
      </c>
      <c r="C7" s="1018"/>
      <c r="D7" s="840"/>
      <c r="E7" s="840"/>
      <c r="F7" s="839"/>
      <c r="G7" s="865"/>
      <c r="H7" s="839"/>
      <c r="I7" s="840"/>
      <c r="J7" s="839"/>
      <c r="K7" s="865"/>
      <c r="L7" s="839"/>
      <c r="M7" s="839"/>
      <c r="N7" s="839"/>
      <c r="O7" s="721"/>
    </row>
    <row r="8" spans="2:17" s="6" customFormat="1" ht="15" customHeight="1" x14ac:dyDescent="0.2">
      <c r="B8" s="854">
        <v>1</v>
      </c>
      <c r="C8" s="855" t="s">
        <v>464</v>
      </c>
      <c r="D8" s="856" t="s">
        <v>109</v>
      </c>
      <c r="E8" s="856" t="s">
        <v>61</v>
      </c>
      <c r="F8" s="857"/>
      <c r="G8" s="857"/>
      <c r="H8" s="858">
        <f t="shared" ref="H8:H23" si="0">SUM(F8:F8)+G8*15</f>
        <v>0</v>
      </c>
      <c r="I8" s="859" t="s">
        <v>60</v>
      </c>
      <c r="J8" s="857"/>
      <c r="K8" s="857"/>
      <c r="L8" s="858">
        <f t="shared" ref="L8:L23" si="1">SUM(J8:J8)+K8*15</f>
        <v>0</v>
      </c>
      <c r="M8" s="860"/>
      <c r="N8" s="857"/>
      <c r="O8" s="721"/>
    </row>
    <row r="9" spans="2:17" s="6" customFormat="1" ht="15" customHeight="1" x14ac:dyDescent="0.2">
      <c r="B9" s="854">
        <v>2</v>
      </c>
      <c r="C9" s="855" t="s">
        <v>478</v>
      </c>
      <c r="D9" s="856" t="s">
        <v>135</v>
      </c>
      <c r="E9" s="856" t="s">
        <v>61</v>
      </c>
      <c r="F9" s="857"/>
      <c r="G9" s="857"/>
      <c r="H9" s="858">
        <f t="shared" si="0"/>
        <v>0</v>
      </c>
      <c r="I9" s="859" t="s">
        <v>60</v>
      </c>
      <c r="J9" s="857"/>
      <c r="K9" s="857"/>
      <c r="L9" s="858">
        <f t="shared" si="1"/>
        <v>0</v>
      </c>
      <c r="M9" s="860"/>
      <c r="N9" s="857"/>
      <c r="O9" s="721"/>
    </row>
    <row r="10" spans="2:17" s="6" customFormat="1" ht="15" customHeight="1" x14ac:dyDescent="0.2">
      <c r="B10" s="854">
        <v>3</v>
      </c>
      <c r="C10" s="855" t="s">
        <v>491</v>
      </c>
      <c r="D10" s="856" t="s">
        <v>109</v>
      </c>
      <c r="E10" s="856" t="s">
        <v>61</v>
      </c>
      <c r="F10" s="857"/>
      <c r="G10" s="857"/>
      <c r="H10" s="858">
        <f t="shared" si="0"/>
        <v>0</v>
      </c>
      <c r="I10" s="859" t="s">
        <v>60</v>
      </c>
      <c r="J10" s="857"/>
      <c r="K10" s="857"/>
      <c r="L10" s="858">
        <f t="shared" si="1"/>
        <v>0</v>
      </c>
      <c r="M10" s="860"/>
      <c r="N10" s="857"/>
      <c r="O10" s="721"/>
    </row>
    <row r="11" spans="2:17" s="6" customFormat="1" ht="15" customHeight="1" x14ac:dyDescent="0.2">
      <c r="B11" s="854">
        <v>4</v>
      </c>
      <c r="C11" s="855" t="s">
        <v>466</v>
      </c>
      <c r="D11" s="856" t="s">
        <v>130</v>
      </c>
      <c r="E11" s="856" t="s">
        <v>61</v>
      </c>
      <c r="F11" s="857"/>
      <c r="G11" s="857"/>
      <c r="H11" s="858">
        <f t="shared" si="0"/>
        <v>0</v>
      </c>
      <c r="I11" s="859" t="s">
        <v>60</v>
      </c>
      <c r="J11" s="857"/>
      <c r="K11" s="857"/>
      <c r="L11" s="858">
        <f t="shared" si="1"/>
        <v>0</v>
      </c>
      <c r="M11" s="860"/>
      <c r="N11" s="857"/>
      <c r="O11" s="721"/>
    </row>
    <row r="12" spans="2:17" s="6" customFormat="1" ht="15" customHeight="1" x14ac:dyDescent="0.2">
      <c r="B12" s="854">
        <v>5</v>
      </c>
      <c r="C12" s="855" t="s">
        <v>577</v>
      </c>
      <c r="D12" s="856" t="s">
        <v>130</v>
      </c>
      <c r="E12" s="856" t="s">
        <v>61</v>
      </c>
      <c r="F12" s="857"/>
      <c r="G12" s="857"/>
      <c r="H12" s="858">
        <f t="shared" si="0"/>
        <v>0</v>
      </c>
      <c r="I12" s="859" t="s">
        <v>60</v>
      </c>
      <c r="J12" s="857"/>
      <c r="K12" s="857"/>
      <c r="L12" s="858">
        <f t="shared" si="1"/>
        <v>0</v>
      </c>
      <c r="M12" s="860"/>
      <c r="N12" s="857"/>
      <c r="O12" s="721"/>
    </row>
    <row r="13" spans="2:17" s="6" customFormat="1" ht="15" customHeight="1" x14ac:dyDescent="0.2">
      <c r="B13" s="854">
        <v>6</v>
      </c>
      <c r="C13" s="855" t="s">
        <v>493</v>
      </c>
      <c r="D13" s="856" t="s">
        <v>130</v>
      </c>
      <c r="E13" s="856" t="s">
        <v>61</v>
      </c>
      <c r="F13" s="857"/>
      <c r="G13" s="857"/>
      <c r="H13" s="858">
        <f t="shared" si="0"/>
        <v>0</v>
      </c>
      <c r="I13" s="859" t="s">
        <v>60</v>
      </c>
      <c r="J13" s="857"/>
      <c r="K13" s="857"/>
      <c r="L13" s="858">
        <f t="shared" si="1"/>
        <v>0</v>
      </c>
      <c r="M13" s="860"/>
      <c r="N13" s="857"/>
      <c r="O13" s="721"/>
    </row>
    <row r="14" spans="2:17" s="6" customFormat="1" ht="15" customHeight="1" x14ac:dyDescent="0.2">
      <c r="B14" s="854">
        <v>7</v>
      </c>
      <c r="C14" s="855" t="s">
        <v>578</v>
      </c>
      <c r="D14" s="856" t="s">
        <v>130</v>
      </c>
      <c r="E14" s="856" t="s">
        <v>61</v>
      </c>
      <c r="F14" s="857"/>
      <c r="G14" s="857"/>
      <c r="H14" s="858">
        <f t="shared" si="0"/>
        <v>0</v>
      </c>
      <c r="I14" s="859" t="s">
        <v>60</v>
      </c>
      <c r="J14" s="857"/>
      <c r="K14" s="857"/>
      <c r="L14" s="858">
        <f t="shared" si="1"/>
        <v>0</v>
      </c>
      <c r="M14" s="860"/>
      <c r="N14" s="857"/>
      <c r="O14" s="721"/>
    </row>
    <row r="15" spans="2:17" s="6" customFormat="1" ht="15" customHeight="1" x14ac:dyDescent="0.2">
      <c r="B15" s="854">
        <v>8</v>
      </c>
      <c r="C15" s="855" t="s">
        <v>579</v>
      </c>
      <c r="D15" s="856" t="s">
        <v>131</v>
      </c>
      <c r="E15" s="856" t="s">
        <v>61</v>
      </c>
      <c r="F15" s="857"/>
      <c r="G15" s="857"/>
      <c r="H15" s="858">
        <f t="shared" si="0"/>
        <v>0</v>
      </c>
      <c r="I15" s="859" t="s">
        <v>60</v>
      </c>
      <c r="J15" s="857"/>
      <c r="K15" s="857"/>
      <c r="L15" s="858">
        <f t="shared" si="1"/>
        <v>0</v>
      </c>
      <c r="M15" s="860"/>
      <c r="N15" s="857"/>
      <c r="O15" s="721"/>
    </row>
    <row r="16" spans="2:17" s="6" customFormat="1" ht="15" customHeight="1" x14ac:dyDescent="0.2">
      <c r="B16" s="854">
        <v>9</v>
      </c>
      <c r="C16" s="855" t="s">
        <v>580</v>
      </c>
      <c r="D16" s="856" t="s">
        <v>132</v>
      </c>
      <c r="E16" s="856" t="s">
        <v>61</v>
      </c>
      <c r="F16" s="857"/>
      <c r="G16" s="857"/>
      <c r="H16" s="858">
        <f t="shared" si="0"/>
        <v>0</v>
      </c>
      <c r="I16" s="859" t="s">
        <v>60</v>
      </c>
      <c r="J16" s="857"/>
      <c r="K16" s="857"/>
      <c r="L16" s="858">
        <f t="shared" si="1"/>
        <v>0</v>
      </c>
      <c r="M16" s="860"/>
      <c r="N16" s="857"/>
      <c r="O16" s="721"/>
    </row>
    <row r="17" spans="2:15" s="6" customFormat="1" ht="15" customHeight="1" x14ac:dyDescent="0.2">
      <c r="B17" s="854">
        <v>10</v>
      </c>
      <c r="C17" s="855" t="s">
        <v>581</v>
      </c>
      <c r="D17" s="856" t="s">
        <v>133</v>
      </c>
      <c r="E17" s="856" t="s">
        <v>61</v>
      </c>
      <c r="F17" s="857"/>
      <c r="G17" s="857"/>
      <c r="H17" s="858">
        <f t="shared" si="0"/>
        <v>0</v>
      </c>
      <c r="I17" s="859" t="s">
        <v>60</v>
      </c>
      <c r="J17" s="857"/>
      <c r="K17" s="857"/>
      <c r="L17" s="858">
        <f t="shared" si="1"/>
        <v>0</v>
      </c>
      <c r="M17" s="860"/>
      <c r="N17" s="857"/>
      <c r="O17" s="721"/>
    </row>
    <row r="18" spans="2:15" s="6" customFormat="1" ht="15" customHeight="1" x14ac:dyDescent="0.2">
      <c r="B18" s="854">
        <v>11</v>
      </c>
      <c r="C18" s="855" t="s">
        <v>482</v>
      </c>
      <c r="D18" s="856" t="s">
        <v>133</v>
      </c>
      <c r="E18" s="856" t="s">
        <v>61</v>
      </c>
      <c r="F18" s="857"/>
      <c r="G18" s="857"/>
      <c r="H18" s="858">
        <f t="shared" si="0"/>
        <v>0</v>
      </c>
      <c r="I18" s="859" t="s">
        <v>60</v>
      </c>
      <c r="J18" s="857"/>
      <c r="K18" s="857"/>
      <c r="L18" s="858">
        <f t="shared" si="1"/>
        <v>0</v>
      </c>
      <c r="M18" s="860"/>
      <c r="N18" s="857"/>
      <c r="O18" s="721"/>
    </row>
    <row r="19" spans="2:15" s="6" customFormat="1" ht="15" customHeight="1" x14ac:dyDescent="0.2">
      <c r="B19" s="854">
        <v>12</v>
      </c>
      <c r="C19" s="855" t="s">
        <v>582</v>
      </c>
      <c r="D19" s="856" t="s">
        <v>133</v>
      </c>
      <c r="E19" s="856" t="s">
        <v>61</v>
      </c>
      <c r="F19" s="857"/>
      <c r="G19" s="857"/>
      <c r="H19" s="858">
        <f t="shared" si="0"/>
        <v>0</v>
      </c>
      <c r="I19" s="859" t="s">
        <v>60</v>
      </c>
      <c r="J19" s="857"/>
      <c r="K19" s="857"/>
      <c r="L19" s="858">
        <f t="shared" si="1"/>
        <v>0</v>
      </c>
      <c r="M19" s="860"/>
      <c r="N19" s="857"/>
      <c r="O19" s="721"/>
    </row>
    <row r="20" spans="2:15" s="6" customFormat="1" ht="15" customHeight="1" x14ac:dyDescent="0.2">
      <c r="B20" s="854">
        <v>13</v>
      </c>
      <c r="C20" s="855" t="s">
        <v>583</v>
      </c>
      <c r="D20" s="856" t="s">
        <v>133</v>
      </c>
      <c r="E20" s="856" t="s">
        <v>61</v>
      </c>
      <c r="F20" s="857"/>
      <c r="G20" s="857"/>
      <c r="H20" s="858">
        <f t="shared" si="0"/>
        <v>0</v>
      </c>
      <c r="I20" s="859" t="s">
        <v>60</v>
      </c>
      <c r="J20" s="857"/>
      <c r="K20" s="857"/>
      <c r="L20" s="858">
        <f t="shared" si="1"/>
        <v>0</v>
      </c>
      <c r="M20" s="860"/>
      <c r="N20" s="857"/>
      <c r="O20" s="721"/>
    </row>
    <row r="21" spans="2:15" s="6" customFormat="1" ht="15" customHeight="1" x14ac:dyDescent="0.2">
      <c r="B21" s="854">
        <v>14</v>
      </c>
      <c r="C21" s="855" t="s">
        <v>584</v>
      </c>
      <c r="D21" s="856" t="s">
        <v>134</v>
      </c>
      <c r="E21" s="856" t="s">
        <v>61</v>
      </c>
      <c r="F21" s="857"/>
      <c r="G21" s="857"/>
      <c r="H21" s="858">
        <f t="shared" si="0"/>
        <v>0</v>
      </c>
      <c r="I21" s="859" t="s">
        <v>60</v>
      </c>
      <c r="J21" s="857"/>
      <c r="K21" s="857"/>
      <c r="L21" s="858">
        <f t="shared" si="1"/>
        <v>0</v>
      </c>
      <c r="M21" s="860"/>
      <c r="N21" s="857"/>
      <c r="O21" s="721"/>
    </row>
    <row r="22" spans="2:15" s="6" customFormat="1" ht="15" customHeight="1" x14ac:dyDescent="0.2">
      <c r="B22" s="854">
        <v>15</v>
      </c>
      <c r="C22" s="855" t="s">
        <v>585</v>
      </c>
      <c r="D22" s="856" t="s">
        <v>109</v>
      </c>
      <c r="E22" s="856" t="s">
        <v>61</v>
      </c>
      <c r="F22" s="857"/>
      <c r="G22" s="857"/>
      <c r="H22" s="858">
        <f t="shared" si="0"/>
        <v>0</v>
      </c>
      <c r="I22" s="859" t="s">
        <v>60</v>
      </c>
      <c r="J22" s="857"/>
      <c r="K22" s="857"/>
      <c r="L22" s="858">
        <f t="shared" si="1"/>
        <v>0</v>
      </c>
      <c r="M22" s="860"/>
      <c r="N22" s="857"/>
      <c r="O22" s="721"/>
    </row>
    <row r="23" spans="2:15" s="6" customFormat="1" ht="15" customHeight="1" x14ac:dyDescent="0.2">
      <c r="B23" s="854">
        <v>16</v>
      </c>
      <c r="C23" s="855" t="s">
        <v>586</v>
      </c>
      <c r="D23" s="856" t="s">
        <v>109</v>
      </c>
      <c r="E23" s="856" t="s">
        <v>61</v>
      </c>
      <c r="F23" s="857"/>
      <c r="G23" s="857"/>
      <c r="H23" s="858">
        <f t="shared" si="0"/>
        <v>0</v>
      </c>
      <c r="I23" s="859" t="s">
        <v>60</v>
      </c>
      <c r="J23" s="857"/>
      <c r="K23" s="857"/>
      <c r="L23" s="858">
        <f t="shared" si="1"/>
        <v>0</v>
      </c>
      <c r="M23" s="860"/>
      <c r="N23" s="857"/>
      <c r="O23" s="721"/>
    </row>
    <row r="24" spans="2:15" s="6" customFormat="1" ht="15" customHeight="1" x14ac:dyDescent="0.2">
      <c r="B24" s="854">
        <v>17</v>
      </c>
      <c r="C24" s="855" t="s">
        <v>587</v>
      </c>
      <c r="D24" s="856" t="s">
        <v>109</v>
      </c>
      <c r="E24" s="856" t="s">
        <v>61</v>
      </c>
      <c r="F24" s="857"/>
      <c r="G24" s="857"/>
      <c r="H24" s="858">
        <f t="shared" ref="H24:H39" si="2">SUM(F24:F24)+G24*15</f>
        <v>0</v>
      </c>
      <c r="I24" s="859" t="s">
        <v>60</v>
      </c>
      <c r="J24" s="857"/>
      <c r="K24" s="857"/>
      <c r="L24" s="858">
        <f t="shared" ref="L24:L39" si="3">SUM(J24:J24)+K24*15</f>
        <v>0</v>
      </c>
      <c r="M24" s="860"/>
      <c r="N24" s="857"/>
      <c r="O24" s="721"/>
    </row>
    <row r="25" spans="2:15" s="6" customFormat="1" ht="15" customHeight="1" x14ac:dyDescent="0.2">
      <c r="B25" s="854">
        <v>18</v>
      </c>
      <c r="C25" s="855" t="s">
        <v>588</v>
      </c>
      <c r="D25" s="856" t="s">
        <v>109</v>
      </c>
      <c r="E25" s="856" t="s">
        <v>61</v>
      </c>
      <c r="F25" s="857"/>
      <c r="G25" s="857"/>
      <c r="H25" s="858">
        <f t="shared" si="2"/>
        <v>0</v>
      </c>
      <c r="I25" s="859" t="s">
        <v>60</v>
      </c>
      <c r="J25" s="857"/>
      <c r="K25" s="857"/>
      <c r="L25" s="858">
        <f t="shared" si="3"/>
        <v>0</v>
      </c>
      <c r="M25" s="860"/>
      <c r="N25" s="857"/>
      <c r="O25" s="721"/>
    </row>
    <row r="26" spans="2:15" s="6" customFormat="1" ht="15" customHeight="1" x14ac:dyDescent="0.2">
      <c r="B26" s="854">
        <v>19</v>
      </c>
      <c r="C26" s="855" t="s">
        <v>589</v>
      </c>
      <c r="D26" s="856" t="s">
        <v>109</v>
      </c>
      <c r="E26" s="856" t="s">
        <v>61</v>
      </c>
      <c r="F26" s="857"/>
      <c r="G26" s="857"/>
      <c r="H26" s="858">
        <f t="shared" si="2"/>
        <v>0</v>
      </c>
      <c r="I26" s="859" t="s">
        <v>60</v>
      </c>
      <c r="J26" s="857"/>
      <c r="K26" s="857"/>
      <c r="L26" s="858">
        <f t="shared" si="3"/>
        <v>0</v>
      </c>
      <c r="M26" s="860"/>
      <c r="N26" s="857"/>
      <c r="O26" s="721"/>
    </row>
    <row r="27" spans="2:15" s="6" customFormat="1" ht="15" customHeight="1" x14ac:dyDescent="0.2">
      <c r="B27" s="854">
        <v>20</v>
      </c>
      <c r="C27" s="855" t="s">
        <v>590</v>
      </c>
      <c r="D27" s="856" t="s">
        <v>109</v>
      </c>
      <c r="E27" s="856" t="s">
        <v>61</v>
      </c>
      <c r="F27" s="857"/>
      <c r="G27" s="857"/>
      <c r="H27" s="858">
        <f t="shared" si="2"/>
        <v>0</v>
      </c>
      <c r="I27" s="859" t="s">
        <v>60</v>
      </c>
      <c r="J27" s="857"/>
      <c r="K27" s="857"/>
      <c r="L27" s="858">
        <f t="shared" si="3"/>
        <v>0</v>
      </c>
      <c r="M27" s="860"/>
      <c r="N27" s="857"/>
      <c r="O27" s="721"/>
    </row>
    <row r="28" spans="2:15" s="6" customFormat="1" ht="15" customHeight="1" x14ac:dyDescent="0.2">
      <c r="B28" s="854">
        <v>21</v>
      </c>
      <c r="C28" s="855" t="s">
        <v>591</v>
      </c>
      <c r="D28" s="856" t="s">
        <v>109</v>
      </c>
      <c r="E28" s="856" t="s">
        <v>61</v>
      </c>
      <c r="F28" s="857"/>
      <c r="G28" s="857"/>
      <c r="H28" s="858">
        <f t="shared" si="2"/>
        <v>0</v>
      </c>
      <c r="I28" s="859" t="s">
        <v>60</v>
      </c>
      <c r="J28" s="857"/>
      <c r="K28" s="857"/>
      <c r="L28" s="858">
        <f t="shared" si="3"/>
        <v>0</v>
      </c>
      <c r="M28" s="860"/>
      <c r="N28" s="857"/>
      <c r="O28" s="721"/>
    </row>
    <row r="29" spans="2:15" s="6" customFormat="1" ht="15" customHeight="1" x14ac:dyDescent="0.2">
      <c r="B29" s="854">
        <v>22</v>
      </c>
      <c r="C29" s="855" t="s">
        <v>592</v>
      </c>
      <c r="D29" s="856" t="s">
        <v>109</v>
      </c>
      <c r="E29" s="856" t="s">
        <v>61</v>
      </c>
      <c r="F29" s="857"/>
      <c r="G29" s="857"/>
      <c r="H29" s="858">
        <f t="shared" si="2"/>
        <v>0</v>
      </c>
      <c r="I29" s="859" t="s">
        <v>60</v>
      </c>
      <c r="J29" s="857"/>
      <c r="K29" s="857"/>
      <c r="L29" s="858">
        <f t="shared" si="3"/>
        <v>0</v>
      </c>
      <c r="M29" s="860"/>
      <c r="N29" s="857"/>
      <c r="O29" s="721"/>
    </row>
    <row r="30" spans="2:15" s="6" customFormat="1" ht="15" customHeight="1" x14ac:dyDescent="0.2">
      <c r="B30" s="854">
        <v>23</v>
      </c>
      <c r="C30" s="855" t="s">
        <v>593</v>
      </c>
      <c r="D30" s="856" t="s">
        <v>109</v>
      </c>
      <c r="E30" s="856" t="s">
        <v>61</v>
      </c>
      <c r="F30" s="857"/>
      <c r="G30" s="857"/>
      <c r="H30" s="858">
        <f t="shared" si="2"/>
        <v>0</v>
      </c>
      <c r="I30" s="859" t="s">
        <v>60</v>
      </c>
      <c r="J30" s="857"/>
      <c r="K30" s="857"/>
      <c r="L30" s="858">
        <f t="shared" si="3"/>
        <v>0</v>
      </c>
      <c r="M30" s="860"/>
      <c r="N30" s="857"/>
      <c r="O30" s="721"/>
    </row>
    <row r="31" spans="2:15" s="6" customFormat="1" ht="15" customHeight="1" x14ac:dyDescent="0.2">
      <c r="B31" s="854">
        <v>24</v>
      </c>
      <c r="C31" s="855" t="s">
        <v>594</v>
      </c>
      <c r="D31" s="856" t="s">
        <v>109</v>
      </c>
      <c r="E31" s="856" t="s">
        <v>61</v>
      </c>
      <c r="F31" s="857"/>
      <c r="G31" s="857"/>
      <c r="H31" s="858">
        <f t="shared" si="2"/>
        <v>0</v>
      </c>
      <c r="I31" s="859" t="s">
        <v>60</v>
      </c>
      <c r="J31" s="857"/>
      <c r="K31" s="857"/>
      <c r="L31" s="858">
        <f t="shared" si="3"/>
        <v>0</v>
      </c>
      <c r="M31" s="860"/>
      <c r="N31" s="857"/>
      <c r="O31" s="721"/>
    </row>
    <row r="32" spans="2:15" s="6" customFormat="1" ht="15" customHeight="1" x14ac:dyDescent="0.2">
      <c r="B32" s="854">
        <v>25</v>
      </c>
      <c r="C32" s="855" t="s">
        <v>595</v>
      </c>
      <c r="D32" s="856" t="s">
        <v>109</v>
      </c>
      <c r="E32" s="856" t="s">
        <v>61</v>
      </c>
      <c r="F32" s="857"/>
      <c r="G32" s="857"/>
      <c r="H32" s="858">
        <f t="shared" si="2"/>
        <v>0</v>
      </c>
      <c r="I32" s="859" t="s">
        <v>60</v>
      </c>
      <c r="J32" s="857"/>
      <c r="K32" s="857"/>
      <c r="L32" s="858">
        <f t="shared" si="3"/>
        <v>0</v>
      </c>
      <c r="M32" s="860"/>
      <c r="N32" s="857"/>
      <c r="O32" s="721"/>
    </row>
    <row r="33" spans="2:15" s="6" customFormat="1" ht="15" customHeight="1" x14ac:dyDescent="0.2">
      <c r="B33" s="854">
        <v>26</v>
      </c>
      <c r="C33" s="855" t="s">
        <v>596</v>
      </c>
      <c r="D33" s="856" t="s">
        <v>109</v>
      </c>
      <c r="E33" s="856" t="s">
        <v>61</v>
      </c>
      <c r="F33" s="857"/>
      <c r="G33" s="857"/>
      <c r="H33" s="858">
        <f t="shared" si="2"/>
        <v>0</v>
      </c>
      <c r="I33" s="859" t="s">
        <v>60</v>
      </c>
      <c r="J33" s="857"/>
      <c r="K33" s="857"/>
      <c r="L33" s="858">
        <f t="shared" si="3"/>
        <v>0</v>
      </c>
      <c r="M33" s="860"/>
      <c r="N33" s="857"/>
      <c r="O33" s="721"/>
    </row>
    <row r="34" spans="2:15" s="6" customFormat="1" ht="15" customHeight="1" x14ac:dyDescent="0.2">
      <c r="B34" s="854">
        <v>27</v>
      </c>
      <c r="C34" s="855" t="s">
        <v>597</v>
      </c>
      <c r="D34" s="856" t="s">
        <v>135</v>
      </c>
      <c r="E34" s="856" t="s">
        <v>61</v>
      </c>
      <c r="F34" s="857"/>
      <c r="G34" s="857"/>
      <c r="H34" s="858">
        <f t="shared" si="2"/>
        <v>0</v>
      </c>
      <c r="I34" s="859" t="s">
        <v>60</v>
      </c>
      <c r="J34" s="857"/>
      <c r="K34" s="857"/>
      <c r="L34" s="858">
        <f t="shared" si="3"/>
        <v>0</v>
      </c>
      <c r="M34" s="860"/>
      <c r="N34" s="857"/>
      <c r="O34" s="721"/>
    </row>
    <row r="35" spans="2:15" s="6" customFormat="1" ht="15" customHeight="1" x14ac:dyDescent="0.2">
      <c r="B35" s="854">
        <v>28</v>
      </c>
      <c r="C35" s="855" t="s">
        <v>598</v>
      </c>
      <c r="D35" s="856" t="s">
        <v>135</v>
      </c>
      <c r="E35" s="856" t="s">
        <v>61</v>
      </c>
      <c r="F35" s="857"/>
      <c r="G35" s="857"/>
      <c r="H35" s="858">
        <f t="shared" si="2"/>
        <v>0</v>
      </c>
      <c r="I35" s="859" t="s">
        <v>60</v>
      </c>
      <c r="J35" s="857"/>
      <c r="K35" s="857"/>
      <c r="L35" s="858">
        <f t="shared" si="3"/>
        <v>0</v>
      </c>
      <c r="M35" s="860"/>
      <c r="N35" s="857"/>
      <c r="O35" s="721"/>
    </row>
    <row r="36" spans="2:15" s="6" customFormat="1" ht="15" customHeight="1" x14ac:dyDescent="0.2">
      <c r="B36" s="854">
        <v>29</v>
      </c>
      <c r="C36" s="855" t="s">
        <v>599</v>
      </c>
      <c r="D36" s="856" t="s">
        <v>135</v>
      </c>
      <c r="E36" s="856" t="s">
        <v>61</v>
      </c>
      <c r="F36" s="857"/>
      <c r="G36" s="857"/>
      <c r="H36" s="858">
        <f t="shared" si="2"/>
        <v>0</v>
      </c>
      <c r="I36" s="859" t="s">
        <v>60</v>
      </c>
      <c r="J36" s="857"/>
      <c r="K36" s="857"/>
      <c r="L36" s="858">
        <f t="shared" si="3"/>
        <v>0</v>
      </c>
      <c r="M36" s="860"/>
      <c r="N36" s="857"/>
      <c r="O36" s="721"/>
    </row>
    <row r="37" spans="2:15" s="6" customFormat="1" ht="15" customHeight="1" x14ac:dyDescent="0.2">
      <c r="B37" s="854">
        <v>30</v>
      </c>
      <c r="C37" s="855" t="s">
        <v>600</v>
      </c>
      <c r="D37" s="856" t="s">
        <v>135</v>
      </c>
      <c r="E37" s="856" t="s">
        <v>61</v>
      </c>
      <c r="F37" s="857"/>
      <c r="G37" s="857"/>
      <c r="H37" s="858">
        <f t="shared" si="2"/>
        <v>0</v>
      </c>
      <c r="I37" s="859" t="s">
        <v>60</v>
      </c>
      <c r="J37" s="857"/>
      <c r="K37" s="857"/>
      <c r="L37" s="858">
        <f t="shared" si="3"/>
        <v>0</v>
      </c>
      <c r="M37" s="860"/>
      <c r="N37" s="857"/>
      <c r="O37" s="721"/>
    </row>
    <row r="38" spans="2:15" s="6" customFormat="1" ht="15" customHeight="1" x14ac:dyDescent="0.2">
      <c r="B38" s="854">
        <v>31</v>
      </c>
      <c r="C38" s="855" t="s">
        <v>601</v>
      </c>
      <c r="D38" s="856" t="s">
        <v>109</v>
      </c>
      <c r="E38" s="856" t="s">
        <v>61</v>
      </c>
      <c r="F38" s="857"/>
      <c r="G38" s="857"/>
      <c r="H38" s="858">
        <f t="shared" si="2"/>
        <v>0</v>
      </c>
      <c r="I38" s="859" t="s">
        <v>60</v>
      </c>
      <c r="J38" s="857"/>
      <c r="K38" s="857"/>
      <c r="L38" s="858">
        <f t="shared" si="3"/>
        <v>0</v>
      </c>
      <c r="M38" s="860"/>
      <c r="N38" s="857"/>
      <c r="O38" s="721"/>
    </row>
    <row r="39" spans="2:15" s="6" customFormat="1" ht="15" customHeight="1" x14ac:dyDescent="0.2">
      <c r="B39" s="854">
        <v>32</v>
      </c>
      <c r="C39" s="855" t="s">
        <v>602</v>
      </c>
      <c r="D39" s="856" t="s">
        <v>109</v>
      </c>
      <c r="E39" s="856" t="s">
        <v>61</v>
      </c>
      <c r="F39" s="857"/>
      <c r="G39" s="857"/>
      <c r="H39" s="858">
        <f t="shared" si="2"/>
        <v>0</v>
      </c>
      <c r="I39" s="859" t="s">
        <v>60</v>
      </c>
      <c r="J39" s="857"/>
      <c r="K39" s="857"/>
      <c r="L39" s="858">
        <f t="shared" si="3"/>
        <v>0</v>
      </c>
      <c r="M39" s="860"/>
      <c r="N39" s="857"/>
      <c r="O39" s="721"/>
    </row>
    <row r="40" spans="2:15" s="6" customFormat="1" ht="15" customHeight="1" x14ac:dyDescent="0.2">
      <c r="B40" s="854">
        <v>33</v>
      </c>
      <c r="C40" s="855" t="s">
        <v>603</v>
      </c>
      <c r="D40" s="856" t="s">
        <v>109</v>
      </c>
      <c r="E40" s="856" t="s">
        <v>61</v>
      </c>
      <c r="F40" s="857"/>
      <c r="G40" s="857"/>
      <c r="H40" s="858">
        <f t="shared" ref="H40:H42" si="4">SUM(F40:F40)+G40*15</f>
        <v>0</v>
      </c>
      <c r="I40" s="859" t="s">
        <v>60</v>
      </c>
      <c r="J40" s="857"/>
      <c r="K40" s="857"/>
      <c r="L40" s="858">
        <f t="shared" ref="L40:L42" si="5">SUM(J40:J40)+K40*15</f>
        <v>0</v>
      </c>
      <c r="M40" s="860"/>
      <c r="N40" s="857"/>
      <c r="O40" s="721"/>
    </row>
    <row r="41" spans="2:15" s="6" customFormat="1" ht="15" customHeight="1" x14ac:dyDescent="0.2">
      <c r="B41" s="854">
        <v>34</v>
      </c>
      <c r="C41" s="855" t="s">
        <v>604</v>
      </c>
      <c r="D41" s="856" t="s">
        <v>135</v>
      </c>
      <c r="E41" s="856" t="s">
        <v>61</v>
      </c>
      <c r="F41" s="857"/>
      <c r="G41" s="857"/>
      <c r="H41" s="858">
        <f t="shared" si="4"/>
        <v>0</v>
      </c>
      <c r="I41" s="859" t="s">
        <v>60</v>
      </c>
      <c r="J41" s="857"/>
      <c r="K41" s="857"/>
      <c r="L41" s="858">
        <f t="shared" si="5"/>
        <v>0</v>
      </c>
      <c r="M41" s="860"/>
      <c r="N41" s="857"/>
      <c r="O41" s="721"/>
    </row>
    <row r="42" spans="2:15" s="6" customFormat="1" ht="15" customHeight="1" thickBot="1" x14ac:dyDescent="0.25">
      <c r="B42" s="854">
        <v>35</v>
      </c>
      <c r="C42" s="855" t="s">
        <v>532</v>
      </c>
      <c r="D42" s="856" t="s">
        <v>135</v>
      </c>
      <c r="E42" s="856" t="s">
        <v>61</v>
      </c>
      <c r="F42" s="857"/>
      <c r="G42" s="857"/>
      <c r="H42" s="858">
        <f t="shared" si="4"/>
        <v>0</v>
      </c>
      <c r="I42" s="859" t="s">
        <v>60</v>
      </c>
      <c r="J42" s="857"/>
      <c r="K42" s="857"/>
      <c r="L42" s="858">
        <f t="shared" si="5"/>
        <v>0</v>
      </c>
      <c r="M42" s="866"/>
      <c r="N42" s="867"/>
      <c r="O42" s="721"/>
    </row>
    <row r="43" spans="2:15" ht="13.5" customHeight="1" thickBot="1" x14ac:dyDescent="0.25">
      <c r="B43" s="853"/>
      <c r="C43" s="853"/>
      <c r="D43" s="853"/>
      <c r="E43" s="853"/>
      <c r="F43" s="853"/>
      <c r="G43" s="853"/>
      <c r="H43" s="722"/>
      <c r="I43" s="853"/>
      <c r="J43" s="722"/>
      <c r="K43" s="722"/>
      <c r="L43" s="722" t="s">
        <v>378</v>
      </c>
      <c r="M43" s="433">
        <f>SUM(M8:M42)</f>
        <v>0</v>
      </c>
      <c r="N43" s="433">
        <f>SUM(N8:N42)</f>
        <v>0</v>
      </c>
    </row>
    <row r="44" spans="2:15" ht="13.5" customHeight="1" x14ac:dyDescent="0.2">
      <c r="B44" s="853"/>
      <c r="C44" s="853"/>
      <c r="D44" s="853"/>
      <c r="E44" s="853"/>
      <c r="F44" s="853"/>
      <c r="G44" s="853"/>
      <c r="H44" s="722"/>
      <c r="I44" s="853"/>
      <c r="J44" s="722"/>
      <c r="K44" s="722"/>
      <c r="L44" s="722"/>
      <c r="M44" s="722"/>
    </row>
    <row r="45" spans="2:15" s="6" customFormat="1" ht="15" customHeight="1" x14ac:dyDescent="0.2">
      <c r="B45" s="1018" t="s">
        <v>112</v>
      </c>
      <c r="C45" s="1018"/>
      <c r="D45" s="840"/>
      <c r="E45" s="840"/>
      <c r="F45" s="839"/>
      <c r="G45" s="865"/>
      <c r="H45" s="839"/>
      <c r="I45" s="840"/>
      <c r="J45" s="839"/>
      <c r="K45" s="865"/>
      <c r="L45" s="839"/>
      <c r="M45" s="839"/>
      <c r="N45" s="839"/>
      <c r="O45" s="721"/>
    </row>
    <row r="46" spans="2:15" s="6" customFormat="1" ht="15" customHeight="1" x14ac:dyDescent="0.2">
      <c r="B46" s="854">
        <v>1</v>
      </c>
      <c r="C46" s="855" t="s">
        <v>501</v>
      </c>
      <c r="D46" s="856" t="s">
        <v>109</v>
      </c>
      <c r="E46" s="856" t="s">
        <v>61</v>
      </c>
      <c r="F46" s="857"/>
      <c r="G46" s="857"/>
      <c r="H46" s="858">
        <f t="shared" ref="H46:H60" si="6">SUM(F46:F46)+G46*15</f>
        <v>0</v>
      </c>
      <c r="I46" s="859" t="s">
        <v>60</v>
      </c>
      <c r="J46" s="857"/>
      <c r="K46" s="857"/>
      <c r="L46" s="858">
        <f t="shared" ref="L46:L60" si="7">SUM(J46:J46)+K46*15</f>
        <v>0</v>
      </c>
      <c r="M46" s="860">
        <f t="shared" ref="M46:M60" si="8">SUM(L46:L46)</f>
        <v>0</v>
      </c>
      <c r="N46" s="857"/>
      <c r="O46" s="721"/>
    </row>
    <row r="47" spans="2:15" s="6" customFormat="1" ht="15" customHeight="1" x14ac:dyDescent="0.2">
      <c r="B47" s="854">
        <v>2</v>
      </c>
      <c r="C47" s="855" t="s">
        <v>503</v>
      </c>
      <c r="D47" s="856" t="s">
        <v>109</v>
      </c>
      <c r="E47" s="856" t="s">
        <v>61</v>
      </c>
      <c r="F47" s="857"/>
      <c r="G47" s="857"/>
      <c r="H47" s="858">
        <f t="shared" si="6"/>
        <v>0</v>
      </c>
      <c r="I47" s="859" t="s">
        <v>60</v>
      </c>
      <c r="J47" s="857"/>
      <c r="K47" s="857"/>
      <c r="L47" s="858">
        <f t="shared" si="7"/>
        <v>0</v>
      </c>
      <c r="M47" s="860">
        <f t="shared" si="8"/>
        <v>0</v>
      </c>
      <c r="N47" s="857"/>
      <c r="O47" s="721"/>
    </row>
    <row r="48" spans="2:15" s="6" customFormat="1" ht="15" customHeight="1" x14ac:dyDescent="0.2">
      <c r="B48" s="854">
        <v>3</v>
      </c>
      <c r="C48" s="855" t="s">
        <v>505</v>
      </c>
      <c r="D48" s="856" t="s">
        <v>109</v>
      </c>
      <c r="E48" s="856" t="s">
        <v>61</v>
      </c>
      <c r="F48" s="857"/>
      <c r="G48" s="857"/>
      <c r="H48" s="858">
        <f t="shared" si="6"/>
        <v>0</v>
      </c>
      <c r="I48" s="859" t="s">
        <v>60</v>
      </c>
      <c r="J48" s="857"/>
      <c r="K48" s="857"/>
      <c r="L48" s="858">
        <f t="shared" si="7"/>
        <v>0</v>
      </c>
      <c r="M48" s="860">
        <f t="shared" si="8"/>
        <v>0</v>
      </c>
      <c r="N48" s="857"/>
      <c r="O48" s="721"/>
    </row>
    <row r="49" spans="2:15" s="6" customFormat="1" ht="15" customHeight="1" x14ac:dyDescent="0.2">
      <c r="B49" s="854">
        <v>4</v>
      </c>
      <c r="C49" s="855" t="s">
        <v>507</v>
      </c>
      <c r="D49" s="856" t="s">
        <v>109</v>
      </c>
      <c r="E49" s="856" t="s">
        <v>61</v>
      </c>
      <c r="F49" s="857"/>
      <c r="G49" s="857"/>
      <c r="H49" s="858">
        <f t="shared" si="6"/>
        <v>0</v>
      </c>
      <c r="I49" s="859" t="s">
        <v>60</v>
      </c>
      <c r="J49" s="857"/>
      <c r="K49" s="857"/>
      <c r="L49" s="858">
        <f t="shared" si="7"/>
        <v>0</v>
      </c>
      <c r="M49" s="860">
        <f t="shared" si="8"/>
        <v>0</v>
      </c>
      <c r="N49" s="857"/>
      <c r="O49" s="721"/>
    </row>
    <row r="50" spans="2:15" s="6" customFormat="1" ht="15" customHeight="1" x14ac:dyDescent="0.2">
      <c r="B50" s="854">
        <v>5</v>
      </c>
      <c r="C50" s="855" t="s">
        <v>509</v>
      </c>
      <c r="D50" s="856" t="s">
        <v>109</v>
      </c>
      <c r="E50" s="856" t="s">
        <v>61</v>
      </c>
      <c r="F50" s="857"/>
      <c r="G50" s="857"/>
      <c r="H50" s="858">
        <f t="shared" si="6"/>
        <v>0</v>
      </c>
      <c r="I50" s="859" t="s">
        <v>60</v>
      </c>
      <c r="J50" s="857"/>
      <c r="K50" s="857"/>
      <c r="L50" s="858">
        <f t="shared" si="7"/>
        <v>0</v>
      </c>
      <c r="M50" s="860">
        <f t="shared" si="8"/>
        <v>0</v>
      </c>
      <c r="N50" s="857"/>
      <c r="O50" s="721"/>
    </row>
    <row r="51" spans="2:15" s="6" customFormat="1" ht="15" customHeight="1" x14ac:dyDescent="0.2">
      <c r="B51" s="854">
        <v>6</v>
      </c>
      <c r="C51" s="855" t="s">
        <v>511</v>
      </c>
      <c r="D51" s="856" t="s">
        <v>109</v>
      </c>
      <c r="E51" s="856" t="s">
        <v>61</v>
      </c>
      <c r="F51" s="857"/>
      <c r="G51" s="857"/>
      <c r="H51" s="858">
        <f t="shared" si="6"/>
        <v>0</v>
      </c>
      <c r="I51" s="859" t="s">
        <v>60</v>
      </c>
      <c r="J51" s="857"/>
      <c r="K51" s="857"/>
      <c r="L51" s="858">
        <f t="shared" si="7"/>
        <v>0</v>
      </c>
      <c r="M51" s="860">
        <f t="shared" si="8"/>
        <v>0</v>
      </c>
      <c r="N51" s="857"/>
      <c r="O51" s="721"/>
    </row>
    <row r="52" spans="2:15" s="6" customFormat="1" ht="15" customHeight="1" x14ac:dyDescent="0.2">
      <c r="B52" s="854">
        <v>7</v>
      </c>
      <c r="C52" s="855" t="s">
        <v>513</v>
      </c>
      <c r="D52" s="856" t="s">
        <v>109</v>
      </c>
      <c r="E52" s="856" t="s">
        <v>61</v>
      </c>
      <c r="F52" s="857"/>
      <c r="G52" s="857"/>
      <c r="H52" s="858">
        <f t="shared" si="6"/>
        <v>0</v>
      </c>
      <c r="I52" s="859" t="s">
        <v>60</v>
      </c>
      <c r="J52" s="857"/>
      <c r="K52" s="857"/>
      <c r="L52" s="858">
        <f t="shared" si="7"/>
        <v>0</v>
      </c>
      <c r="M52" s="860">
        <f t="shared" si="8"/>
        <v>0</v>
      </c>
      <c r="N52" s="857"/>
      <c r="O52" s="721"/>
    </row>
    <row r="53" spans="2:15" s="6" customFormat="1" ht="15" customHeight="1" x14ac:dyDescent="0.2">
      <c r="B53" s="854">
        <v>8</v>
      </c>
      <c r="C53" s="855" t="s">
        <v>515</v>
      </c>
      <c r="D53" s="856" t="s">
        <v>109</v>
      </c>
      <c r="E53" s="856" t="s">
        <v>61</v>
      </c>
      <c r="F53" s="857"/>
      <c r="G53" s="857"/>
      <c r="H53" s="858">
        <f t="shared" si="6"/>
        <v>0</v>
      </c>
      <c r="I53" s="859" t="s">
        <v>60</v>
      </c>
      <c r="J53" s="857"/>
      <c r="K53" s="857"/>
      <c r="L53" s="858">
        <f t="shared" si="7"/>
        <v>0</v>
      </c>
      <c r="M53" s="860">
        <f t="shared" si="8"/>
        <v>0</v>
      </c>
      <c r="N53" s="857"/>
      <c r="O53" s="721"/>
    </row>
    <row r="54" spans="2:15" s="6" customFormat="1" ht="15" customHeight="1" x14ac:dyDescent="0.2">
      <c r="B54" s="854">
        <v>9</v>
      </c>
      <c r="C54" s="855" t="s">
        <v>517</v>
      </c>
      <c r="D54" s="856" t="s">
        <v>109</v>
      </c>
      <c r="E54" s="856" t="s">
        <v>61</v>
      </c>
      <c r="F54" s="857"/>
      <c r="G54" s="857"/>
      <c r="H54" s="858">
        <f t="shared" si="6"/>
        <v>0</v>
      </c>
      <c r="I54" s="859" t="s">
        <v>60</v>
      </c>
      <c r="J54" s="857"/>
      <c r="K54" s="857"/>
      <c r="L54" s="858">
        <f t="shared" si="7"/>
        <v>0</v>
      </c>
      <c r="M54" s="860">
        <f t="shared" si="8"/>
        <v>0</v>
      </c>
      <c r="N54" s="857"/>
      <c r="O54" s="721"/>
    </row>
    <row r="55" spans="2:15" s="6" customFormat="1" ht="15" customHeight="1" x14ac:dyDescent="0.2">
      <c r="B55" s="854">
        <v>10</v>
      </c>
      <c r="C55" s="855" t="s">
        <v>519</v>
      </c>
      <c r="D55" s="856" t="s">
        <v>109</v>
      </c>
      <c r="E55" s="856" t="s">
        <v>61</v>
      </c>
      <c r="F55" s="857"/>
      <c r="G55" s="857"/>
      <c r="H55" s="858">
        <f t="shared" si="6"/>
        <v>0</v>
      </c>
      <c r="I55" s="859" t="s">
        <v>60</v>
      </c>
      <c r="J55" s="857"/>
      <c r="K55" s="857"/>
      <c r="L55" s="858">
        <f t="shared" si="7"/>
        <v>0</v>
      </c>
      <c r="M55" s="860">
        <f t="shared" si="8"/>
        <v>0</v>
      </c>
      <c r="N55" s="857"/>
      <c r="O55" s="721"/>
    </row>
    <row r="56" spans="2:15" s="6" customFormat="1" ht="15" customHeight="1" x14ac:dyDescent="0.2">
      <c r="B56" s="854">
        <v>11</v>
      </c>
      <c r="C56" s="855" t="s">
        <v>521</v>
      </c>
      <c r="D56" s="856" t="s">
        <v>109</v>
      </c>
      <c r="E56" s="856" t="s">
        <v>61</v>
      </c>
      <c r="F56" s="857"/>
      <c r="G56" s="857"/>
      <c r="H56" s="858">
        <f t="shared" si="6"/>
        <v>0</v>
      </c>
      <c r="I56" s="859" t="s">
        <v>60</v>
      </c>
      <c r="J56" s="857"/>
      <c r="K56" s="857"/>
      <c r="L56" s="858">
        <f t="shared" si="7"/>
        <v>0</v>
      </c>
      <c r="M56" s="860">
        <f t="shared" si="8"/>
        <v>0</v>
      </c>
      <c r="N56" s="857"/>
      <c r="O56" s="721"/>
    </row>
    <row r="57" spans="2:15" s="6" customFormat="1" ht="15" customHeight="1" x14ac:dyDescent="0.2">
      <c r="B57" s="854">
        <v>12</v>
      </c>
      <c r="C57" s="855" t="s">
        <v>523</v>
      </c>
      <c r="D57" s="856" t="s">
        <v>109</v>
      </c>
      <c r="E57" s="856" t="s">
        <v>61</v>
      </c>
      <c r="F57" s="857"/>
      <c r="G57" s="857"/>
      <c r="H57" s="858">
        <f t="shared" si="6"/>
        <v>0</v>
      </c>
      <c r="I57" s="859" t="s">
        <v>60</v>
      </c>
      <c r="J57" s="857"/>
      <c r="K57" s="857"/>
      <c r="L57" s="858">
        <f t="shared" si="7"/>
        <v>0</v>
      </c>
      <c r="M57" s="860">
        <f t="shared" si="8"/>
        <v>0</v>
      </c>
      <c r="N57" s="857"/>
      <c r="O57" s="721"/>
    </row>
    <row r="58" spans="2:15" s="6" customFormat="1" ht="15" customHeight="1" x14ac:dyDescent="0.2">
      <c r="B58" s="854">
        <v>13</v>
      </c>
      <c r="C58" s="855" t="s">
        <v>525</v>
      </c>
      <c r="D58" s="856" t="s">
        <v>109</v>
      </c>
      <c r="E58" s="856" t="s">
        <v>61</v>
      </c>
      <c r="F58" s="857"/>
      <c r="G58" s="857"/>
      <c r="H58" s="858">
        <f t="shared" si="6"/>
        <v>0</v>
      </c>
      <c r="I58" s="859" t="s">
        <v>60</v>
      </c>
      <c r="J58" s="857"/>
      <c r="K58" s="857"/>
      <c r="L58" s="858">
        <f t="shared" si="7"/>
        <v>0</v>
      </c>
      <c r="M58" s="860">
        <f t="shared" si="8"/>
        <v>0</v>
      </c>
      <c r="N58" s="857"/>
      <c r="O58" s="721"/>
    </row>
    <row r="59" spans="2:15" s="6" customFormat="1" ht="15" customHeight="1" x14ac:dyDescent="0.2">
      <c r="B59" s="854">
        <v>14</v>
      </c>
      <c r="C59" s="855" t="s">
        <v>527</v>
      </c>
      <c r="D59" s="856" t="s">
        <v>109</v>
      </c>
      <c r="E59" s="856" t="s">
        <v>61</v>
      </c>
      <c r="F59" s="857"/>
      <c r="G59" s="857"/>
      <c r="H59" s="858">
        <f t="shared" si="6"/>
        <v>0</v>
      </c>
      <c r="I59" s="859" t="s">
        <v>60</v>
      </c>
      <c r="J59" s="857"/>
      <c r="K59" s="857"/>
      <c r="L59" s="858">
        <f t="shared" si="7"/>
        <v>0</v>
      </c>
      <c r="M59" s="860">
        <f t="shared" si="8"/>
        <v>0</v>
      </c>
      <c r="N59" s="857"/>
      <c r="O59" s="721"/>
    </row>
    <row r="60" spans="2:15" s="6" customFormat="1" ht="15" customHeight="1" thickBot="1" x14ac:dyDescent="0.25">
      <c r="B60" s="854">
        <v>15</v>
      </c>
      <c r="C60" s="855" t="s">
        <v>529</v>
      </c>
      <c r="D60" s="856" t="s">
        <v>109</v>
      </c>
      <c r="E60" s="856" t="s">
        <v>61</v>
      </c>
      <c r="F60" s="857"/>
      <c r="G60" s="857"/>
      <c r="H60" s="858">
        <f t="shared" si="6"/>
        <v>0</v>
      </c>
      <c r="I60" s="859" t="s">
        <v>60</v>
      </c>
      <c r="J60" s="857"/>
      <c r="K60" s="857"/>
      <c r="L60" s="858">
        <f t="shared" si="7"/>
        <v>0</v>
      </c>
      <c r="M60" s="866">
        <f t="shared" si="8"/>
        <v>0</v>
      </c>
      <c r="N60" s="867"/>
      <c r="O60" s="721"/>
    </row>
    <row r="61" spans="2:15" ht="13.5" customHeight="1" thickBot="1" x14ac:dyDescent="0.25">
      <c r="B61" s="231" t="s">
        <v>424</v>
      </c>
      <c r="L61" s="722" t="s">
        <v>377</v>
      </c>
      <c r="M61" s="433">
        <f>SUM(M46:M60)</f>
        <v>0</v>
      </c>
      <c r="N61" s="433">
        <f>SUM(N46:N60)</f>
        <v>0</v>
      </c>
    </row>
    <row r="62" spans="2:15" ht="13.5" customHeight="1" x14ac:dyDescent="0.2">
      <c r="B62" s="231" t="s">
        <v>422</v>
      </c>
      <c r="M62" s="176"/>
    </row>
    <row r="63" spans="2:15" ht="13.5" customHeight="1" x14ac:dyDescent="0.2">
      <c r="B63" s="434" t="s">
        <v>423</v>
      </c>
    </row>
  </sheetData>
  <mergeCells count="19">
    <mergeCell ref="J5:J6"/>
    <mergeCell ref="O5:O6"/>
    <mergeCell ref="N5:N6"/>
    <mergeCell ref="B45:C45"/>
    <mergeCell ref="G2:I2"/>
    <mergeCell ref="K5:K6"/>
    <mergeCell ref="L5:L6"/>
    <mergeCell ref="M5:M6"/>
    <mergeCell ref="B7:C7"/>
    <mergeCell ref="B4:B6"/>
    <mergeCell ref="C4:C6"/>
    <mergeCell ref="D4:D6"/>
    <mergeCell ref="E4:H4"/>
    <mergeCell ref="I4:M4"/>
    <mergeCell ref="E5:E6"/>
    <mergeCell ref="G5:G6"/>
    <mergeCell ref="H5:H6"/>
    <mergeCell ref="I5:I6"/>
    <mergeCell ref="F5:F6"/>
  </mergeCells>
  <phoneticPr fontId="1"/>
  <dataValidations count="1">
    <dataValidation type="list" allowBlank="1" showInputMessage="1" showErrorMessage="1" sqref="G2">
      <formula1>$Q$2:$Q$4</formula1>
    </dataValidation>
  </dataValidations>
  <printOptions horizontalCentered="1" verticalCentered="1"/>
  <pageMargins left="0.70866141732283472" right="0.19685039370078741" top="7.874015748031496E-2" bottom="7.874015748031496E-2" header="0" footer="0"/>
  <pageSetup paperSize="8"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様式1</vt:lpstr>
      <vt:lpstr>様式2</vt:lpstr>
      <vt:lpstr>様式3</vt:lpstr>
      <vt:lpstr>様式4</vt:lpstr>
      <vt:lpstr>質問書</vt:lpstr>
      <vt:lpstr>様式8-4</vt:lpstr>
      <vt:lpstr>様式8-5</vt:lpstr>
      <vt:lpstr>様式13-2</vt:lpstr>
      <vt:lpstr>様式13-3</vt:lpstr>
      <vt:lpstr>様式13-4（小学校）</vt:lpstr>
      <vt:lpstr>様式13-4（中学校）</vt:lpstr>
      <vt:lpstr>様式13-5</vt:lpstr>
      <vt:lpstr>質問書!Print_Area</vt:lpstr>
      <vt:lpstr>様式1!Print_Area</vt:lpstr>
      <vt:lpstr>'様式13-2'!Print_Area</vt:lpstr>
      <vt:lpstr>'様式13-3'!Print_Area</vt:lpstr>
      <vt:lpstr>'様式13-4（小学校）'!Print_Area</vt:lpstr>
      <vt:lpstr>'様式13-4（中学校）'!Print_Area</vt:lpstr>
      <vt:lpstr>'様式13-5'!Print_Area</vt:lpstr>
      <vt:lpstr>様式2!Print_Area</vt:lpstr>
      <vt:lpstr>様式3!Print_Area</vt:lpstr>
      <vt:lpstr>様式4!Print_Area</vt:lpstr>
      <vt:lpstr>'様式8-4'!Print_Area</vt:lpstr>
      <vt:lpstr>'様式8-5'!Print_Area</vt:lpstr>
      <vt:lpstr>'様式13-2'!Print_Titles</vt:lpstr>
      <vt:lpstr>'様式13-3'!Print_Titles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2024-01-18T04:59:41Z</dcterms:created>
  <dcterms:modified xsi:type="dcterms:W3CDTF">2024-05-01T04:31:27Z</dcterms:modified>
</cp:coreProperties>
</file>