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850269\Downloads\"/>
    </mc:Choice>
  </mc:AlternateContent>
  <bookViews>
    <workbookView xWindow="-108" yWindow="-108" windowWidth="23256" windowHeight="13896" tabRatio="793" firstSheet="18" activeTab="23"/>
  </bookViews>
  <sheets>
    <sheet name="様式1" sheetId="1" r:id="rId1"/>
    <sheet name="様式1 (記入例)" sheetId="47" r:id="rId2"/>
    <sheet name="様式2" sheetId="2" r:id="rId3"/>
    <sheet name="様式2 (記入例)" sheetId="49" r:id="rId4"/>
    <sheet name="様式3" sheetId="10" r:id="rId5"/>
    <sheet name="様式3 (記入例)" sheetId="50" r:id="rId6"/>
    <sheet name="様式4" sheetId="4" r:id="rId7"/>
    <sheet name="様式4 (記入例)" sheetId="51" r:id="rId8"/>
    <sheet name="様式5" sheetId="43" r:id="rId9"/>
    <sheet name="様式5 (記入例)" sheetId="52" r:id="rId10"/>
    <sheet name="様式6" sheetId="11" r:id="rId11"/>
    <sheet name="様式6 (記入例) " sheetId="59" r:id="rId12"/>
    <sheet name="様式7" sheetId="7" r:id="rId13"/>
    <sheet name="様式7 (記入例)" sheetId="54" r:id="rId14"/>
    <sheet name="様式7 (支払証明書ver.)" sheetId="55" r:id="rId15"/>
    <sheet name="様式7 (共催ver.)" sheetId="56" r:id="rId16"/>
    <sheet name="様式8（1枚用）" sheetId="12" r:id="rId17"/>
    <sheet name="様式9(様式8（1枚用）に連動)" sheetId="60" r:id="rId18"/>
    <sheet name="様式8（2枚用）" sheetId="44" r:id="rId19"/>
    <sheet name="様式9(様式8（2枚用）に連動)" sheetId="62" r:id="rId20"/>
    <sheet name="様式8（3枚用）" sheetId="45" r:id="rId21"/>
    <sheet name="様式9(様式8_3枚用に連動)" sheetId="63" r:id="rId22"/>
    <sheet name="様式8（記入例）" sheetId="57" r:id="rId23"/>
    <sheet name="様式9 (記入例)" sheetId="58" r:id="rId24"/>
    <sheet name="支払証明書" sheetId="46" r:id="rId25"/>
    <sheet name="校区名" sheetId="42" state="hidden" r:id="rId26"/>
    <sheet name="費目" sheetId="61" state="hidden" r:id="rId27"/>
  </sheets>
  <definedNames>
    <definedName name="_xlnm.Print_Area" localSheetId="0">様式1!$A$1:$I$28</definedName>
    <definedName name="_xlnm.Print_Area" localSheetId="1">'様式1 (記入例)'!$A$1:$I$28</definedName>
    <definedName name="_xlnm.Print_Area" localSheetId="2">様式2!$A$1:$G$11</definedName>
    <definedName name="_xlnm.Print_Area" localSheetId="3">'様式2 (記入例)'!$A$1:$G$11</definedName>
    <definedName name="_xlnm.Print_Area" localSheetId="4">様式3!$A$1:$E$36</definedName>
    <definedName name="_xlnm.Print_Area" localSheetId="5">'様式3 (記入例)'!$A$1:$E$36</definedName>
    <definedName name="_xlnm.Print_Area" localSheetId="6">様式4!$A$1:$I$21</definedName>
    <definedName name="_xlnm.Print_Area" localSheetId="7">'様式4 (記入例)'!$A$1:$I$26</definedName>
    <definedName name="_xlnm.Print_Area" localSheetId="8">様式5!$A$1:$X$28</definedName>
    <definedName name="_xlnm.Print_Area" localSheetId="9">'様式5 (記入例)'!$A$1:$X$35</definedName>
    <definedName name="_xlnm.Print_Area" localSheetId="13">'様式7 (記入例)'!$A$1:$K$34</definedName>
    <definedName name="_xlnm.Print_Area" localSheetId="15">'様式7 (共催ver.)'!$A$1:$K$34</definedName>
    <definedName name="_xlnm.Print_Area" localSheetId="14">'様式7 (支払証明書ver.)'!$A$1:$K$37</definedName>
    <definedName name="_xlnm.Print_Area" localSheetId="18">'様式8（2枚用）'!$A$1:$K$66</definedName>
    <definedName name="_xlnm.Print_Area" localSheetId="20">'様式8（3枚用）'!$A$1:$K$100</definedName>
    <definedName name="_xlnm.Print_Area" localSheetId="22">'様式8（記入例）'!$A$1:$K$33</definedName>
    <definedName name="_xlnm.Print_Area" localSheetId="23">'様式9 (記入例)'!$A$1:$G$38</definedName>
    <definedName name="_xlnm.Print_Area" localSheetId="17">'様式9(様式8（1枚用）に連動)'!$A$1:$G$38</definedName>
    <definedName name="_xlnm.Print_Area" localSheetId="19">'様式9(様式8（2枚用）に連動)'!$A$1:$G$38</definedName>
    <definedName name="_xlnm.Print_Area" localSheetId="21">'様式9(様式8_3枚用に連動)'!$A$1:$G$38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2" i="45" l="1"/>
  <c r="B38" i="45"/>
  <c r="B38" i="44"/>
  <c r="F99" i="45" l="1"/>
  <c r="E99" i="45"/>
  <c r="F98" i="45"/>
  <c r="E98" i="45"/>
  <c r="F97" i="45"/>
  <c r="E97" i="45"/>
  <c r="F96" i="45"/>
  <c r="E96" i="45"/>
  <c r="F95" i="45"/>
  <c r="E95" i="45"/>
  <c r="F94" i="45"/>
  <c r="E94" i="45"/>
  <c r="F93" i="45"/>
  <c r="E93" i="45"/>
  <c r="F92" i="45"/>
  <c r="E92" i="45"/>
  <c r="F91" i="45"/>
  <c r="E91" i="45"/>
  <c r="F90" i="45"/>
  <c r="E90" i="45"/>
  <c r="F89" i="45"/>
  <c r="E89" i="45"/>
  <c r="F88" i="45"/>
  <c r="E88" i="45"/>
  <c r="F87" i="45"/>
  <c r="E87" i="45"/>
  <c r="F86" i="45"/>
  <c r="E86" i="45"/>
  <c r="F85" i="45"/>
  <c r="E85" i="45"/>
  <c r="F84" i="45"/>
  <c r="E84" i="45"/>
  <c r="F83" i="45"/>
  <c r="E83" i="45"/>
  <c r="F82" i="45"/>
  <c r="E82" i="45"/>
  <c r="F81" i="45"/>
  <c r="E81" i="45"/>
  <c r="F80" i="45"/>
  <c r="E80" i="45"/>
  <c r="F79" i="45"/>
  <c r="E79" i="45"/>
  <c r="F78" i="45"/>
  <c r="E78" i="45"/>
  <c r="F77" i="45"/>
  <c r="E77" i="45"/>
  <c r="F76" i="45"/>
  <c r="E76" i="45"/>
  <c r="F75" i="45"/>
  <c r="E75" i="45"/>
  <c r="F66" i="45"/>
  <c r="E66" i="45"/>
  <c r="F65" i="45"/>
  <c r="E65" i="45"/>
  <c r="F64" i="45"/>
  <c r="E64" i="45"/>
  <c r="F63" i="45"/>
  <c r="E63" i="45"/>
  <c r="F62" i="45"/>
  <c r="E62" i="45"/>
  <c r="F61" i="45"/>
  <c r="E61" i="45"/>
  <c r="F60" i="45"/>
  <c r="E60" i="45"/>
  <c r="F59" i="45"/>
  <c r="E59" i="45"/>
  <c r="F58" i="45"/>
  <c r="E58" i="45"/>
  <c r="F57" i="45"/>
  <c r="E57" i="45"/>
  <c r="F56" i="45"/>
  <c r="E56" i="45"/>
  <c r="F55" i="45"/>
  <c r="E55" i="45"/>
  <c r="F54" i="45"/>
  <c r="E54" i="45"/>
  <c r="F53" i="45"/>
  <c r="E53" i="45"/>
  <c r="F52" i="45"/>
  <c r="E52" i="45"/>
  <c r="F51" i="45"/>
  <c r="E51" i="45"/>
  <c r="F50" i="45"/>
  <c r="E50" i="45"/>
  <c r="F49" i="45"/>
  <c r="E49" i="45"/>
  <c r="F48" i="45"/>
  <c r="E48" i="45"/>
  <c r="F47" i="45"/>
  <c r="E47" i="45"/>
  <c r="F46" i="45"/>
  <c r="E46" i="45"/>
  <c r="F45" i="45"/>
  <c r="E45" i="45"/>
  <c r="F44" i="45"/>
  <c r="E44" i="45"/>
  <c r="F43" i="45"/>
  <c r="E43" i="45"/>
  <c r="F42" i="45"/>
  <c r="E42" i="45"/>
  <c r="F41" i="45"/>
  <c r="E41" i="45"/>
  <c r="F32" i="45"/>
  <c r="E32" i="45"/>
  <c r="F31" i="45"/>
  <c r="E31" i="45"/>
  <c r="F30" i="45"/>
  <c r="E30" i="45"/>
  <c r="F29" i="45"/>
  <c r="E29" i="45"/>
  <c r="F28" i="45"/>
  <c r="E28" i="45"/>
  <c r="F27" i="45"/>
  <c r="E27" i="45"/>
  <c r="F26" i="45"/>
  <c r="E26" i="45"/>
  <c r="F25" i="45"/>
  <c r="E25" i="45"/>
  <c r="F24" i="45"/>
  <c r="E24" i="45"/>
  <c r="F23" i="45"/>
  <c r="E23" i="45"/>
  <c r="F22" i="45"/>
  <c r="E22" i="45"/>
  <c r="F21" i="45"/>
  <c r="E21" i="45"/>
  <c r="F20" i="45"/>
  <c r="E20" i="45"/>
  <c r="F19" i="45"/>
  <c r="E19" i="45"/>
  <c r="F18" i="45"/>
  <c r="E18" i="45"/>
  <c r="F17" i="45"/>
  <c r="E17" i="45"/>
  <c r="F16" i="45"/>
  <c r="E16" i="45"/>
  <c r="F15" i="45"/>
  <c r="E15" i="45"/>
  <c r="F14" i="45"/>
  <c r="E14" i="45"/>
  <c r="F13" i="45"/>
  <c r="E13" i="45"/>
  <c r="F12" i="45"/>
  <c r="E12" i="45"/>
  <c r="F11" i="45"/>
  <c r="E11" i="45"/>
  <c r="F10" i="45"/>
  <c r="E10" i="45"/>
  <c r="F9" i="45"/>
  <c r="E9" i="45"/>
  <c r="F8" i="45"/>
  <c r="E8" i="45"/>
  <c r="E36" i="63"/>
  <c r="E35" i="63"/>
  <c r="E34" i="63"/>
  <c r="E33" i="63"/>
  <c r="E31" i="63"/>
  <c r="E32" i="63" s="1"/>
  <c r="E29" i="63"/>
  <c r="E28" i="63"/>
  <c r="E27" i="63"/>
  <c r="E25" i="63"/>
  <c r="E24" i="63"/>
  <c r="E23" i="63"/>
  <c r="E22" i="63"/>
  <c r="E21" i="63"/>
  <c r="E20" i="63"/>
  <c r="E19" i="63"/>
  <c r="E17" i="63"/>
  <c r="E18" i="63" s="1"/>
  <c r="E15" i="63"/>
  <c r="E14" i="63"/>
  <c r="A1" i="63"/>
  <c r="D37" i="63"/>
  <c r="F36" i="63"/>
  <c r="F35" i="63"/>
  <c r="F34" i="63"/>
  <c r="F33" i="63"/>
  <c r="D32" i="63"/>
  <c r="F31" i="63"/>
  <c r="D30" i="63"/>
  <c r="F29" i="63"/>
  <c r="F28" i="63"/>
  <c r="F27" i="63"/>
  <c r="D26" i="63"/>
  <c r="F25" i="63"/>
  <c r="F24" i="63"/>
  <c r="F23" i="63"/>
  <c r="F22" i="63"/>
  <c r="F21" i="63"/>
  <c r="F20" i="63"/>
  <c r="F19" i="63"/>
  <c r="D18" i="63"/>
  <c r="F17" i="63"/>
  <c r="D16" i="63"/>
  <c r="F15" i="63"/>
  <c r="F14" i="63"/>
  <c r="F10" i="63"/>
  <c r="E10" i="63"/>
  <c r="E36" i="62"/>
  <c r="E35" i="62"/>
  <c r="E34" i="62"/>
  <c r="E33" i="62"/>
  <c r="E31" i="62"/>
  <c r="E32" i="62" s="1"/>
  <c r="F32" i="62" s="1"/>
  <c r="E29" i="62"/>
  <c r="E28" i="62"/>
  <c r="E27" i="62"/>
  <c r="E25" i="62"/>
  <c r="E24" i="62"/>
  <c r="E23" i="62"/>
  <c r="E22" i="62"/>
  <c r="E21" i="62"/>
  <c r="E20" i="62"/>
  <c r="E19" i="62"/>
  <c r="E17" i="62"/>
  <c r="E18" i="62" s="1"/>
  <c r="E15" i="62"/>
  <c r="E14" i="62"/>
  <c r="A1" i="62"/>
  <c r="F65" i="44"/>
  <c r="E65" i="44"/>
  <c r="F64" i="44"/>
  <c r="E64" i="44"/>
  <c r="F63" i="44"/>
  <c r="E63" i="44"/>
  <c r="F62" i="44"/>
  <c r="E62" i="44"/>
  <c r="F61" i="44"/>
  <c r="E61" i="44"/>
  <c r="F60" i="44"/>
  <c r="E60" i="44"/>
  <c r="F59" i="44"/>
  <c r="E59" i="44"/>
  <c r="F58" i="44"/>
  <c r="E58" i="44"/>
  <c r="F57" i="44"/>
  <c r="E57" i="44"/>
  <c r="F56" i="44"/>
  <c r="E56" i="44"/>
  <c r="F55" i="44"/>
  <c r="E55" i="44"/>
  <c r="F54" i="44"/>
  <c r="E54" i="44"/>
  <c r="F53" i="44"/>
  <c r="E53" i="44"/>
  <c r="F52" i="44"/>
  <c r="E52" i="44"/>
  <c r="F51" i="44"/>
  <c r="E51" i="44"/>
  <c r="F50" i="44"/>
  <c r="E50" i="44"/>
  <c r="F49" i="44"/>
  <c r="E49" i="44"/>
  <c r="F48" i="44"/>
  <c r="E48" i="44"/>
  <c r="F47" i="44"/>
  <c r="E47" i="44"/>
  <c r="F46" i="44"/>
  <c r="E46" i="44"/>
  <c r="F45" i="44"/>
  <c r="E45" i="44"/>
  <c r="F44" i="44"/>
  <c r="E44" i="44"/>
  <c r="F43" i="44"/>
  <c r="E43" i="44"/>
  <c r="F42" i="44"/>
  <c r="E42" i="44"/>
  <c r="F41" i="44"/>
  <c r="E41" i="44"/>
  <c r="F32" i="44"/>
  <c r="E32" i="44"/>
  <c r="F31" i="44"/>
  <c r="E31" i="44"/>
  <c r="F30" i="44"/>
  <c r="E30" i="44"/>
  <c r="F29" i="44"/>
  <c r="E29" i="44"/>
  <c r="F28" i="44"/>
  <c r="E28" i="44"/>
  <c r="F27" i="44"/>
  <c r="E27" i="44"/>
  <c r="F26" i="44"/>
  <c r="E26" i="44"/>
  <c r="F25" i="44"/>
  <c r="E25" i="44"/>
  <c r="F24" i="44"/>
  <c r="E24" i="44"/>
  <c r="F23" i="44"/>
  <c r="E23" i="44"/>
  <c r="F22" i="44"/>
  <c r="E22" i="44"/>
  <c r="F21" i="44"/>
  <c r="E21" i="44"/>
  <c r="F20" i="44"/>
  <c r="E20" i="44"/>
  <c r="F19" i="44"/>
  <c r="E19" i="44"/>
  <c r="F18" i="44"/>
  <c r="E18" i="44"/>
  <c r="F17" i="44"/>
  <c r="E17" i="44"/>
  <c r="F16" i="44"/>
  <c r="E16" i="44"/>
  <c r="F15" i="44"/>
  <c r="E15" i="44"/>
  <c r="F14" i="44"/>
  <c r="E14" i="44"/>
  <c r="F13" i="44"/>
  <c r="E13" i="44"/>
  <c r="F12" i="44"/>
  <c r="E12" i="44"/>
  <c r="F11" i="44"/>
  <c r="E11" i="44"/>
  <c r="F10" i="44"/>
  <c r="E10" i="44"/>
  <c r="F9" i="44"/>
  <c r="E9" i="44"/>
  <c r="F8" i="44"/>
  <c r="E8" i="44"/>
  <c r="D37" i="62"/>
  <c r="F36" i="62"/>
  <c r="F35" i="62"/>
  <c r="F34" i="62"/>
  <c r="F33" i="62"/>
  <c r="D32" i="62"/>
  <c r="F31" i="62"/>
  <c r="D30" i="62"/>
  <c r="F29" i="62"/>
  <c r="F28" i="62"/>
  <c r="F27" i="62"/>
  <c r="D26" i="62"/>
  <c r="F25" i="62"/>
  <c r="F24" i="62"/>
  <c r="F23" i="62"/>
  <c r="F22" i="62"/>
  <c r="F21" i="62"/>
  <c r="F20" i="62"/>
  <c r="F19" i="62"/>
  <c r="D18" i="62"/>
  <c r="F17" i="62"/>
  <c r="D16" i="62"/>
  <c r="F15" i="62"/>
  <c r="F14" i="62"/>
  <c r="F10" i="62"/>
  <c r="E10" i="62"/>
  <c r="F8" i="12"/>
  <c r="F31" i="12"/>
  <c r="E31" i="12"/>
  <c r="F30" i="12"/>
  <c r="E30" i="12"/>
  <c r="F29" i="12"/>
  <c r="E29" i="12"/>
  <c r="F28" i="12"/>
  <c r="E28" i="12"/>
  <c r="F27" i="12"/>
  <c r="E27" i="12"/>
  <c r="F26" i="12"/>
  <c r="E26" i="12"/>
  <c r="F25" i="12"/>
  <c r="E25" i="12"/>
  <c r="F24" i="12"/>
  <c r="E24" i="12"/>
  <c r="F23" i="12"/>
  <c r="E23" i="12"/>
  <c r="F22" i="12"/>
  <c r="E22" i="12"/>
  <c r="F21" i="12"/>
  <c r="E21" i="12"/>
  <c r="F20" i="12"/>
  <c r="E20" i="12"/>
  <c r="F19" i="12"/>
  <c r="E19" i="12"/>
  <c r="F18" i="12"/>
  <c r="E18" i="12"/>
  <c r="F17" i="12"/>
  <c r="E17" i="12"/>
  <c r="F16" i="12"/>
  <c r="E16" i="12"/>
  <c r="F15" i="12"/>
  <c r="E15" i="12"/>
  <c r="F14" i="12"/>
  <c r="E14" i="12"/>
  <c r="F13" i="12"/>
  <c r="E13" i="12"/>
  <c r="F12" i="12"/>
  <c r="E12" i="12"/>
  <c r="F11" i="12"/>
  <c r="E11" i="12"/>
  <c r="F10" i="12"/>
  <c r="E10" i="12"/>
  <c r="F9" i="12"/>
  <c r="E9" i="12"/>
  <c r="E8" i="12"/>
  <c r="E36" i="60"/>
  <c r="E35" i="60"/>
  <c r="E34" i="60"/>
  <c r="E33" i="60"/>
  <c r="E31" i="60"/>
  <c r="E32" i="60" s="1"/>
  <c r="E29" i="60"/>
  <c r="E28" i="60"/>
  <c r="E27" i="60"/>
  <c r="E25" i="60"/>
  <c r="E24" i="60"/>
  <c r="E23" i="60"/>
  <c r="E22" i="60"/>
  <c r="E21" i="60"/>
  <c r="E20" i="60"/>
  <c r="E19" i="60"/>
  <c r="E17" i="60"/>
  <c r="E18" i="60" s="1"/>
  <c r="E15" i="60"/>
  <c r="E14" i="60"/>
  <c r="A1" i="60"/>
  <c r="D37" i="60"/>
  <c r="F36" i="60"/>
  <c r="F35" i="60"/>
  <c r="F34" i="60"/>
  <c r="F33" i="60"/>
  <c r="D32" i="60"/>
  <c r="F31" i="60"/>
  <c r="D30" i="60"/>
  <c r="F29" i="60"/>
  <c r="F28" i="60"/>
  <c r="F27" i="60"/>
  <c r="D26" i="60"/>
  <c r="F25" i="60"/>
  <c r="F24" i="60"/>
  <c r="F23" i="60"/>
  <c r="F22" i="60"/>
  <c r="F21" i="60"/>
  <c r="F20" i="60"/>
  <c r="F19" i="60"/>
  <c r="D18" i="60"/>
  <c r="F17" i="60"/>
  <c r="D16" i="60"/>
  <c r="F15" i="60"/>
  <c r="F14" i="60"/>
  <c r="F10" i="60"/>
  <c r="E10" i="60"/>
  <c r="D38" i="62" l="1"/>
  <c r="D38" i="63"/>
  <c r="F32" i="60"/>
  <c r="F18" i="60"/>
  <c r="D38" i="60"/>
  <c r="E37" i="63"/>
  <c r="F37" i="63" s="1"/>
  <c r="E37" i="62"/>
  <c r="F37" i="62" s="1"/>
  <c r="E30" i="63"/>
  <c r="F30" i="63" s="1"/>
  <c r="F18" i="63"/>
  <c r="E16" i="63"/>
  <c r="F16" i="63" s="1"/>
  <c r="E26" i="63"/>
  <c r="F32" i="63"/>
  <c r="E30" i="62"/>
  <c r="F30" i="62" s="1"/>
  <c r="E16" i="62"/>
  <c r="F16" i="62" s="1"/>
  <c r="E26" i="62"/>
  <c r="F26" i="62" s="1"/>
  <c r="F18" i="62"/>
  <c r="E30" i="60"/>
  <c r="F30" i="60" s="1"/>
  <c r="E16" i="60"/>
  <c r="F16" i="60" s="1"/>
  <c r="E26" i="60"/>
  <c r="E37" i="60"/>
  <c r="F37" i="60" s="1"/>
  <c r="E38" i="63" l="1"/>
  <c r="F38" i="63" s="1"/>
  <c r="F26" i="63"/>
  <c r="E38" i="62"/>
  <c r="F38" i="62" s="1"/>
  <c r="E38" i="60"/>
  <c r="F38" i="60" s="1"/>
  <c r="F26" i="60"/>
  <c r="E22" i="59" l="1"/>
  <c r="K75" i="45" l="1"/>
  <c r="A35" i="44" l="1"/>
  <c r="E31" i="58" l="1"/>
  <c r="F31" i="58" s="1"/>
  <c r="F32" i="58"/>
  <c r="D26" i="58"/>
  <c r="E36" i="58"/>
  <c r="E35" i="58"/>
  <c r="E34" i="58"/>
  <c r="E33" i="58"/>
  <c r="E29" i="58"/>
  <c r="E28" i="58"/>
  <c r="E27" i="58"/>
  <c r="E25" i="58"/>
  <c r="E24" i="58"/>
  <c r="E23" i="58"/>
  <c r="E22" i="58"/>
  <c r="E21" i="58"/>
  <c r="E20" i="58"/>
  <c r="F20" i="58" s="1"/>
  <c r="E19" i="58"/>
  <c r="E17" i="58"/>
  <c r="E15" i="58"/>
  <c r="E14" i="58"/>
  <c r="K41" i="44"/>
  <c r="K66" i="45"/>
  <c r="A69" i="45"/>
  <c r="A35" i="45"/>
  <c r="D30" i="50"/>
  <c r="D24" i="50"/>
  <c r="D30" i="10"/>
  <c r="D28" i="10"/>
  <c r="D24" i="10"/>
  <c r="E26" i="58" l="1"/>
  <c r="F26" i="58" s="1"/>
  <c r="D16" i="10"/>
  <c r="E37" i="58" l="1"/>
  <c r="D37" i="58"/>
  <c r="F36" i="58"/>
  <c r="F35" i="58"/>
  <c r="F34" i="58"/>
  <c r="F33" i="58"/>
  <c r="E30" i="58"/>
  <c r="D30" i="58"/>
  <c r="F29" i="58"/>
  <c r="F28" i="58"/>
  <c r="F27" i="58"/>
  <c r="F25" i="58"/>
  <c r="F24" i="58"/>
  <c r="F23" i="58"/>
  <c r="F22" i="58"/>
  <c r="F21" i="58"/>
  <c r="F19" i="58"/>
  <c r="E18" i="58"/>
  <c r="D18" i="58"/>
  <c r="F17" i="58"/>
  <c r="E16" i="58"/>
  <c r="D16" i="58"/>
  <c r="F15" i="58"/>
  <c r="F14" i="58"/>
  <c r="F10" i="58"/>
  <c r="E10" i="58"/>
  <c r="J32" i="57"/>
  <c r="I32" i="57"/>
  <c r="K31" i="57"/>
  <c r="K30" i="57"/>
  <c r="K7" i="57"/>
  <c r="K8" i="57" s="1"/>
  <c r="K9" i="57" s="1"/>
  <c r="K10" i="57" s="1"/>
  <c r="K11" i="57" s="1"/>
  <c r="K12" i="57" s="1"/>
  <c r="K13" i="57" s="1"/>
  <c r="K14" i="57" s="1"/>
  <c r="K15" i="57" s="1"/>
  <c r="K16" i="57" s="1"/>
  <c r="K17" i="57" s="1"/>
  <c r="K18" i="57" s="1"/>
  <c r="K19" i="57" s="1"/>
  <c r="K20" i="57" s="1"/>
  <c r="K21" i="57" s="1"/>
  <c r="K22" i="57" s="1"/>
  <c r="K23" i="57" s="1"/>
  <c r="K24" i="57" s="1"/>
  <c r="K25" i="57" s="1"/>
  <c r="K26" i="57" s="1"/>
  <c r="K27" i="57" s="1"/>
  <c r="K28" i="57" s="1"/>
  <c r="K29" i="57" s="1"/>
  <c r="F30" i="58" l="1"/>
  <c r="F37" i="58"/>
  <c r="F18" i="58"/>
  <c r="E38" i="58"/>
  <c r="F16" i="58"/>
  <c r="D38" i="58"/>
  <c r="K32" i="57"/>
  <c r="D35" i="50"/>
  <c r="D28" i="50"/>
  <c r="D16" i="50"/>
  <c r="D14" i="50"/>
  <c r="D36" i="50" s="1"/>
  <c r="B8" i="50"/>
  <c r="K65" i="45"/>
  <c r="K63" i="45"/>
  <c r="K62" i="45"/>
  <c r="K61" i="45"/>
  <c r="K60" i="45"/>
  <c r="K59" i="45"/>
  <c r="K58" i="45"/>
  <c r="K57" i="45"/>
  <c r="K56" i="45"/>
  <c r="K55" i="45"/>
  <c r="K54" i="45"/>
  <c r="K53" i="45"/>
  <c r="K52" i="45"/>
  <c r="K51" i="45"/>
  <c r="K50" i="45"/>
  <c r="K49" i="45"/>
  <c r="K48" i="45"/>
  <c r="K47" i="45"/>
  <c r="K46" i="45"/>
  <c r="K45" i="45"/>
  <c r="K44" i="45"/>
  <c r="K43" i="45"/>
  <c r="K42" i="45"/>
  <c r="K41" i="45"/>
  <c r="K32" i="45"/>
  <c r="K31" i="45"/>
  <c r="K30" i="45"/>
  <c r="K29" i="45"/>
  <c r="K28" i="45"/>
  <c r="K27" i="45"/>
  <c r="K26" i="45"/>
  <c r="K25" i="45"/>
  <c r="K24" i="45"/>
  <c r="K23" i="45"/>
  <c r="K22" i="45"/>
  <c r="K21" i="45"/>
  <c r="K20" i="45"/>
  <c r="K19" i="45"/>
  <c r="K18" i="45"/>
  <c r="K17" i="45"/>
  <c r="K16" i="45"/>
  <c r="K15" i="45"/>
  <c r="K14" i="45"/>
  <c r="K13" i="45"/>
  <c r="K12" i="45"/>
  <c r="K11" i="45"/>
  <c r="K10" i="45"/>
  <c r="K9" i="45"/>
  <c r="K8" i="45"/>
  <c r="K7" i="45"/>
  <c r="J100" i="45"/>
  <c r="I100" i="45"/>
  <c r="K76" i="45"/>
  <c r="K77" i="45" s="1"/>
  <c r="K78" i="45" s="1"/>
  <c r="K79" i="45" s="1"/>
  <c r="K80" i="45" s="1"/>
  <c r="K81" i="45" s="1"/>
  <c r="K82" i="45" s="1"/>
  <c r="K83" i="45" s="1"/>
  <c r="K84" i="45" s="1"/>
  <c r="K85" i="45" s="1"/>
  <c r="K86" i="45" s="1"/>
  <c r="K87" i="45" s="1"/>
  <c r="K88" i="45" s="1"/>
  <c r="K89" i="45" s="1"/>
  <c r="K90" i="45" s="1"/>
  <c r="K91" i="45" s="1"/>
  <c r="K92" i="45" s="1"/>
  <c r="K93" i="45" s="1"/>
  <c r="K94" i="45" s="1"/>
  <c r="K95" i="45" s="1"/>
  <c r="K96" i="45" s="1"/>
  <c r="K97" i="45" s="1"/>
  <c r="K98" i="45" s="1"/>
  <c r="K99" i="45" s="1"/>
  <c r="K7" i="44"/>
  <c r="J66" i="44"/>
  <c r="I66" i="44"/>
  <c r="K43" i="44"/>
  <c r="K44" i="44" s="1"/>
  <c r="K45" i="44" s="1"/>
  <c r="K46" i="44" s="1"/>
  <c r="K47" i="44" s="1"/>
  <c r="K48" i="44" s="1"/>
  <c r="K49" i="44" s="1"/>
  <c r="K50" i="44" s="1"/>
  <c r="K51" i="44" s="1"/>
  <c r="K52" i="44" s="1"/>
  <c r="K53" i="44" s="1"/>
  <c r="K54" i="44" s="1"/>
  <c r="K55" i="44" s="1"/>
  <c r="K56" i="44" s="1"/>
  <c r="K57" i="44" s="1"/>
  <c r="K58" i="44" s="1"/>
  <c r="K59" i="44" s="1"/>
  <c r="K60" i="44" s="1"/>
  <c r="K61" i="44" s="1"/>
  <c r="K62" i="44" s="1"/>
  <c r="K63" i="44" s="1"/>
  <c r="K64" i="44" s="1"/>
  <c r="K65" i="44" s="1"/>
  <c r="K42" i="44"/>
  <c r="K9" i="44"/>
  <c r="K10" i="44" s="1"/>
  <c r="K11" i="44" s="1"/>
  <c r="K12" i="44" s="1"/>
  <c r="K13" i="44" s="1"/>
  <c r="K14" i="44" s="1"/>
  <c r="K15" i="44" s="1"/>
  <c r="K16" i="44" s="1"/>
  <c r="K17" i="44" s="1"/>
  <c r="K18" i="44" s="1"/>
  <c r="K19" i="44" s="1"/>
  <c r="K20" i="44" s="1"/>
  <c r="K21" i="44" s="1"/>
  <c r="K22" i="44" s="1"/>
  <c r="K23" i="44" s="1"/>
  <c r="K24" i="44" s="1"/>
  <c r="K25" i="44" s="1"/>
  <c r="K26" i="44" s="1"/>
  <c r="K27" i="44" s="1"/>
  <c r="K28" i="44" s="1"/>
  <c r="K29" i="44" s="1"/>
  <c r="K30" i="44" s="1"/>
  <c r="K31" i="44" s="1"/>
  <c r="K32" i="44" s="1"/>
  <c r="K8" i="44"/>
  <c r="F38" i="58" l="1"/>
  <c r="K100" i="45"/>
  <c r="K66" i="44"/>
  <c r="D35" i="10"/>
  <c r="D14" i="10"/>
  <c r="D36" i="10" s="1"/>
  <c r="K26" i="12"/>
  <c r="K8" i="12"/>
  <c r="K7" i="12"/>
  <c r="K9" i="12"/>
  <c r="K10" i="12"/>
  <c r="K11" i="12"/>
  <c r="K12" i="12"/>
  <c r="K13" i="12"/>
  <c r="K14" i="12"/>
  <c r="K15" i="12"/>
  <c r="K16" i="12"/>
  <c r="K17" i="12"/>
  <c r="K18" i="12"/>
  <c r="K19" i="12"/>
  <c r="K20" i="12"/>
  <c r="K21" i="12"/>
  <c r="K22" i="12"/>
  <c r="K23" i="12"/>
  <c r="K24" i="12"/>
  <c r="K25" i="12"/>
  <c r="K27" i="12"/>
  <c r="K28" i="12"/>
  <c r="K29" i="12"/>
  <c r="K30" i="12"/>
  <c r="K31" i="12"/>
  <c r="J32" i="12"/>
  <c r="I32" i="12"/>
  <c r="B8" i="10"/>
  <c r="E22" i="11"/>
  <c r="K32" i="12" l="1"/>
</calcChain>
</file>

<file path=xl/sharedStrings.xml><?xml version="1.0" encoding="utf-8"?>
<sst xmlns="http://schemas.openxmlformats.org/spreadsheetml/2006/main" count="1012" uniqueCount="393">
  <si>
    <t>事業内容</t>
    <rPh sb="0" eb="2">
      <t>ジギョウ</t>
    </rPh>
    <rPh sb="2" eb="4">
      <t>ナイヨウ</t>
    </rPh>
    <phoneticPr fontId="1"/>
  </si>
  <si>
    <t>（様式３）</t>
    <rPh sb="1" eb="3">
      <t>ヨウシキ</t>
    </rPh>
    <phoneticPr fontId="2"/>
  </si>
  <si>
    <t>（収入）</t>
    <rPh sb="1" eb="3">
      <t>シュウニュウ</t>
    </rPh>
    <phoneticPr fontId="2"/>
  </si>
  <si>
    <t>項目</t>
    <rPh sb="0" eb="2">
      <t>コウモク</t>
    </rPh>
    <phoneticPr fontId="2"/>
  </si>
  <si>
    <t>予算額</t>
    <rPh sb="0" eb="2">
      <t>ヨサン</t>
    </rPh>
    <rPh sb="2" eb="3">
      <t>ガク</t>
    </rPh>
    <phoneticPr fontId="2"/>
  </si>
  <si>
    <t>説明</t>
    <rPh sb="0" eb="2">
      <t>セツメイ</t>
    </rPh>
    <phoneticPr fontId="2"/>
  </si>
  <si>
    <t>交付金</t>
    <rPh sb="0" eb="3">
      <t>コウフキン</t>
    </rPh>
    <phoneticPr fontId="2"/>
  </si>
  <si>
    <t>計</t>
    <rPh sb="0" eb="1">
      <t>ケイ</t>
    </rPh>
    <phoneticPr fontId="2"/>
  </si>
  <si>
    <t>（支出）</t>
    <rPh sb="1" eb="3">
      <t>シシュツ</t>
    </rPh>
    <phoneticPr fontId="2"/>
  </si>
  <si>
    <t>節</t>
    <rPh sb="0" eb="1">
      <t>セツ</t>
    </rPh>
    <phoneticPr fontId="2"/>
  </si>
  <si>
    <t>細節</t>
    <rPh sb="0" eb="1">
      <t>サイ</t>
    </rPh>
    <rPh sb="1" eb="2">
      <t>セツ</t>
    </rPh>
    <phoneticPr fontId="2"/>
  </si>
  <si>
    <t>報償費</t>
    <rPh sb="0" eb="1">
      <t>ホウ</t>
    </rPh>
    <rPh sb="1" eb="2">
      <t>ショウ</t>
    </rPh>
    <rPh sb="2" eb="3">
      <t>ヒ</t>
    </rPh>
    <phoneticPr fontId="2"/>
  </si>
  <si>
    <t>需用費</t>
    <rPh sb="0" eb="3">
      <t>ジュヨウヒ</t>
    </rPh>
    <phoneticPr fontId="2"/>
  </si>
  <si>
    <t>役務費</t>
    <rPh sb="0" eb="2">
      <t>エキム</t>
    </rPh>
    <rPh sb="2" eb="3">
      <t>ヒ</t>
    </rPh>
    <phoneticPr fontId="2"/>
  </si>
  <si>
    <t>使用料　　　　　　　　　　　　　及び　　　　　　　　　　　　　　　　賃借料</t>
    <rPh sb="0" eb="3">
      <t>シヨウリョウ</t>
    </rPh>
    <rPh sb="16" eb="17">
      <t>オヨ</t>
    </rPh>
    <rPh sb="34" eb="37">
      <t>チンシャクリョウ</t>
    </rPh>
    <phoneticPr fontId="2"/>
  </si>
  <si>
    <t>（様式４）</t>
  </si>
  <si>
    <t>上記のとおり、請求いたします。</t>
  </si>
  <si>
    <t>（様式５）</t>
  </si>
  <si>
    <t>記</t>
  </si>
  <si>
    <t>振込口座名義</t>
  </si>
  <si>
    <t>住所等</t>
  </si>
  <si>
    <t>（様式７）</t>
  </si>
  <si>
    <t>起案</t>
  </si>
  <si>
    <t>支出</t>
  </si>
  <si>
    <t>節</t>
  </si>
  <si>
    <t>細節</t>
  </si>
  <si>
    <t>決済印</t>
  </si>
  <si>
    <t>会長</t>
  </si>
  <si>
    <t>会計</t>
  </si>
  <si>
    <t>支出金額</t>
  </si>
  <si>
    <t>（様式６）</t>
    <rPh sb="1" eb="3">
      <t>ヨウシキ</t>
    </rPh>
    <phoneticPr fontId="2"/>
  </si>
  <si>
    <t>記</t>
    <rPh sb="0" eb="1">
      <t>キ</t>
    </rPh>
    <phoneticPr fontId="2"/>
  </si>
  <si>
    <t>　交付決定額</t>
    <rPh sb="1" eb="3">
      <t>コウフ</t>
    </rPh>
    <rPh sb="3" eb="5">
      <t>ケッテイ</t>
    </rPh>
    <rPh sb="5" eb="6">
      <t>ガク</t>
    </rPh>
    <phoneticPr fontId="2"/>
  </si>
  <si>
    <t>　収入総額（１）</t>
    <rPh sb="1" eb="3">
      <t>シュウニュウ</t>
    </rPh>
    <rPh sb="3" eb="5">
      <t>ソウガク</t>
    </rPh>
    <phoneticPr fontId="2"/>
  </si>
  <si>
    <t>　支出総額（２）</t>
    <rPh sb="1" eb="3">
      <t>シシュツ</t>
    </rPh>
    <rPh sb="3" eb="5">
      <t>ソウガク</t>
    </rPh>
    <phoneticPr fontId="2"/>
  </si>
  <si>
    <t>　差引残額（１）－（２）</t>
    <rPh sb="1" eb="3">
      <t>サシヒキ</t>
    </rPh>
    <rPh sb="3" eb="5">
      <t>ザンガク</t>
    </rPh>
    <phoneticPr fontId="2"/>
  </si>
  <si>
    <t>（様式８）</t>
    <rPh sb="1" eb="3">
      <t>ヨウシキ</t>
    </rPh>
    <phoneticPr fontId="2"/>
  </si>
  <si>
    <t>年</t>
    <rPh sb="0" eb="1">
      <t>ネン</t>
    </rPh>
    <phoneticPr fontId="2"/>
  </si>
  <si>
    <t>月</t>
    <rPh sb="0" eb="1">
      <t>ガツ</t>
    </rPh>
    <phoneticPr fontId="2"/>
  </si>
  <si>
    <t>日</t>
    <rPh sb="0" eb="1">
      <t>ニチ</t>
    </rPh>
    <phoneticPr fontId="2"/>
  </si>
  <si>
    <t>摘要</t>
    <rPh sb="0" eb="2">
      <t>テキヨウ</t>
    </rPh>
    <phoneticPr fontId="2"/>
  </si>
  <si>
    <t>収入</t>
    <rPh sb="0" eb="2">
      <t>シュウニュウ</t>
    </rPh>
    <phoneticPr fontId="2"/>
  </si>
  <si>
    <t>支出</t>
    <rPh sb="0" eb="2">
      <t>シシュツ</t>
    </rPh>
    <phoneticPr fontId="2"/>
  </si>
  <si>
    <t>残額</t>
    <rPh sb="0" eb="2">
      <t>ザンガク</t>
    </rPh>
    <phoneticPr fontId="2"/>
  </si>
  <si>
    <t>今年度交付金</t>
    <rPh sb="0" eb="3">
      <t>コンネンド</t>
    </rPh>
    <rPh sb="3" eb="6">
      <t>コウフキン</t>
    </rPh>
    <phoneticPr fontId="2"/>
  </si>
  <si>
    <t>合計</t>
    <rPh sb="0" eb="2">
      <t>ゴウケイ</t>
    </rPh>
    <phoneticPr fontId="2"/>
  </si>
  <si>
    <t>（様式９）</t>
    <rPh sb="1" eb="3">
      <t>ヨウシキ</t>
    </rPh>
    <phoneticPr fontId="2"/>
  </si>
  <si>
    <t>[収入]</t>
    <rPh sb="1" eb="3">
      <t>シュウニュウ</t>
    </rPh>
    <phoneticPr fontId="2"/>
  </si>
  <si>
    <t>当初予算額</t>
    <rPh sb="0" eb="2">
      <t>トウショ</t>
    </rPh>
    <rPh sb="2" eb="4">
      <t>ヨサン</t>
    </rPh>
    <rPh sb="4" eb="5">
      <t>ガク</t>
    </rPh>
    <phoneticPr fontId="2"/>
  </si>
  <si>
    <t>収入済額</t>
    <rPh sb="0" eb="2">
      <t>シュウニュウ</t>
    </rPh>
    <rPh sb="2" eb="3">
      <t>ス</t>
    </rPh>
    <rPh sb="3" eb="4">
      <t>ガク</t>
    </rPh>
    <phoneticPr fontId="2"/>
  </si>
  <si>
    <t>支出済額</t>
    <rPh sb="0" eb="2">
      <t>シシュツ</t>
    </rPh>
    <rPh sb="2" eb="3">
      <t>サイ</t>
    </rPh>
    <rPh sb="3" eb="4">
      <t>ガク</t>
    </rPh>
    <phoneticPr fontId="2"/>
  </si>
  <si>
    <t>備考</t>
    <rPh sb="0" eb="2">
      <t>ビコウ</t>
    </rPh>
    <phoneticPr fontId="2"/>
  </si>
  <si>
    <t>報償費</t>
    <rPh sb="0" eb="2">
      <t>ホウショウ</t>
    </rPh>
    <rPh sb="2" eb="3">
      <t>ヒ</t>
    </rPh>
    <phoneticPr fontId="2"/>
  </si>
  <si>
    <t>消耗品費</t>
    <rPh sb="0" eb="2">
      <t>ショウモウ</t>
    </rPh>
    <rPh sb="2" eb="3">
      <t>ヒン</t>
    </rPh>
    <rPh sb="3" eb="4">
      <t>ヒ</t>
    </rPh>
    <phoneticPr fontId="2"/>
  </si>
  <si>
    <t>食糧費</t>
    <rPh sb="0" eb="3">
      <t>ショクリョウヒ</t>
    </rPh>
    <phoneticPr fontId="2"/>
  </si>
  <si>
    <t>印刷製本費</t>
    <rPh sb="0" eb="2">
      <t>インサツ</t>
    </rPh>
    <rPh sb="2" eb="4">
      <t>セイホン</t>
    </rPh>
    <rPh sb="4" eb="5">
      <t>ヒ</t>
    </rPh>
    <phoneticPr fontId="2"/>
  </si>
  <si>
    <t>通信運搬費</t>
    <rPh sb="0" eb="2">
      <t>ツウシン</t>
    </rPh>
    <rPh sb="2" eb="4">
      <t>ウンパン</t>
    </rPh>
    <rPh sb="4" eb="5">
      <t>ヒ</t>
    </rPh>
    <phoneticPr fontId="2"/>
  </si>
  <si>
    <t>保険料</t>
    <rPh sb="0" eb="3">
      <t>ホケンリョウ</t>
    </rPh>
    <phoneticPr fontId="2"/>
  </si>
  <si>
    <t>使用料　　　及び　　　賃借料</t>
    <rPh sb="0" eb="3">
      <t>シヨウリョウ</t>
    </rPh>
    <rPh sb="6" eb="7">
      <t>オヨ</t>
    </rPh>
    <rPh sb="11" eb="14">
      <t>チンシャクリョウ</t>
    </rPh>
    <phoneticPr fontId="2"/>
  </si>
  <si>
    <t>自動車借上料</t>
    <rPh sb="0" eb="3">
      <t>ジドウシャ</t>
    </rPh>
    <rPh sb="3" eb="5">
      <t>カリア</t>
    </rPh>
    <rPh sb="5" eb="6">
      <t>リョウ</t>
    </rPh>
    <phoneticPr fontId="2"/>
  </si>
  <si>
    <t>会場借上料</t>
    <rPh sb="0" eb="2">
      <t>カイジョウ</t>
    </rPh>
    <rPh sb="2" eb="3">
      <t>カ</t>
    </rPh>
    <rPh sb="3" eb="4">
      <t>ア</t>
    </rPh>
    <rPh sb="4" eb="5">
      <t>リョウ</t>
    </rPh>
    <phoneticPr fontId="2"/>
  </si>
  <si>
    <t>[支出]</t>
    <rPh sb="1" eb="3">
      <t>シシュツ</t>
    </rPh>
    <phoneticPr fontId="2"/>
  </si>
  <si>
    <t>（様式２）</t>
    <phoneticPr fontId="1"/>
  </si>
  <si>
    <t>（事業目標）</t>
    <phoneticPr fontId="1"/>
  </si>
  <si>
    <t>（月別事業計画）</t>
    <phoneticPr fontId="1"/>
  </si>
  <si>
    <t xml:space="preserve">※領収書貼付欄（感熱紙の場合は、コピーも一緒に貼付けて下さい）
</t>
    <phoneticPr fontId="1"/>
  </si>
  <si>
    <t>NO</t>
    <phoneticPr fontId="2"/>
  </si>
  <si>
    <t>記</t>
    <phoneticPr fontId="1"/>
  </si>
  <si>
    <t>　青少年健全育成会活動交付金</t>
    <rPh sb="1" eb="4">
      <t>セイショウネン</t>
    </rPh>
    <rPh sb="4" eb="6">
      <t>ケンゼン</t>
    </rPh>
    <rPh sb="6" eb="8">
      <t>イクセイ</t>
    </rPh>
    <rPh sb="8" eb="9">
      <t>カイ</t>
    </rPh>
    <rPh sb="9" eb="11">
      <t>カツドウ</t>
    </rPh>
    <rPh sb="11" eb="14">
      <t>コウフキン</t>
    </rPh>
    <phoneticPr fontId="2"/>
  </si>
  <si>
    <t>食糧費</t>
    <rPh sb="0" eb="2">
      <t>ショクリョウ</t>
    </rPh>
    <rPh sb="2" eb="3">
      <t>ヒ</t>
    </rPh>
    <phoneticPr fontId="2"/>
  </si>
  <si>
    <t>手数料</t>
    <rPh sb="0" eb="3">
      <t>テスウリョウ</t>
    </rPh>
    <phoneticPr fontId="2"/>
  </si>
  <si>
    <t>会場借上料</t>
    <rPh sb="0" eb="2">
      <t>カイジョウ</t>
    </rPh>
    <rPh sb="2" eb="4">
      <t>カリア</t>
    </rPh>
    <rPh sb="4" eb="5">
      <t>リョウ</t>
    </rPh>
    <phoneticPr fontId="2"/>
  </si>
  <si>
    <t>小　計</t>
    <rPh sb="0" eb="1">
      <t>ショウ</t>
    </rPh>
    <rPh sb="2" eb="3">
      <t>ケイ</t>
    </rPh>
    <phoneticPr fontId="2"/>
  </si>
  <si>
    <t>豊中市教育委員会事務局</t>
    <rPh sb="8" eb="11">
      <t>ジムキョク</t>
    </rPh>
    <phoneticPr fontId="1"/>
  </si>
  <si>
    <t>（単位：円）</t>
    <rPh sb="1" eb="3">
      <t>タンイ</t>
    </rPh>
    <rPh sb="4" eb="5">
      <t>エン</t>
    </rPh>
    <phoneticPr fontId="2"/>
  </si>
  <si>
    <t>（単位：円）</t>
    <rPh sb="1" eb="3">
      <t>タンイ</t>
    </rPh>
    <rPh sb="4" eb="5">
      <t>エン</t>
    </rPh>
    <phoneticPr fontId="1"/>
  </si>
  <si>
    <t>豊中市教育長　様</t>
    <phoneticPr fontId="1"/>
  </si>
  <si>
    <t>旅費</t>
    <rPh sb="0" eb="2">
      <t>リョヒ</t>
    </rPh>
    <phoneticPr fontId="2"/>
  </si>
  <si>
    <t>費用弁償</t>
    <rPh sb="0" eb="2">
      <t>ヒヨウ</t>
    </rPh>
    <rPh sb="2" eb="4">
      <t>ベンショウ</t>
    </rPh>
    <phoneticPr fontId="2"/>
  </si>
  <si>
    <t>使用料</t>
    <rPh sb="0" eb="3">
      <t>シヨウリョウ</t>
    </rPh>
    <phoneticPr fontId="2"/>
  </si>
  <si>
    <t>豊中市教育長　様</t>
    <phoneticPr fontId="1"/>
  </si>
  <si>
    <t xml:space="preserve"> 豊中市教育長様</t>
    <rPh sb="1" eb="4">
      <t>トヨナカシ</t>
    </rPh>
    <rPh sb="4" eb="6">
      <t>キョウイク</t>
    </rPh>
    <rPh sb="6" eb="7">
      <t>チョウ</t>
    </rPh>
    <rPh sb="7" eb="8">
      <t>サマ</t>
    </rPh>
    <phoneticPr fontId="2"/>
  </si>
  <si>
    <t>旅費</t>
    <rPh sb="0" eb="2">
      <t>リョヒ</t>
    </rPh>
    <phoneticPr fontId="1"/>
  </si>
  <si>
    <t>費用弁償</t>
    <rPh sb="0" eb="2">
      <t>ヒヨウ</t>
    </rPh>
    <rPh sb="2" eb="4">
      <t>ベンショウ</t>
    </rPh>
    <phoneticPr fontId="1"/>
  </si>
  <si>
    <t>小　計</t>
    <rPh sb="0" eb="1">
      <t>ショウ</t>
    </rPh>
    <rPh sb="2" eb="3">
      <t>ケイ</t>
    </rPh>
    <phoneticPr fontId="1"/>
  </si>
  <si>
    <t xml:space="preserve">                   印</t>
    <phoneticPr fontId="1"/>
  </si>
  <si>
    <t>交　付　金　請　求　書　</t>
    <rPh sb="0" eb="1">
      <t>コウ</t>
    </rPh>
    <rPh sb="2" eb="3">
      <t>フ</t>
    </rPh>
    <rPh sb="4" eb="5">
      <t>キン</t>
    </rPh>
    <rPh sb="6" eb="7">
      <t>ショウ</t>
    </rPh>
    <phoneticPr fontId="1"/>
  </si>
  <si>
    <t>交　付　金　出　納　簿</t>
    <rPh sb="0" eb="1">
      <t>コウ</t>
    </rPh>
    <rPh sb="2" eb="3">
      <t>フ</t>
    </rPh>
    <rPh sb="4" eb="5">
      <t>キン</t>
    </rPh>
    <rPh sb="6" eb="7">
      <t>デ</t>
    </rPh>
    <rPh sb="8" eb="9">
      <t>オサム</t>
    </rPh>
    <rPh sb="10" eb="11">
      <t>ボ</t>
    </rPh>
    <phoneticPr fontId="2"/>
  </si>
  <si>
    <t>交　付　金　交　付　申　込　書　</t>
    <rPh sb="0" eb="1">
      <t>コウ</t>
    </rPh>
    <rPh sb="6" eb="7">
      <t>コウ</t>
    </rPh>
    <rPh sb="8" eb="9">
      <t>フ</t>
    </rPh>
    <rPh sb="10" eb="11">
      <t>サル</t>
    </rPh>
    <rPh sb="12" eb="13">
      <t>コ</t>
    </rPh>
    <rPh sb="14" eb="15">
      <t>ショ</t>
    </rPh>
    <phoneticPr fontId="1"/>
  </si>
  <si>
    <t>※　添付書類　　１．交付金事業計画書（様式２）
　　　　　　　　２．交付金執行計画書（様式３）</t>
    <phoneticPr fontId="1"/>
  </si>
  <si>
    <t>報償金</t>
    <rPh sb="0" eb="2">
      <t>ホウショウ</t>
    </rPh>
    <rPh sb="2" eb="3">
      <t>キン</t>
    </rPh>
    <phoneticPr fontId="2"/>
  </si>
  <si>
    <t>報償金</t>
    <rPh sb="0" eb="3">
      <t>ホウショウキン</t>
    </rPh>
    <phoneticPr fontId="2"/>
  </si>
  <si>
    <t>機械器具借上料</t>
    <rPh sb="0" eb="2">
      <t>キカイ</t>
    </rPh>
    <rPh sb="2" eb="4">
      <t>キグ</t>
    </rPh>
    <rPh sb="4" eb="6">
      <t>カリア</t>
    </rPh>
    <rPh sb="6" eb="7">
      <t>リョウ</t>
    </rPh>
    <phoneticPr fontId="2"/>
  </si>
  <si>
    <t>修繕料</t>
    <rPh sb="0" eb="2">
      <t>シュウゼン</t>
    </rPh>
    <rPh sb="2" eb="3">
      <t>リョウ</t>
    </rPh>
    <phoneticPr fontId="2"/>
  </si>
  <si>
    <t>機械器具借上料</t>
    <rPh sb="0" eb="2">
      <t>キカイ</t>
    </rPh>
    <rPh sb="2" eb="4">
      <t>キグ</t>
    </rPh>
    <rPh sb="4" eb="5">
      <t>カ</t>
    </rPh>
    <rPh sb="5" eb="6">
      <t>ア</t>
    </rPh>
    <rPh sb="6" eb="7">
      <t>リョウ</t>
    </rPh>
    <phoneticPr fontId="2"/>
  </si>
  <si>
    <t>修繕料</t>
    <rPh sb="0" eb="2">
      <t>シュウゼン</t>
    </rPh>
    <rPh sb="2" eb="3">
      <t>リョウ</t>
    </rPh>
    <phoneticPr fontId="1"/>
  </si>
  <si>
    <t>　　　　銀行　　　　　　　　　　　　　　　　　　　　　　支店　　</t>
    <phoneticPr fontId="1"/>
  </si>
  <si>
    <t>年　　月</t>
    <rPh sb="0" eb="1">
      <t>ネン</t>
    </rPh>
    <rPh sb="3" eb="4">
      <t>ツキ</t>
    </rPh>
    <phoneticPr fontId="1"/>
  </si>
  <si>
    <t>細々節</t>
    <rPh sb="0" eb="2">
      <t>サイサイ</t>
    </rPh>
    <rPh sb="2" eb="3">
      <t>セツ</t>
    </rPh>
    <phoneticPr fontId="2"/>
  </si>
  <si>
    <t>謝礼金</t>
    <rPh sb="0" eb="2">
      <t>シャレイ</t>
    </rPh>
    <rPh sb="2" eb="3">
      <t>キン</t>
    </rPh>
    <phoneticPr fontId="2"/>
  </si>
  <si>
    <t>細々節</t>
    <rPh sb="0" eb="2">
      <t>サイサイ</t>
    </rPh>
    <rPh sb="2" eb="3">
      <t>セツ</t>
    </rPh>
    <phoneticPr fontId="1"/>
  </si>
  <si>
    <t>燃料費</t>
    <rPh sb="0" eb="3">
      <t>ネンリョウヒ</t>
    </rPh>
    <phoneticPr fontId="1"/>
  </si>
  <si>
    <t>燃料費（ 灯　油 ）</t>
    <rPh sb="0" eb="3">
      <t>ネンリョウヒ</t>
    </rPh>
    <rPh sb="5" eb="6">
      <t>ヒ</t>
    </rPh>
    <rPh sb="7" eb="8">
      <t>ユ</t>
    </rPh>
    <phoneticPr fontId="2"/>
  </si>
  <si>
    <t>＊ 実施日・行事名・参加人数・品名（単価×個数＝合計金額）などを記入ください</t>
    <rPh sb="12" eb="14">
      <t>ニンズウ</t>
    </rPh>
    <phoneticPr fontId="1"/>
  </si>
  <si>
    <t xml:space="preserve">
</t>
    <phoneticPr fontId="1"/>
  </si>
  <si>
    <t>燃料費（プロパンガス）</t>
    <rPh sb="0" eb="3">
      <t>ネンリョウヒ</t>
    </rPh>
    <phoneticPr fontId="1"/>
  </si>
  <si>
    <t>燃料費（プロパンガス）</t>
    <rPh sb="0" eb="3">
      <t>ネンリョウヒ</t>
    </rPh>
    <phoneticPr fontId="2"/>
  </si>
  <si>
    <t>支出第　　　号</t>
    <phoneticPr fontId="1"/>
  </si>
  <si>
    <t>（様式１）</t>
    <rPh sb="1" eb="3">
      <t>ヨウシキ</t>
    </rPh>
    <phoneticPr fontId="1"/>
  </si>
  <si>
    <t>交　付　金　事　業　計　画　書</t>
    <phoneticPr fontId="1"/>
  </si>
  <si>
    <t>交　付　金　執　行　計　画　書</t>
    <rPh sb="0" eb="1">
      <t>コウ</t>
    </rPh>
    <rPh sb="2" eb="3">
      <t>フ</t>
    </rPh>
    <rPh sb="4" eb="5">
      <t>キン</t>
    </rPh>
    <rPh sb="6" eb="7">
      <t>シュウ</t>
    </rPh>
    <rPh sb="8" eb="9">
      <t>イキ</t>
    </rPh>
    <rPh sb="10" eb="11">
      <t>ケイ</t>
    </rPh>
    <rPh sb="12" eb="13">
      <t>ガ</t>
    </rPh>
    <rPh sb="14" eb="15">
      <t>ショ</t>
    </rPh>
    <phoneticPr fontId="2"/>
  </si>
  <si>
    <t>交　付　金　実　績　報　告　書</t>
    <rPh sb="0" eb="1">
      <t>コウ</t>
    </rPh>
    <rPh sb="2" eb="3">
      <t>フ</t>
    </rPh>
    <rPh sb="4" eb="5">
      <t>キン</t>
    </rPh>
    <rPh sb="6" eb="7">
      <t>ジツ</t>
    </rPh>
    <rPh sb="8" eb="9">
      <t>イサオ</t>
    </rPh>
    <rPh sb="10" eb="11">
      <t>ホウ</t>
    </rPh>
    <rPh sb="12" eb="13">
      <t>コク</t>
    </rPh>
    <rPh sb="14" eb="15">
      <t>ショ</t>
    </rPh>
    <phoneticPr fontId="2"/>
  </si>
  <si>
    <t>交　付　金　決　算　書</t>
    <rPh sb="0" eb="1">
      <t>コウ</t>
    </rPh>
    <rPh sb="2" eb="3">
      <t>フ</t>
    </rPh>
    <rPh sb="4" eb="5">
      <t>キン</t>
    </rPh>
    <rPh sb="6" eb="7">
      <t>ケッ</t>
    </rPh>
    <rPh sb="8" eb="9">
      <t>サン</t>
    </rPh>
    <rPh sb="10" eb="11">
      <t>ショ</t>
    </rPh>
    <phoneticPr fontId="2"/>
  </si>
  <si>
    <t>支　出　命　令　書</t>
    <phoneticPr fontId="1"/>
  </si>
  <si>
    <t>交付金申込額　　金　　１５５,０００円</t>
    <rPh sb="2" eb="3">
      <t>キン</t>
    </rPh>
    <rPh sb="3" eb="5">
      <t>モウシコミ</t>
    </rPh>
    <phoneticPr fontId="1"/>
  </si>
  <si>
    <t>金　　１５５,０００　円</t>
    <phoneticPr fontId="1"/>
  </si>
  <si>
    <t>児　童　生　徒　課　長</t>
    <rPh sb="0" eb="1">
      <t>ジ</t>
    </rPh>
    <rPh sb="2" eb="3">
      <t>ワラベ</t>
    </rPh>
    <rPh sb="4" eb="5">
      <t>セイ</t>
    </rPh>
    <rPh sb="6" eb="7">
      <t>タダ</t>
    </rPh>
    <rPh sb="8" eb="9">
      <t>カ</t>
    </rPh>
    <rPh sb="10" eb="11">
      <t>チョウ</t>
    </rPh>
    <phoneticPr fontId="1"/>
  </si>
  <si>
    <t>交　付　金　銀　行　振　込　依　頼　書</t>
    <phoneticPr fontId="1"/>
  </si>
  <si>
    <t>振込先銀行</t>
    <phoneticPr fontId="1"/>
  </si>
  <si>
    <t>預金種目</t>
    <phoneticPr fontId="1"/>
  </si>
  <si>
    <t>口座
番号</t>
    <phoneticPr fontId="1"/>
  </si>
  <si>
    <t>２．当座</t>
    <phoneticPr fontId="1"/>
  </si>
  <si>
    <t>フリガナ</t>
    <phoneticPr fontId="1"/>
  </si>
  <si>
    <t>（電話番号）</t>
    <phoneticPr fontId="1"/>
  </si>
  <si>
    <t>（郵便番号）</t>
    <phoneticPr fontId="1"/>
  </si>
  <si>
    <t>（住所）</t>
    <phoneticPr fontId="1"/>
  </si>
  <si>
    <t>１．普通</t>
    <phoneticPr fontId="14"/>
  </si>
  <si>
    <t>会計</t>
    <phoneticPr fontId="1"/>
  </si>
  <si>
    <t xml:space="preserve">                    印</t>
    <phoneticPr fontId="1"/>
  </si>
  <si>
    <t>　　　　　￥</t>
    <phoneticPr fontId="1"/>
  </si>
  <si>
    <t>令和　　　　年　　　　月　　　　日</t>
    <rPh sb="0" eb="2">
      <t>レイワ</t>
    </rPh>
    <phoneticPr fontId="1"/>
  </si>
  <si>
    <t>（様式８）</t>
    <rPh sb="1" eb="3">
      <t>ヨウシキ</t>
    </rPh>
    <phoneticPr fontId="1"/>
  </si>
  <si>
    <t>交　付　金　出　納　簿</t>
    <rPh sb="0" eb="1">
      <t>コウ</t>
    </rPh>
    <rPh sb="2" eb="3">
      <t>フ</t>
    </rPh>
    <rPh sb="4" eb="5">
      <t>キン</t>
    </rPh>
    <rPh sb="6" eb="7">
      <t>デ</t>
    </rPh>
    <rPh sb="8" eb="9">
      <t>オサム</t>
    </rPh>
    <rPh sb="10" eb="11">
      <t>ボ</t>
    </rPh>
    <phoneticPr fontId="1"/>
  </si>
  <si>
    <t>（単位：円）</t>
    <rPh sb="1" eb="3">
      <t>タンイ</t>
    </rPh>
    <rPh sb="4" eb="5">
      <t>エン</t>
    </rPh>
    <phoneticPr fontId="1"/>
  </si>
  <si>
    <t>NO</t>
    <phoneticPr fontId="1"/>
  </si>
  <si>
    <t>年</t>
    <rPh sb="0" eb="1">
      <t>ネン</t>
    </rPh>
    <phoneticPr fontId="1"/>
  </si>
  <si>
    <t>月</t>
    <rPh sb="0" eb="1">
      <t>ガツ</t>
    </rPh>
    <phoneticPr fontId="1"/>
  </si>
  <si>
    <t>日</t>
    <rPh sb="0" eb="1">
      <t>ニチ</t>
    </rPh>
    <phoneticPr fontId="1"/>
  </si>
  <si>
    <t>節</t>
    <rPh sb="0" eb="1">
      <t>セツ</t>
    </rPh>
    <phoneticPr fontId="1"/>
  </si>
  <si>
    <t>細節</t>
    <rPh sb="0" eb="1">
      <t>サイ</t>
    </rPh>
    <rPh sb="1" eb="2">
      <t>セツ</t>
    </rPh>
    <phoneticPr fontId="1"/>
  </si>
  <si>
    <t>摘要</t>
    <rPh sb="0" eb="2">
      <t>テキヨウ</t>
    </rPh>
    <phoneticPr fontId="1"/>
  </si>
  <si>
    <t>収入</t>
    <rPh sb="0" eb="2">
      <t>シュウニュウ</t>
    </rPh>
    <phoneticPr fontId="1"/>
  </si>
  <si>
    <t>支出</t>
    <rPh sb="0" eb="2">
      <t>シシュツ</t>
    </rPh>
    <phoneticPr fontId="1"/>
  </si>
  <si>
    <t>残額</t>
    <rPh sb="0" eb="2">
      <t>ザンガク</t>
    </rPh>
    <phoneticPr fontId="1"/>
  </si>
  <si>
    <t>今年度交付金</t>
    <rPh sb="0" eb="3">
      <t>コンネンド</t>
    </rPh>
    <rPh sb="3" eb="6">
      <t>コウフキン</t>
    </rPh>
    <phoneticPr fontId="1"/>
  </si>
  <si>
    <t>NO</t>
    <phoneticPr fontId="1"/>
  </si>
  <si>
    <t>合計</t>
    <rPh sb="0" eb="2">
      <t>ゴウケイ</t>
    </rPh>
    <phoneticPr fontId="1"/>
  </si>
  <si>
    <t>No.1</t>
    <phoneticPr fontId="14"/>
  </si>
  <si>
    <t>No.2</t>
    <phoneticPr fontId="14"/>
  </si>
  <si>
    <t>（No.2 へ続く）</t>
    <rPh sb="7" eb="8">
      <t>ツヅ</t>
    </rPh>
    <phoneticPr fontId="1"/>
  </si>
  <si>
    <t>（No.3 へ続く）</t>
    <rPh sb="7" eb="8">
      <t>ツヅ</t>
    </rPh>
    <phoneticPr fontId="1"/>
  </si>
  <si>
    <t>No.3</t>
    <phoneticPr fontId="14"/>
  </si>
  <si>
    <t>支　払　証　明　書</t>
    <rPh sb="0" eb="1">
      <t>シ</t>
    </rPh>
    <rPh sb="2" eb="3">
      <t>バライ</t>
    </rPh>
    <rPh sb="4" eb="5">
      <t>アカシ</t>
    </rPh>
    <rPh sb="6" eb="7">
      <t>メイ</t>
    </rPh>
    <rPh sb="8" eb="9">
      <t>ショ</t>
    </rPh>
    <phoneticPr fontId="1"/>
  </si>
  <si>
    <t>　支払金額：￥</t>
    <rPh sb="1" eb="3">
      <t>シハライ</t>
    </rPh>
    <rPh sb="3" eb="5">
      <t>キンガク</t>
    </rPh>
    <phoneticPr fontId="1"/>
  </si>
  <si>
    <t>　内　　容：</t>
    <rPh sb="1" eb="2">
      <t>ウチ</t>
    </rPh>
    <rPh sb="4" eb="5">
      <t>カタチ</t>
    </rPh>
    <phoneticPr fontId="1"/>
  </si>
  <si>
    <t>　場    所：</t>
    <rPh sb="1" eb="2">
      <t>バ</t>
    </rPh>
    <rPh sb="6" eb="7">
      <t>ショ</t>
    </rPh>
    <phoneticPr fontId="1"/>
  </si>
  <si>
    <t>　経　　路：</t>
    <rPh sb="1" eb="2">
      <t>ヘ</t>
    </rPh>
    <rPh sb="4" eb="5">
      <t>ジ</t>
    </rPh>
    <phoneticPr fontId="1"/>
  </si>
  <si>
    <t>　上記のとおり支払いました</t>
    <rPh sb="1" eb="3">
      <t>ジョウキ</t>
    </rPh>
    <rPh sb="7" eb="9">
      <t>シハラ</t>
    </rPh>
    <phoneticPr fontId="1"/>
  </si>
  <si>
    <t>　年 月 日：令和　　　年　　　　月　　　　日</t>
    <rPh sb="1" eb="2">
      <t>ネン</t>
    </rPh>
    <rPh sb="3" eb="4">
      <t>ツキ</t>
    </rPh>
    <rPh sb="5" eb="6">
      <t>ヒ</t>
    </rPh>
    <rPh sb="7" eb="9">
      <t>レイワ</t>
    </rPh>
    <rPh sb="12" eb="13">
      <t>ネン</t>
    </rPh>
    <rPh sb="17" eb="18">
      <t>ガツ</t>
    </rPh>
    <rPh sb="22" eb="23">
      <t>ヒ</t>
    </rPh>
    <phoneticPr fontId="1"/>
  </si>
  <si>
    <t>○明るい家庭、地域づくりのための広報、啓発活動に努める。
○青少年を取り巻く地域環境の浄化を推進する。
○地域関係者の連携を密にし、非行防止に努める。</t>
    <phoneticPr fontId="14"/>
  </si>
  <si>
    <t xml:space="preserve">役員会・全体会
各小学校区地区委員会
健全育成ポスター作成
校区だより・地区だより発行
盆踊り巡視
役員会
親子祭り開催
校区教育講演会開催
役員会・全体会
各地区広報活動実施
各小学校区地区委員会
年度末役員会・全体会
</t>
    <phoneticPr fontId="1"/>
  </si>
  <si>
    <t>標語・ポスター応募等における記念品・賞品（執行要領別表※１参照）</t>
    <rPh sb="0" eb="2">
      <t>ヒョウゴ</t>
    </rPh>
    <rPh sb="7" eb="9">
      <t>オウボ</t>
    </rPh>
    <rPh sb="9" eb="10">
      <t>ナド</t>
    </rPh>
    <rPh sb="14" eb="17">
      <t>キネンヒン</t>
    </rPh>
    <rPh sb="18" eb="20">
      <t>ショウヒン</t>
    </rPh>
    <rPh sb="21" eb="23">
      <t>シッコウ</t>
    </rPh>
    <rPh sb="23" eb="25">
      <t>ヨウリョウ</t>
    </rPh>
    <rPh sb="25" eb="26">
      <t>ベツ</t>
    </rPh>
    <rPh sb="26" eb="27">
      <t>ヒョウ</t>
    </rPh>
    <rPh sb="29" eb="31">
      <t>サンショウ</t>
    </rPh>
    <phoneticPr fontId="1"/>
  </si>
  <si>
    <t>講演会・研修会等の講師謝礼、指導謝礼</t>
    <rPh sb="0" eb="2">
      <t>コウエン</t>
    </rPh>
    <rPh sb="2" eb="3">
      <t>カイ</t>
    </rPh>
    <rPh sb="4" eb="6">
      <t>ケンシュウ</t>
    </rPh>
    <rPh sb="6" eb="7">
      <t>カイ</t>
    </rPh>
    <rPh sb="7" eb="8">
      <t>ナド</t>
    </rPh>
    <rPh sb="9" eb="11">
      <t>コウシ</t>
    </rPh>
    <rPh sb="11" eb="13">
      <t>シャレイ</t>
    </rPh>
    <rPh sb="14" eb="16">
      <t>シドウ</t>
    </rPh>
    <rPh sb="16" eb="18">
      <t>シャレイ</t>
    </rPh>
    <phoneticPr fontId="1"/>
  </si>
  <si>
    <t>交通費（市民のつどい、社名運動等の参加）</t>
    <rPh sb="0" eb="3">
      <t>コウツウヒ</t>
    </rPh>
    <rPh sb="4" eb="6">
      <t>シミン</t>
    </rPh>
    <rPh sb="11" eb="13">
      <t>シャメイ</t>
    </rPh>
    <rPh sb="13" eb="15">
      <t>ウンドウ</t>
    </rPh>
    <rPh sb="15" eb="16">
      <t>ナド</t>
    </rPh>
    <rPh sb="17" eb="19">
      <t>サンカ</t>
    </rPh>
    <phoneticPr fontId="1"/>
  </si>
  <si>
    <t>消耗器材、事務用品、コピー用紙代等、その他（執行要領別表※２、※４参照）</t>
    <rPh sb="0" eb="2">
      <t>ショウモウ</t>
    </rPh>
    <rPh sb="2" eb="4">
      <t>キザイ</t>
    </rPh>
    <rPh sb="5" eb="7">
      <t>ジム</t>
    </rPh>
    <rPh sb="7" eb="9">
      <t>ヨウヒン</t>
    </rPh>
    <rPh sb="13" eb="15">
      <t>ヨウシ</t>
    </rPh>
    <rPh sb="15" eb="16">
      <t>ダイ</t>
    </rPh>
    <rPh sb="16" eb="17">
      <t>ナド</t>
    </rPh>
    <rPh sb="20" eb="21">
      <t>タ</t>
    </rPh>
    <rPh sb="22" eb="24">
      <t>シッコウ</t>
    </rPh>
    <rPh sb="24" eb="26">
      <t>ヨウリョウ</t>
    </rPh>
    <rPh sb="26" eb="27">
      <t>ベツ</t>
    </rPh>
    <rPh sb="27" eb="28">
      <t>ヒョウ</t>
    </rPh>
    <rPh sb="33" eb="35">
      <t>サンショウ</t>
    </rPh>
    <phoneticPr fontId="1"/>
  </si>
  <si>
    <t>灯油代</t>
    <rPh sb="0" eb="2">
      <t>トウユ</t>
    </rPh>
    <rPh sb="2" eb="3">
      <t>ダイ</t>
    </rPh>
    <phoneticPr fontId="1"/>
  </si>
  <si>
    <t>プロパンガス代</t>
    <rPh sb="6" eb="7">
      <t>ダイ</t>
    </rPh>
    <phoneticPr fontId="1"/>
  </si>
  <si>
    <t>講師、役員会や各種会議・点検作業・巡視・バス研修等の参加者へ提供する飲み物等（執行要領別表※３、※４参照）</t>
    <rPh sb="0" eb="2">
      <t>コウシ</t>
    </rPh>
    <rPh sb="3" eb="5">
      <t>ヤクイン</t>
    </rPh>
    <rPh sb="5" eb="6">
      <t>カイ</t>
    </rPh>
    <rPh sb="7" eb="9">
      <t>カクシュ</t>
    </rPh>
    <rPh sb="9" eb="11">
      <t>カイギ</t>
    </rPh>
    <rPh sb="12" eb="14">
      <t>テンケン</t>
    </rPh>
    <rPh sb="14" eb="16">
      <t>サギョウ</t>
    </rPh>
    <rPh sb="17" eb="19">
      <t>ジュンシ</t>
    </rPh>
    <rPh sb="22" eb="24">
      <t>ケンシュウ</t>
    </rPh>
    <rPh sb="24" eb="25">
      <t>ナド</t>
    </rPh>
    <rPh sb="26" eb="28">
      <t>サンカ</t>
    </rPh>
    <rPh sb="28" eb="29">
      <t>シャ</t>
    </rPh>
    <rPh sb="30" eb="32">
      <t>テイキョウ</t>
    </rPh>
    <rPh sb="34" eb="35">
      <t>ノ</t>
    </rPh>
    <rPh sb="36" eb="37">
      <t>モノ</t>
    </rPh>
    <rPh sb="37" eb="38">
      <t>ナド</t>
    </rPh>
    <rPh sb="39" eb="41">
      <t>シッコウ</t>
    </rPh>
    <rPh sb="41" eb="43">
      <t>ヨウリョウ</t>
    </rPh>
    <rPh sb="43" eb="44">
      <t>ベツ</t>
    </rPh>
    <rPh sb="44" eb="45">
      <t>ヒョウ</t>
    </rPh>
    <rPh sb="50" eb="52">
      <t>サンショウ</t>
    </rPh>
    <phoneticPr fontId="1"/>
  </si>
  <si>
    <t>広報及び啓発用チラシ・ポスター・地図・冊子・封筒印刷・DPE・コピー代</t>
    <rPh sb="0" eb="2">
      <t>コウホウ</t>
    </rPh>
    <rPh sb="2" eb="3">
      <t>オヨ</t>
    </rPh>
    <rPh sb="4" eb="7">
      <t>ケイハツヨウ</t>
    </rPh>
    <rPh sb="16" eb="18">
      <t>チズ</t>
    </rPh>
    <rPh sb="19" eb="21">
      <t>サッシ</t>
    </rPh>
    <rPh sb="22" eb="24">
      <t>フウトウ</t>
    </rPh>
    <rPh sb="24" eb="26">
      <t>インサツ</t>
    </rPh>
    <rPh sb="34" eb="35">
      <t>ダイ</t>
    </rPh>
    <phoneticPr fontId="1"/>
  </si>
  <si>
    <t>業者へ修理を依頼する場合</t>
    <rPh sb="0" eb="2">
      <t>ギョウシャ</t>
    </rPh>
    <rPh sb="3" eb="5">
      <t>シュウリ</t>
    </rPh>
    <rPh sb="6" eb="8">
      <t>イライ</t>
    </rPh>
    <rPh sb="10" eb="12">
      <t>バアイ</t>
    </rPh>
    <phoneticPr fontId="1"/>
  </si>
  <si>
    <t>回数券、切手、はがき代
送料（各校区健育から送る場合）</t>
    <rPh sb="0" eb="3">
      <t>カイスウケン</t>
    </rPh>
    <rPh sb="4" eb="6">
      <t>キッテ</t>
    </rPh>
    <rPh sb="10" eb="11">
      <t>ダイ</t>
    </rPh>
    <rPh sb="12" eb="14">
      <t>ソウリョウ</t>
    </rPh>
    <rPh sb="15" eb="16">
      <t>カク</t>
    </rPh>
    <rPh sb="16" eb="18">
      <t>コウク</t>
    </rPh>
    <rPh sb="18" eb="20">
      <t>ケンイク</t>
    </rPh>
    <rPh sb="22" eb="23">
      <t>オク</t>
    </rPh>
    <rPh sb="24" eb="26">
      <t>バアイ</t>
    </rPh>
    <phoneticPr fontId="1"/>
  </si>
  <si>
    <t>銀行振込手数料等、クリーニング代</t>
    <rPh sb="0" eb="2">
      <t>ギンコウ</t>
    </rPh>
    <rPh sb="2" eb="4">
      <t>フリコミ</t>
    </rPh>
    <rPh sb="4" eb="7">
      <t>テスウリョウ</t>
    </rPh>
    <rPh sb="7" eb="8">
      <t>ナド</t>
    </rPh>
    <rPh sb="15" eb="16">
      <t>ダイ</t>
    </rPh>
    <phoneticPr fontId="1"/>
  </si>
  <si>
    <t>各種行事における傷害保険等</t>
    <rPh sb="0" eb="2">
      <t>カクシュ</t>
    </rPh>
    <rPh sb="2" eb="4">
      <t>ギョウジ</t>
    </rPh>
    <rPh sb="8" eb="10">
      <t>ショウガイ</t>
    </rPh>
    <rPh sb="10" eb="12">
      <t>ホケン</t>
    </rPh>
    <rPh sb="12" eb="13">
      <t>ナド</t>
    </rPh>
    <phoneticPr fontId="1"/>
  </si>
  <si>
    <t>研修バス代、高速道路通行料、駐車料</t>
    <rPh sb="0" eb="2">
      <t>ケンシュウ</t>
    </rPh>
    <rPh sb="4" eb="5">
      <t>ダイ</t>
    </rPh>
    <rPh sb="6" eb="8">
      <t>コウソク</t>
    </rPh>
    <rPh sb="8" eb="10">
      <t>ドウロ</t>
    </rPh>
    <rPh sb="10" eb="13">
      <t>ツウコウリョウ</t>
    </rPh>
    <rPh sb="14" eb="17">
      <t>チュウシャリョウ</t>
    </rPh>
    <phoneticPr fontId="1"/>
  </si>
  <si>
    <t>各種行事・会議等の会場借上、エアコン代</t>
    <rPh sb="0" eb="2">
      <t>カクシュ</t>
    </rPh>
    <rPh sb="2" eb="4">
      <t>ギョウジ</t>
    </rPh>
    <rPh sb="5" eb="7">
      <t>カイギ</t>
    </rPh>
    <rPh sb="7" eb="8">
      <t>ナド</t>
    </rPh>
    <rPh sb="9" eb="11">
      <t>カイジョウ</t>
    </rPh>
    <rPh sb="11" eb="13">
      <t>カリア</t>
    </rPh>
    <rPh sb="18" eb="19">
      <t>ダイ</t>
    </rPh>
    <phoneticPr fontId="1"/>
  </si>
  <si>
    <t>各種行事等の器具借上</t>
    <rPh sb="0" eb="2">
      <t>カクシュ</t>
    </rPh>
    <rPh sb="2" eb="4">
      <t>ギョウジ</t>
    </rPh>
    <rPh sb="4" eb="5">
      <t>ナド</t>
    </rPh>
    <rPh sb="6" eb="8">
      <t>キグ</t>
    </rPh>
    <rPh sb="8" eb="10">
      <t>カリア</t>
    </rPh>
    <phoneticPr fontId="1"/>
  </si>
  <si>
    <t>入園料、入場料</t>
    <rPh sb="0" eb="3">
      <t>ニュウエンリョウ</t>
    </rPh>
    <rPh sb="4" eb="7">
      <t>ニュウジョウリョウ</t>
    </rPh>
    <phoneticPr fontId="1"/>
  </si>
  <si>
    <t>タ</t>
  </si>
  <si>
    <t>”</t>
  </si>
  <si>
    <t>イ</t>
  </si>
  <si>
    <t>チ</t>
  </si>
  <si>
    <t>ュ</t>
  </si>
  <si>
    <t>ウ</t>
  </si>
  <si>
    <t>カ</t>
  </si>
  <si>
    <t>ッ</t>
  </si>
  <si>
    <t>コ</t>
  </si>
  <si>
    <t>ク</t>
  </si>
  <si>
    <t>セ</t>
  </si>
  <si>
    <t>シ</t>
  </si>
  <si>
    <t>ョ</t>
  </si>
  <si>
    <t>ネ</t>
  </si>
  <si>
    <t>ン</t>
  </si>
  <si>
    <t>ケ</t>
  </si>
  <si>
    <t>ト</t>
  </si>
  <si>
    <t>ヨ</t>
  </si>
  <si>
    <t>ナ</t>
  </si>
  <si>
    <t>ロ</t>
  </si>
  <si>
    <t>第一中学校区青少年健全育成会　会長　豊中太郎</t>
    <phoneticPr fontId="14"/>
  </si>
  <si>
    <r>
      <t>※</t>
    </r>
    <r>
      <rPr>
        <u/>
        <sz val="11"/>
        <color indexed="10"/>
        <rFont val="HGｺﾞｼｯｸE"/>
        <family val="3"/>
        <charset val="128"/>
      </rPr>
      <t>振込口座名義は、「校区名」「役職名（会長）」「会長名」が明示</t>
    </r>
    <r>
      <rPr>
        <sz val="11"/>
        <color indexed="10"/>
        <rFont val="HGｺﾞｼｯｸE"/>
        <family val="3"/>
        <charset val="128"/>
      </rPr>
      <t>されていなければなりません。</t>
    </r>
    <rPh sb="1" eb="3">
      <t>フリコミ</t>
    </rPh>
    <rPh sb="3" eb="5">
      <t>コウザ</t>
    </rPh>
    <rPh sb="5" eb="7">
      <t>メイギ</t>
    </rPh>
    <rPh sb="10" eb="12">
      <t>コウク</t>
    </rPh>
    <rPh sb="12" eb="13">
      <t>メイ</t>
    </rPh>
    <rPh sb="15" eb="17">
      <t>ヤクショク</t>
    </rPh>
    <rPh sb="17" eb="18">
      <t>メイ</t>
    </rPh>
    <rPh sb="19" eb="20">
      <t>カイ</t>
    </rPh>
    <rPh sb="20" eb="21">
      <t>チョウ</t>
    </rPh>
    <rPh sb="24" eb="26">
      <t>カイチョウ</t>
    </rPh>
    <rPh sb="26" eb="27">
      <t>メイ</t>
    </rPh>
    <rPh sb="29" eb="31">
      <t>メイジ</t>
    </rPh>
    <phoneticPr fontId="1"/>
  </si>
  <si>
    <r>
      <t>※</t>
    </r>
    <r>
      <rPr>
        <u/>
        <sz val="11"/>
        <color indexed="10"/>
        <rFont val="HGｺﾞｼｯｸE"/>
        <family val="3"/>
        <charset val="128"/>
      </rPr>
      <t>振込口座名義と銀行通帳名義が同一</t>
    </r>
    <r>
      <rPr>
        <sz val="11"/>
        <color indexed="10"/>
        <rFont val="HGｺﾞｼｯｸE"/>
        <family val="3"/>
        <charset val="128"/>
      </rPr>
      <t>でなければ振込手続きができない場合があります。</t>
    </r>
    <rPh sb="1" eb="3">
      <t>フリコミ</t>
    </rPh>
    <rPh sb="3" eb="5">
      <t>コウザ</t>
    </rPh>
    <rPh sb="5" eb="7">
      <t>メイギ</t>
    </rPh>
    <rPh sb="8" eb="10">
      <t>ギンコウ</t>
    </rPh>
    <rPh sb="10" eb="12">
      <t>ツウチョウ</t>
    </rPh>
    <rPh sb="12" eb="14">
      <t>メイギ</t>
    </rPh>
    <rPh sb="15" eb="17">
      <t>ドウイツ</t>
    </rPh>
    <rPh sb="22" eb="24">
      <t>フリコミ</t>
    </rPh>
    <rPh sb="24" eb="26">
      <t>テツヅ</t>
    </rPh>
    <rPh sb="32" eb="34">
      <t>バアイ</t>
    </rPh>
    <phoneticPr fontId="1"/>
  </si>
  <si>
    <t>必ず一致させてください。</t>
    <rPh sb="0" eb="1">
      <t>カナラ</t>
    </rPh>
    <rPh sb="2" eb="4">
      <t>イッチ</t>
    </rPh>
    <phoneticPr fontId="1"/>
  </si>
  <si>
    <r>
      <t>※</t>
    </r>
    <r>
      <rPr>
        <u/>
        <sz val="11"/>
        <color indexed="10"/>
        <rFont val="HGｺﾞｼｯｸE"/>
        <family val="3"/>
        <charset val="128"/>
      </rPr>
      <t>会長が交代された場合</t>
    </r>
    <r>
      <rPr>
        <sz val="11"/>
        <color indexed="10"/>
        <rFont val="HGｺﾞｼｯｸE"/>
        <family val="3"/>
        <charset val="128"/>
      </rPr>
      <t>等は、特に注意してください。</t>
    </r>
    <rPh sb="1" eb="3">
      <t>カイチョウ</t>
    </rPh>
    <rPh sb="4" eb="6">
      <t>コウタイ</t>
    </rPh>
    <rPh sb="9" eb="11">
      <t>バアイ</t>
    </rPh>
    <rPh sb="11" eb="12">
      <t>ナド</t>
    </rPh>
    <rPh sb="14" eb="15">
      <t>トク</t>
    </rPh>
    <rPh sb="16" eb="18">
      <t>チュウイ</t>
    </rPh>
    <phoneticPr fontId="1"/>
  </si>
  <si>
    <r>
      <t>※預金口座は、普通預金から</t>
    </r>
    <r>
      <rPr>
        <u/>
        <sz val="11"/>
        <color indexed="10"/>
        <rFont val="HGｺﾞｼｯｸE"/>
        <family val="3"/>
        <charset val="128"/>
      </rPr>
      <t>必ず決済性預金（利息が付かない）にしてください。</t>
    </r>
    <rPh sb="1" eb="3">
      <t>ヨキン</t>
    </rPh>
    <rPh sb="3" eb="5">
      <t>コウザ</t>
    </rPh>
    <rPh sb="7" eb="9">
      <t>フツウ</t>
    </rPh>
    <rPh sb="9" eb="11">
      <t>ヨキン</t>
    </rPh>
    <rPh sb="13" eb="14">
      <t>カナラ</t>
    </rPh>
    <rPh sb="15" eb="18">
      <t>ケッサイセイ</t>
    </rPh>
    <rPh sb="18" eb="20">
      <t>ヨキン</t>
    </rPh>
    <rPh sb="21" eb="23">
      <t>リソク</t>
    </rPh>
    <rPh sb="24" eb="25">
      <t>ツ</t>
    </rPh>
    <phoneticPr fontId="1"/>
  </si>
  <si>
    <t>需用費</t>
    <rPh sb="0" eb="3">
      <t>ジュヨウヒ</t>
    </rPh>
    <phoneticPr fontId="1"/>
  </si>
  <si>
    <t>食糧費</t>
    <rPh sb="0" eb="3">
      <t>ショクリョウヒ</t>
    </rPh>
    <phoneticPr fontId="1"/>
  </si>
  <si>
    <r>
      <t>支出第　</t>
    </r>
    <r>
      <rPr>
        <sz val="10.5"/>
        <rFont val="HGｺﾞｼｯｸE"/>
        <family val="3"/>
        <charset val="128"/>
      </rPr>
      <t>○○</t>
    </r>
    <r>
      <rPr>
        <sz val="10.5"/>
        <rFont val="ＭＳ 明朝"/>
        <family val="1"/>
        <charset val="128"/>
      </rPr>
      <t>　号</t>
    </r>
    <phoneticPr fontId="1"/>
  </si>
  <si>
    <t>会長印</t>
    <rPh sb="0" eb="1">
      <t>カイ</t>
    </rPh>
    <rPh sb="1" eb="2">
      <t>チョウ</t>
    </rPh>
    <rPh sb="2" eb="3">
      <t>イン</t>
    </rPh>
    <phoneticPr fontId="1"/>
  </si>
  <si>
    <t>会計印</t>
    <rPh sb="0" eb="2">
      <t>カイケイ</t>
    </rPh>
    <phoneticPr fontId="1"/>
  </si>
  <si>
    <t>領　　収　　書</t>
    <rPh sb="0" eb="1">
      <t>リョウ</t>
    </rPh>
    <rPh sb="3" eb="4">
      <t>オサム</t>
    </rPh>
    <rPh sb="6" eb="7">
      <t>ショ</t>
    </rPh>
    <phoneticPr fontId="1"/>
  </si>
  <si>
    <t>NO.1120</t>
    <phoneticPr fontId="1"/>
  </si>
  <si>
    <t>金額　￥１,０００　</t>
    <rPh sb="0" eb="2">
      <t>キンガク</t>
    </rPh>
    <phoneticPr fontId="1"/>
  </si>
  <si>
    <r>
      <t>但し、</t>
    </r>
    <r>
      <rPr>
        <b/>
        <sz val="10.5"/>
        <rFont val="HG正楷書体-PRO"/>
        <family val="4"/>
        <charset val="128"/>
      </rPr>
      <t>お茶代として、上記金額正に領収しました</t>
    </r>
    <rPh sb="0" eb="1">
      <t>タダ</t>
    </rPh>
    <rPh sb="4" eb="5">
      <t>チャ</t>
    </rPh>
    <rPh sb="5" eb="6">
      <t>ダイ</t>
    </rPh>
    <rPh sb="10" eb="12">
      <t>ジョウキ</t>
    </rPh>
    <rPh sb="12" eb="14">
      <t>キンガク</t>
    </rPh>
    <rPh sb="14" eb="15">
      <t>マサ</t>
    </rPh>
    <rPh sb="16" eb="18">
      <t>リョウシュウ</t>
    </rPh>
    <phoneticPr fontId="1"/>
  </si>
  <si>
    <t>株式会社　とよなかストア</t>
    <rPh sb="0" eb="2">
      <t>カブシキ</t>
    </rPh>
    <rPh sb="2" eb="4">
      <t>カイシャ</t>
    </rPh>
    <phoneticPr fontId="1"/>
  </si>
  <si>
    <t>〒561－0858</t>
    <phoneticPr fontId="1"/>
  </si>
  <si>
    <t>豊中市服部西町４－１３－１</t>
    <rPh sb="0" eb="3">
      <t>トヨナカシ</t>
    </rPh>
    <rPh sb="3" eb="7">
      <t>ハットリニシマチ</t>
    </rPh>
    <phoneticPr fontId="1"/>
  </si>
  <si>
    <t>代表取締役　豊中一郎</t>
    <rPh sb="0" eb="2">
      <t>ダイヒョウ</t>
    </rPh>
    <rPh sb="2" eb="5">
      <t>トリシマリヤク</t>
    </rPh>
    <rPh sb="6" eb="8">
      <t>トヨナカ</t>
    </rPh>
    <rPh sb="8" eb="10">
      <t>イチロウ</t>
    </rPh>
    <phoneticPr fontId="1"/>
  </si>
  <si>
    <t>TEL 06-6866-0101</t>
    <phoneticPr fontId="1"/>
  </si>
  <si>
    <t>FAX 06-6866-0622</t>
    <phoneticPr fontId="1"/>
  </si>
  <si>
    <t>　</t>
    <phoneticPr fontId="1"/>
  </si>
  <si>
    <t>上記のとおり支払いました</t>
    <phoneticPr fontId="1"/>
  </si>
  <si>
    <r>
      <t>会長　</t>
    </r>
    <r>
      <rPr>
        <sz val="11"/>
        <rFont val="HGｺﾞｼｯｸE"/>
        <family val="3"/>
        <charset val="128"/>
      </rPr>
      <t>　</t>
    </r>
    <r>
      <rPr>
        <sz val="11"/>
        <color indexed="10"/>
        <rFont val="HGｺﾞｼｯｸE"/>
        <family val="3"/>
        <charset val="128"/>
      </rPr>
      <t>○○　○○</t>
    </r>
    <r>
      <rPr>
        <sz val="11"/>
        <rFont val="HGｺﾞｼｯｸE"/>
        <family val="3"/>
        <charset val="128"/>
      </rPr>
      <t>　　印</t>
    </r>
    <rPh sb="0" eb="1">
      <t>カイ</t>
    </rPh>
    <rPh sb="1" eb="2">
      <t>チョウ</t>
    </rPh>
    <rPh sb="11" eb="12">
      <t>イン</t>
    </rPh>
    <phoneticPr fontId="1"/>
  </si>
  <si>
    <t>金額　￥１０,０００　</t>
    <rPh sb="0" eb="2">
      <t>キンガク</t>
    </rPh>
    <phoneticPr fontId="1"/>
  </si>
  <si>
    <t>食糧費</t>
    <rPh sb="0" eb="3">
      <t>ショクリョウヒ</t>
    </rPh>
    <phoneticPr fontId="16"/>
  </si>
  <si>
    <t>○○地区委員会飲料費</t>
    <rPh sb="2" eb="4">
      <t>チク</t>
    </rPh>
    <rPh sb="4" eb="6">
      <t>イイン</t>
    </rPh>
    <rPh sb="6" eb="7">
      <t>カイ</t>
    </rPh>
    <rPh sb="7" eb="9">
      <t>インリョウ</t>
    </rPh>
    <rPh sb="9" eb="10">
      <t>ヒ</t>
    </rPh>
    <phoneticPr fontId="1"/>
  </si>
  <si>
    <t>△△地区委員会飲料費</t>
    <rPh sb="2" eb="4">
      <t>チク</t>
    </rPh>
    <rPh sb="4" eb="6">
      <t>イイン</t>
    </rPh>
    <rPh sb="6" eb="7">
      <t>カイ</t>
    </rPh>
    <rPh sb="7" eb="9">
      <t>インリョウ</t>
    </rPh>
    <rPh sb="9" eb="10">
      <t>ヒ</t>
    </rPh>
    <phoneticPr fontId="1"/>
  </si>
  <si>
    <t>需用費</t>
    <rPh sb="0" eb="2">
      <t>ジュヨウ</t>
    </rPh>
    <rPh sb="2" eb="3">
      <t>ヒ</t>
    </rPh>
    <phoneticPr fontId="5"/>
  </si>
  <si>
    <t>印刷製本費</t>
    <rPh sb="0" eb="2">
      <t>インサツ</t>
    </rPh>
    <rPh sb="2" eb="4">
      <t>セイホン</t>
    </rPh>
    <rPh sb="4" eb="5">
      <t>ヒ</t>
    </rPh>
    <phoneticPr fontId="5"/>
  </si>
  <si>
    <t>印刷製本費</t>
    <rPh sb="0" eb="2">
      <t>インサツ</t>
    </rPh>
    <rPh sb="2" eb="4">
      <t>セイホン</t>
    </rPh>
    <rPh sb="4" eb="5">
      <t>ヒ</t>
    </rPh>
    <phoneticPr fontId="16"/>
  </si>
  <si>
    <t>○○地区委員会封筒印刷代</t>
    <rPh sb="2" eb="4">
      <t>チク</t>
    </rPh>
    <rPh sb="4" eb="6">
      <t>イイン</t>
    </rPh>
    <rPh sb="6" eb="7">
      <t>カイ</t>
    </rPh>
    <rPh sb="7" eb="9">
      <t>フウトウ</t>
    </rPh>
    <rPh sb="9" eb="11">
      <t>インサツ</t>
    </rPh>
    <rPh sb="11" eb="12">
      <t>ダイ</t>
    </rPh>
    <phoneticPr fontId="1"/>
  </si>
  <si>
    <t>消耗品費</t>
    <rPh sb="0" eb="2">
      <t>ショウモウ</t>
    </rPh>
    <rPh sb="2" eb="3">
      <t>ヒン</t>
    </rPh>
    <rPh sb="3" eb="4">
      <t>ヒ</t>
    </rPh>
    <phoneticPr fontId="1"/>
  </si>
  <si>
    <t>消耗品費</t>
    <rPh sb="0" eb="2">
      <t>ショウモウ</t>
    </rPh>
    <rPh sb="2" eb="3">
      <t>ヒン</t>
    </rPh>
    <rPh sb="3" eb="4">
      <t>ヒ</t>
    </rPh>
    <phoneticPr fontId="16"/>
  </si>
  <si>
    <t>ゲートボール大会共催費</t>
    <rPh sb="6" eb="8">
      <t>タイカイ</t>
    </rPh>
    <rPh sb="8" eb="10">
      <t>キョウサイ</t>
    </rPh>
    <rPh sb="10" eb="11">
      <t>ヒ</t>
    </rPh>
    <phoneticPr fontId="1"/>
  </si>
  <si>
    <t>食糧費</t>
    <rPh sb="0" eb="2">
      <t>ショクリョウ</t>
    </rPh>
    <rPh sb="2" eb="3">
      <t>ヒ</t>
    </rPh>
    <phoneticPr fontId="1"/>
  </si>
  <si>
    <t>全体会飲料費</t>
    <rPh sb="0" eb="3">
      <t>ゼンタイカイ</t>
    </rPh>
    <rPh sb="3" eb="5">
      <t>インリョウ</t>
    </rPh>
    <rPh sb="5" eb="6">
      <t>ヒ</t>
    </rPh>
    <phoneticPr fontId="1"/>
  </si>
  <si>
    <t>報償費</t>
    <rPh sb="0" eb="3">
      <t>ホウショウヒ</t>
    </rPh>
    <phoneticPr fontId="1"/>
  </si>
  <si>
    <t>報償金</t>
    <rPh sb="0" eb="3">
      <t>ホウショウキン</t>
    </rPh>
    <phoneticPr fontId="1"/>
  </si>
  <si>
    <t>報償金</t>
    <rPh sb="0" eb="3">
      <t>ホウショウキン</t>
    </rPh>
    <phoneticPr fontId="16"/>
  </si>
  <si>
    <t>健育標語入選者へ賞品代</t>
    <rPh sb="0" eb="2">
      <t>ケンイク</t>
    </rPh>
    <rPh sb="2" eb="4">
      <t>ヒョウゴ</t>
    </rPh>
    <rPh sb="4" eb="7">
      <t>ニュウセンシャ</t>
    </rPh>
    <rPh sb="8" eb="10">
      <t>ショウヒン</t>
    </rPh>
    <rPh sb="10" eb="11">
      <t>ダイ</t>
    </rPh>
    <phoneticPr fontId="1"/>
  </si>
  <si>
    <t>需用費</t>
    <rPh sb="0" eb="2">
      <t>ジュヨウ</t>
    </rPh>
    <rPh sb="2" eb="3">
      <t>ヒ</t>
    </rPh>
    <phoneticPr fontId="1"/>
  </si>
  <si>
    <t>運営委員会用飲料費</t>
    <rPh sb="0" eb="2">
      <t>ウンエイ</t>
    </rPh>
    <rPh sb="2" eb="5">
      <t>イインカイ</t>
    </rPh>
    <rPh sb="5" eb="6">
      <t>ヨウ</t>
    </rPh>
    <rPh sb="6" eb="8">
      <t>インリョウ</t>
    </rPh>
    <rPh sb="8" eb="9">
      <t>ヒ</t>
    </rPh>
    <phoneticPr fontId="5"/>
  </si>
  <si>
    <t>旅費</t>
    <rPh sb="0" eb="2">
      <t>リョヒ</t>
    </rPh>
    <phoneticPr fontId="15"/>
  </si>
  <si>
    <t>費用弁償</t>
    <rPh sb="0" eb="2">
      <t>ヒヨウ</t>
    </rPh>
    <rPh sb="2" eb="4">
      <t>ベンショウ</t>
    </rPh>
    <phoneticPr fontId="16"/>
  </si>
  <si>
    <t>市民のつどい交通費</t>
    <rPh sb="0" eb="2">
      <t>シミン</t>
    </rPh>
    <rPh sb="6" eb="9">
      <t>コウツウヒ</t>
    </rPh>
    <phoneticPr fontId="15"/>
  </si>
  <si>
    <t>役務費</t>
    <rPh sb="0" eb="2">
      <t>エキム</t>
    </rPh>
    <rPh sb="2" eb="3">
      <t>ヒ</t>
    </rPh>
    <phoneticPr fontId="1"/>
  </si>
  <si>
    <t>保険料</t>
    <rPh sb="0" eb="2">
      <t>ホケン</t>
    </rPh>
    <rPh sb="2" eb="3">
      <t>リョウ</t>
    </rPh>
    <phoneticPr fontId="1"/>
  </si>
  <si>
    <t>保険料</t>
    <rPh sb="0" eb="3">
      <t>ホケンリョウ</t>
    </rPh>
    <phoneticPr fontId="16"/>
  </si>
  <si>
    <t>△△地区ダンス教室保険代</t>
    <rPh sb="2" eb="4">
      <t>チク</t>
    </rPh>
    <rPh sb="7" eb="9">
      <t>キョウシツ</t>
    </rPh>
    <rPh sb="9" eb="11">
      <t>ホケン</t>
    </rPh>
    <rPh sb="11" eb="12">
      <t>ダイ</t>
    </rPh>
    <phoneticPr fontId="1"/>
  </si>
  <si>
    <t>△△地区ダンス教室参加賞</t>
    <rPh sb="2" eb="4">
      <t>チク</t>
    </rPh>
    <rPh sb="7" eb="9">
      <t>キョウシツ</t>
    </rPh>
    <rPh sb="9" eb="12">
      <t>サンカショウ</t>
    </rPh>
    <phoneticPr fontId="5"/>
  </si>
  <si>
    <t>謝礼金</t>
    <rPh sb="0" eb="3">
      <t>シャレイキン</t>
    </rPh>
    <phoneticPr fontId="1"/>
  </si>
  <si>
    <t>謝礼金</t>
    <rPh sb="0" eb="2">
      <t>シャレイ</t>
    </rPh>
    <rPh sb="2" eb="3">
      <t>キン</t>
    </rPh>
    <phoneticPr fontId="16"/>
  </si>
  <si>
    <t>△△地区ダンス教室講師謝礼金</t>
    <rPh sb="2" eb="4">
      <t>チク</t>
    </rPh>
    <rPh sb="7" eb="9">
      <t>キョウシツ</t>
    </rPh>
    <rPh sb="9" eb="11">
      <t>コウシ</t>
    </rPh>
    <rPh sb="11" eb="14">
      <t>シャレイキン</t>
    </rPh>
    <phoneticPr fontId="1"/>
  </si>
  <si>
    <t>報償費</t>
    <rPh sb="0" eb="3">
      <t>ホウショウヒ</t>
    </rPh>
    <phoneticPr fontId="5"/>
  </si>
  <si>
    <t>謝礼金</t>
    <rPh sb="0" eb="3">
      <t>シャレイキン</t>
    </rPh>
    <phoneticPr fontId="5"/>
  </si>
  <si>
    <t>教育講演会講師謝礼金</t>
    <rPh sb="0" eb="2">
      <t>キョウイク</t>
    </rPh>
    <rPh sb="2" eb="4">
      <t>コウエン</t>
    </rPh>
    <rPh sb="4" eb="5">
      <t>カイ</t>
    </rPh>
    <rPh sb="5" eb="7">
      <t>コウシ</t>
    </rPh>
    <rPh sb="7" eb="10">
      <t>シャレイキン</t>
    </rPh>
    <phoneticPr fontId="5"/>
  </si>
  <si>
    <t>食糧費</t>
    <rPh sb="0" eb="3">
      <t>ショクリョウヒ</t>
    </rPh>
    <phoneticPr fontId="5"/>
  </si>
  <si>
    <t>△△地区委員会飲料費</t>
    <rPh sb="2" eb="4">
      <t>チク</t>
    </rPh>
    <rPh sb="4" eb="6">
      <t>イイン</t>
    </rPh>
    <rPh sb="6" eb="7">
      <t>カイ</t>
    </rPh>
    <rPh sb="7" eb="9">
      <t>インリョウ</t>
    </rPh>
    <rPh sb="9" eb="10">
      <t>ヒ</t>
    </rPh>
    <phoneticPr fontId="5"/>
  </si>
  <si>
    <t>需用費</t>
    <rPh sb="0" eb="2">
      <t>ジュヨウ</t>
    </rPh>
    <rPh sb="2" eb="3">
      <t>ヒ</t>
    </rPh>
    <phoneticPr fontId="10"/>
  </si>
  <si>
    <t>お正月遊び材料費</t>
    <rPh sb="1" eb="3">
      <t>ショウガツ</t>
    </rPh>
    <rPh sb="3" eb="4">
      <t>アソ</t>
    </rPh>
    <rPh sb="5" eb="8">
      <t>ザイリョウヒ</t>
    </rPh>
    <phoneticPr fontId="10"/>
  </si>
  <si>
    <t>役務費</t>
    <rPh sb="0" eb="2">
      <t>エキム</t>
    </rPh>
    <rPh sb="2" eb="3">
      <t>ヒ</t>
    </rPh>
    <phoneticPr fontId="10"/>
  </si>
  <si>
    <t>保険料</t>
    <rPh sb="0" eb="2">
      <t>ホケン</t>
    </rPh>
    <rPh sb="2" eb="3">
      <t>リョウ</t>
    </rPh>
    <phoneticPr fontId="10"/>
  </si>
  <si>
    <t>天体観測ツアー保険代</t>
    <rPh sb="0" eb="2">
      <t>テンタイ</t>
    </rPh>
    <rPh sb="2" eb="4">
      <t>カンソク</t>
    </rPh>
    <rPh sb="7" eb="9">
      <t>ホケン</t>
    </rPh>
    <rPh sb="9" eb="10">
      <t>ダイ</t>
    </rPh>
    <phoneticPr fontId="10"/>
  </si>
  <si>
    <t>食糧費</t>
    <rPh sb="0" eb="3">
      <t>ショクリョウヒ</t>
    </rPh>
    <phoneticPr fontId="10"/>
  </si>
  <si>
    <t>地区合同巡視飲料代</t>
    <rPh sb="0" eb="2">
      <t>チク</t>
    </rPh>
    <rPh sb="2" eb="4">
      <t>ゴウドウ</t>
    </rPh>
    <rPh sb="4" eb="6">
      <t>ジュンシ</t>
    </rPh>
    <rPh sb="6" eb="8">
      <t>インリョウ</t>
    </rPh>
    <rPh sb="8" eb="9">
      <t>ダイ</t>
    </rPh>
    <phoneticPr fontId="10"/>
  </si>
  <si>
    <t>印刷製本費</t>
    <rPh sb="0" eb="2">
      <t>インサツ</t>
    </rPh>
    <rPh sb="2" eb="4">
      <t>セイホン</t>
    </rPh>
    <rPh sb="4" eb="5">
      <t>ヒ</t>
    </rPh>
    <phoneticPr fontId="10"/>
  </si>
  <si>
    <t>△△地区委員会封筒印刷</t>
    <rPh sb="2" eb="4">
      <t>チク</t>
    </rPh>
    <rPh sb="4" eb="6">
      <t>イイン</t>
    </rPh>
    <rPh sb="6" eb="7">
      <t>カイ</t>
    </rPh>
    <rPh sb="7" eb="9">
      <t>フウトウ</t>
    </rPh>
    <rPh sb="9" eb="11">
      <t>インサツ</t>
    </rPh>
    <phoneticPr fontId="10"/>
  </si>
  <si>
    <t>○○地区USBメモリー代</t>
    <rPh sb="2" eb="4">
      <t>チク</t>
    </rPh>
    <rPh sb="11" eb="12">
      <t>ダイ</t>
    </rPh>
    <phoneticPr fontId="10"/>
  </si>
  <si>
    <t>全体会資料コピー代</t>
    <rPh sb="0" eb="3">
      <t>ゼンタイカイ</t>
    </rPh>
    <rPh sb="3" eb="5">
      <t>シリョウ</t>
    </rPh>
    <rPh sb="8" eb="9">
      <t>ダイ</t>
    </rPh>
    <phoneticPr fontId="10"/>
  </si>
  <si>
    <t>燃料費</t>
    <rPh sb="0" eb="3">
      <t>ネンリョウヒ</t>
    </rPh>
    <phoneticPr fontId="10"/>
  </si>
  <si>
    <t>燃料費（灯油）</t>
    <rPh sb="0" eb="3">
      <t>ネンリョウヒ</t>
    </rPh>
    <rPh sb="4" eb="6">
      <t>トウユ</t>
    </rPh>
    <phoneticPr fontId="16"/>
  </si>
  <si>
    <t>全体会会場暖房に使用</t>
    <rPh sb="0" eb="3">
      <t>ゼンタイカイ</t>
    </rPh>
    <rPh sb="3" eb="5">
      <t>カイジョウ</t>
    </rPh>
    <rPh sb="5" eb="7">
      <t>ダンボウ</t>
    </rPh>
    <rPh sb="8" eb="10">
      <t>シヨウ</t>
    </rPh>
    <phoneticPr fontId="10"/>
  </si>
  <si>
    <t>コピー用紙代</t>
    <rPh sb="3" eb="5">
      <t>ヨウシ</t>
    </rPh>
    <rPh sb="5" eb="6">
      <t>ダイ</t>
    </rPh>
    <phoneticPr fontId="10"/>
  </si>
  <si>
    <t>「地域の輪」印刷代</t>
    <rPh sb="1" eb="3">
      <t>チイキ</t>
    </rPh>
    <rPh sb="4" eb="5">
      <t>ワ</t>
    </rPh>
    <rPh sb="6" eb="8">
      <t>インサツ</t>
    </rPh>
    <rPh sb="8" eb="9">
      <t>ダイ</t>
    </rPh>
    <phoneticPr fontId="10"/>
  </si>
  <si>
    <t>※出納簿が２枚必要な場合は様式８（２枚用）、３枚必要な場合は様式８（３枚用）を使用してください。</t>
    <phoneticPr fontId="14"/>
  </si>
  <si>
    <t>（様式７）</t>
    <phoneticPr fontId="14"/>
  </si>
  <si>
    <t>燃料費</t>
    <rPh sb="0" eb="3">
      <t>ネンリョウヒ</t>
    </rPh>
    <phoneticPr fontId="2"/>
  </si>
  <si>
    <t>燃料費</t>
    <rPh sb="0" eb="3">
      <t>ネンリョウヒ</t>
    </rPh>
    <phoneticPr fontId="14"/>
  </si>
  <si>
    <t>耐久性消耗品費</t>
    <rPh sb="0" eb="3">
      <t>タイキュウセイ</t>
    </rPh>
    <rPh sb="3" eb="5">
      <t>ショウモウ</t>
    </rPh>
    <rPh sb="5" eb="6">
      <t>ヒン</t>
    </rPh>
    <rPh sb="6" eb="7">
      <t>ヒ</t>
    </rPh>
    <phoneticPr fontId="2"/>
  </si>
  <si>
    <t>委託料</t>
    <rPh sb="0" eb="3">
      <t>イタクリョウ</t>
    </rPh>
    <phoneticPr fontId="2"/>
  </si>
  <si>
    <t>委託料</t>
    <phoneticPr fontId="2"/>
  </si>
  <si>
    <t>地図等データの電子化にかかる業者依頼（執行要領別表※5参照）</t>
    <rPh sb="0" eb="2">
      <t>チズ</t>
    </rPh>
    <rPh sb="2" eb="3">
      <t>トウ</t>
    </rPh>
    <rPh sb="7" eb="10">
      <t>デンシカ</t>
    </rPh>
    <rPh sb="14" eb="16">
      <t>ギョウシャ</t>
    </rPh>
    <rPh sb="16" eb="18">
      <t>イライ</t>
    </rPh>
    <phoneticPr fontId="1"/>
  </si>
  <si>
    <t>机・椅子等、1年以上使用可能な10万円未満の物品（執行要領別表※5参照）</t>
    <rPh sb="0" eb="1">
      <t>ツクエ</t>
    </rPh>
    <rPh sb="2" eb="4">
      <t>イス</t>
    </rPh>
    <rPh sb="4" eb="5">
      <t>トウ</t>
    </rPh>
    <rPh sb="7" eb="10">
      <t>ネンイジョウ</t>
    </rPh>
    <rPh sb="10" eb="12">
      <t>シヨウ</t>
    </rPh>
    <rPh sb="12" eb="14">
      <t>カノウ</t>
    </rPh>
    <rPh sb="17" eb="19">
      <t>マンエン</t>
    </rPh>
    <rPh sb="19" eb="21">
      <t>ミマン</t>
    </rPh>
    <rPh sb="22" eb="24">
      <t>ブッピン</t>
    </rPh>
    <phoneticPr fontId="14"/>
  </si>
  <si>
    <r>
      <t>場　所　：</t>
    </r>
    <r>
      <rPr>
        <b/>
        <sz val="11"/>
        <rFont val="ＭＳ 明朝"/>
        <family val="1"/>
        <charset val="128"/>
      </rPr>
      <t>豊中市立文化芸術センター中ホール（アクア文化ホール）</t>
    </r>
    <rPh sb="5" eb="9">
      <t>トヨナカシリツ</t>
    </rPh>
    <rPh sb="9" eb="11">
      <t>ブンカ</t>
    </rPh>
    <rPh sb="11" eb="13">
      <t>ゲイジュツ</t>
    </rPh>
    <rPh sb="17" eb="18">
      <t>チュウ</t>
    </rPh>
    <rPh sb="25" eb="27">
      <t>ブンカ</t>
    </rPh>
    <phoneticPr fontId="1"/>
  </si>
  <si>
    <t>消耗品費</t>
    <rPh sb="0" eb="3">
      <t>ショウモウヒン</t>
    </rPh>
    <rPh sb="3" eb="4">
      <t>ヒ</t>
    </rPh>
    <phoneticPr fontId="1"/>
  </si>
  <si>
    <t>豊中　太郎　　　￥３４０</t>
    <phoneticPr fontId="1"/>
  </si>
  <si>
    <t>大阪　花子　　　￥３４０</t>
    <phoneticPr fontId="1"/>
  </si>
  <si>
    <r>
      <t>支払金額：</t>
    </r>
    <r>
      <rPr>
        <b/>
        <sz val="11"/>
        <rFont val="ＭＳ 明朝"/>
        <family val="1"/>
        <charset val="128"/>
      </rPr>
      <t>￥６８０</t>
    </r>
    <phoneticPr fontId="1"/>
  </si>
  <si>
    <t>令和7年度</t>
    <rPh sb="0" eb="2">
      <t>レイワ</t>
    </rPh>
    <phoneticPr fontId="1"/>
  </si>
  <si>
    <t>　令和9年度（2027年度）青少年健全育成会活動交付金について、交付を受けたいので関係書類を添えて申し込みます。</t>
    <rPh sb="32" eb="34">
      <t>コウフ</t>
    </rPh>
    <rPh sb="35" eb="36">
      <t>ウ</t>
    </rPh>
    <rPh sb="41" eb="43">
      <t>カンケイ</t>
    </rPh>
    <rPh sb="43" eb="45">
      <t>ショルイ</t>
    </rPh>
    <rPh sb="46" eb="47">
      <t>ソ</t>
    </rPh>
    <rPh sb="49" eb="50">
      <t>モウ</t>
    </rPh>
    <rPh sb="51" eb="52">
      <t>コ</t>
    </rPh>
    <phoneticPr fontId="1"/>
  </si>
  <si>
    <t>令和9年（2027年）　  月  　日</t>
    <phoneticPr fontId="1"/>
  </si>
  <si>
    <t>令和9年（2027年）　※  月  ※　日</t>
    <phoneticPr fontId="1"/>
  </si>
  <si>
    <t>令和9年度（2027年度）</t>
    <phoneticPr fontId="1"/>
  </si>
  <si>
    <r>
      <t>令和９年４月
　　　　　　５</t>
    </r>
    <r>
      <rPr>
        <sz val="11"/>
        <color indexed="8"/>
        <rFont val="HGP教科書体"/>
        <family val="1"/>
        <charset val="128"/>
      </rPr>
      <t xml:space="preserve">月
　　　 　　７月
　　 　　　８月
　　　 　　９月
　　　　　10月
　　　　　11月
　　　　　12月
令和10年２月
</t>
    </r>
    <rPh sb="0" eb="1">
      <t>レイ</t>
    </rPh>
    <rPh sb="1" eb="2">
      <t>カズ</t>
    </rPh>
    <rPh sb="3" eb="4">
      <t>ネン</t>
    </rPh>
    <rPh sb="4" eb="5">
      <t>ヘイネン</t>
    </rPh>
    <rPh sb="5" eb="6">
      <t>ガツ</t>
    </rPh>
    <rPh sb="16" eb="17">
      <t>ガツ</t>
    </rPh>
    <rPh sb="26" eb="27">
      <t>ガツ</t>
    </rPh>
    <rPh sb="36" eb="37">
      <t>ガツ</t>
    </rPh>
    <rPh sb="46" eb="47">
      <t>ガツ</t>
    </rPh>
    <rPh sb="56" eb="57">
      <t>ガツ</t>
    </rPh>
    <rPh sb="66" eb="67">
      <t>ガツ</t>
    </rPh>
    <rPh sb="76" eb="77">
      <t>ガツ</t>
    </rPh>
    <rPh sb="79" eb="81">
      <t>レイワ</t>
    </rPh>
    <rPh sb="83" eb="84">
      <t>ネン</t>
    </rPh>
    <rPh sb="85" eb="86">
      <t>ガツ</t>
    </rPh>
    <phoneticPr fontId="1"/>
  </si>
  <si>
    <t>令和9年度（2027年度）</t>
    <phoneticPr fontId="2"/>
  </si>
  <si>
    <t>令和9年度（2027年度）</t>
    <phoneticPr fontId="14"/>
  </si>
  <si>
    <t>ただし、令和９年度（２０２７年度）青少年健全育成会活動交付金</t>
    <phoneticPr fontId="1"/>
  </si>
  <si>
    <t>令和９年（２０２７年）　　月　　日</t>
    <rPh sb="0" eb="2">
      <t>レイワ</t>
    </rPh>
    <phoneticPr fontId="1"/>
  </si>
  <si>
    <t>令和９年（２０２７年）　※　月　※　日</t>
    <phoneticPr fontId="1"/>
  </si>
  <si>
    <t>令和９年（２０２７年）　※ 月 ※ 日</t>
    <phoneticPr fontId="1"/>
  </si>
  <si>
    <t>令和９年（２０２７年）　　月　　日</t>
    <rPh sb="13" eb="14">
      <t>ガツ</t>
    </rPh>
    <rPh sb="16" eb="17">
      <t>ニチ</t>
    </rPh>
    <phoneticPr fontId="2"/>
  </si>
  <si>
    <r>
      <t xml:space="preserve">         令和８年（２０２６年）４月２０日付</t>
    </r>
    <r>
      <rPr>
        <sz val="10.5"/>
        <color indexed="8"/>
        <rFont val="ＭＳ 明朝"/>
        <family val="1"/>
        <charset val="128"/>
      </rPr>
      <t>で交付の決定を受けた青少年健全育成会活動交付金の
         執行実績について、関係資料を添えて下記のとおり報告します。</t>
    </r>
    <rPh sb="27" eb="29">
      <t>コウフ</t>
    </rPh>
    <rPh sb="30" eb="32">
      <t>ケッテイ</t>
    </rPh>
    <rPh sb="33" eb="34">
      <t>ウ</t>
    </rPh>
    <rPh sb="36" eb="39">
      <t>セイショウネン</t>
    </rPh>
    <rPh sb="39" eb="41">
      <t>ケンゼン</t>
    </rPh>
    <rPh sb="41" eb="43">
      <t>イクセイ</t>
    </rPh>
    <rPh sb="43" eb="44">
      <t>カイ</t>
    </rPh>
    <rPh sb="44" eb="46">
      <t>カツドウ</t>
    </rPh>
    <rPh sb="46" eb="49">
      <t>コウフキン</t>
    </rPh>
    <phoneticPr fontId="2"/>
  </si>
  <si>
    <t>令和8年度</t>
    <rPh sb="0" eb="2">
      <t>レイワ</t>
    </rPh>
    <phoneticPr fontId="1"/>
  </si>
  <si>
    <r>
      <t>令和　</t>
    </r>
    <r>
      <rPr>
        <b/>
        <sz val="10.5"/>
        <rFont val="HGP教科書体"/>
        <family val="1"/>
        <charset val="128"/>
      </rPr>
      <t>８</t>
    </r>
    <r>
      <rPr>
        <sz val="10.5"/>
        <rFont val="ＭＳ 明朝"/>
        <family val="1"/>
        <charset val="128"/>
      </rPr>
      <t>　年　</t>
    </r>
    <r>
      <rPr>
        <b/>
        <sz val="10.5"/>
        <rFont val="HGP教科書体"/>
        <family val="1"/>
        <charset val="128"/>
      </rPr>
      <t>８</t>
    </r>
    <r>
      <rPr>
        <sz val="10.5"/>
        <rFont val="ＭＳ 明朝"/>
        <family val="1"/>
        <charset val="128"/>
      </rPr>
      <t>　月　</t>
    </r>
    <r>
      <rPr>
        <b/>
        <sz val="10.5"/>
        <rFont val="HGP教科書体"/>
        <family val="1"/>
        <charset val="128"/>
      </rPr>
      <t>２４</t>
    </r>
    <r>
      <rPr>
        <sz val="10.5"/>
        <rFont val="ＭＳ 明朝"/>
        <family val="1"/>
        <charset val="128"/>
      </rPr>
      <t>　日</t>
    </r>
    <rPh sb="0" eb="2">
      <t>レイワ</t>
    </rPh>
    <rPh sb="5" eb="6">
      <t>ネン</t>
    </rPh>
    <rPh sb="9" eb="10">
      <t>ガツ</t>
    </rPh>
    <rPh sb="14" eb="15">
      <t>ニチ</t>
    </rPh>
    <phoneticPr fontId="1"/>
  </si>
  <si>
    <r>
      <t>令和　</t>
    </r>
    <r>
      <rPr>
        <b/>
        <sz val="10.5"/>
        <rFont val="HGP教科書体"/>
        <family val="1"/>
        <charset val="128"/>
      </rPr>
      <t>８</t>
    </r>
    <r>
      <rPr>
        <sz val="10.5"/>
        <rFont val="ＭＳ 明朝"/>
        <family val="1"/>
        <charset val="128"/>
      </rPr>
      <t>　年　</t>
    </r>
    <r>
      <rPr>
        <b/>
        <sz val="10.5"/>
        <rFont val="HGP教科書体"/>
        <family val="1"/>
        <charset val="128"/>
      </rPr>
      <t>８</t>
    </r>
    <r>
      <rPr>
        <sz val="10.5"/>
        <rFont val="ＭＳ 明朝"/>
        <family val="1"/>
        <charset val="128"/>
      </rPr>
      <t>　月　</t>
    </r>
    <r>
      <rPr>
        <b/>
        <sz val="10.5"/>
        <rFont val="HGP教科書体"/>
        <family val="1"/>
        <charset val="128"/>
      </rPr>
      <t>２６</t>
    </r>
    <r>
      <rPr>
        <sz val="10.5"/>
        <rFont val="ＭＳ 明朝"/>
        <family val="1"/>
        <charset val="128"/>
      </rPr>
      <t>　日</t>
    </r>
    <rPh sb="0" eb="2">
      <t>レイワ</t>
    </rPh>
    <rPh sb="5" eb="6">
      <t>ネン</t>
    </rPh>
    <rPh sb="9" eb="10">
      <t>ガツ</t>
    </rPh>
    <rPh sb="14" eb="15">
      <t>ニチ</t>
    </rPh>
    <phoneticPr fontId="1"/>
  </si>
  <si>
    <t>令和8年8月26日</t>
    <rPh sb="0" eb="1">
      <t>レイ</t>
    </rPh>
    <rPh sb="1" eb="2">
      <t>カズ</t>
    </rPh>
    <rPh sb="3" eb="4">
      <t>ネン</t>
    </rPh>
    <rPh sb="5" eb="6">
      <t>ガツ</t>
    </rPh>
    <rPh sb="8" eb="9">
      <t>ニチ</t>
    </rPh>
    <phoneticPr fontId="1"/>
  </si>
  <si>
    <t>令和　8　年　11　月　11　日</t>
    <rPh sb="0" eb="2">
      <t>レイワ</t>
    </rPh>
    <rPh sb="5" eb="6">
      <t>ネン</t>
    </rPh>
    <rPh sb="10" eb="11">
      <t>ガツ</t>
    </rPh>
    <rPh sb="15" eb="16">
      <t>ニチ</t>
    </rPh>
    <phoneticPr fontId="1"/>
  </si>
  <si>
    <t>令和　8　年　11　月　19　日</t>
    <rPh sb="0" eb="2">
      <t>レイワ</t>
    </rPh>
    <rPh sb="5" eb="6">
      <t>ネン</t>
    </rPh>
    <rPh sb="10" eb="11">
      <t>ガツ</t>
    </rPh>
    <rPh sb="15" eb="16">
      <t>ニチ</t>
    </rPh>
    <phoneticPr fontId="1"/>
  </si>
  <si>
    <r>
      <t>内　容　：</t>
    </r>
    <r>
      <rPr>
        <b/>
        <sz val="11"/>
        <rFont val="ＭＳ 明朝"/>
        <family val="1"/>
        <charset val="128"/>
      </rPr>
      <t>「第42回青少年健全育成市民のつどい」　参加のための交通費</t>
    </r>
    <phoneticPr fontId="1"/>
  </si>
  <si>
    <r>
      <t>年月日　：</t>
    </r>
    <r>
      <rPr>
        <b/>
        <sz val="11"/>
        <rFont val="ＭＳ 明朝"/>
        <family val="1"/>
        <charset val="128"/>
      </rPr>
      <t>令和８年１１月１９日（木）</t>
    </r>
    <rPh sb="5" eb="7">
      <t>レイワ</t>
    </rPh>
    <rPh sb="16" eb="17">
      <t>モク</t>
    </rPh>
    <phoneticPr fontId="1"/>
  </si>
  <si>
    <r>
      <rPr>
        <sz val="11"/>
        <rFont val="HG正楷書体-PRO"/>
        <family val="4"/>
        <charset val="128"/>
      </rPr>
      <t>令和８年１１</t>
    </r>
    <r>
      <rPr>
        <sz val="11"/>
        <rFont val="ＭＳ 明朝"/>
        <family val="1"/>
        <charset val="128"/>
      </rPr>
      <t>月１９日</t>
    </r>
    <rPh sb="0" eb="2">
      <t>レイワ</t>
    </rPh>
    <rPh sb="3" eb="4">
      <t>ネン</t>
    </rPh>
    <rPh sb="6" eb="7">
      <t>ガツ</t>
    </rPh>
    <rPh sb="9" eb="10">
      <t>ヒ</t>
    </rPh>
    <phoneticPr fontId="1"/>
  </si>
  <si>
    <r>
      <t>令和　</t>
    </r>
    <r>
      <rPr>
        <b/>
        <sz val="10.5"/>
        <rFont val="HGS教科書体"/>
        <family val="1"/>
        <charset val="128"/>
      </rPr>
      <t>８</t>
    </r>
    <r>
      <rPr>
        <sz val="10.5"/>
        <rFont val="ＭＳ 明朝"/>
        <family val="1"/>
        <charset val="128"/>
      </rPr>
      <t>　年　</t>
    </r>
    <r>
      <rPr>
        <b/>
        <sz val="10.5"/>
        <rFont val="HGP教科書体"/>
        <family val="1"/>
        <charset val="128"/>
      </rPr>
      <t>７</t>
    </r>
    <r>
      <rPr>
        <sz val="10.5"/>
        <rFont val="ＭＳ 明朝"/>
        <family val="1"/>
        <charset val="128"/>
      </rPr>
      <t>　月　</t>
    </r>
    <r>
      <rPr>
        <b/>
        <sz val="10.5"/>
        <rFont val="HGP教科書体"/>
        <family val="1"/>
        <charset val="128"/>
      </rPr>
      <t>２２</t>
    </r>
    <r>
      <rPr>
        <sz val="10.5"/>
        <rFont val="ＭＳ 明朝"/>
        <family val="1"/>
        <charset val="128"/>
      </rPr>
      <t>　日</t>
    </r>
    <rPh sb="0" eb="2">
      <t>レイワ</t>
    </rPh>
    <rPh sb="5" eb="6">
      <t>ネン</t>
    </rPh>
    <rPh sb="9" eb="10">
      <t>ガツ</t>
    </rPh>
    <rPh sb="14" eb="15">
      <t>ニチ</t>
    </rPh>
    <phoneticPr fontId="1"/>
  </si>
  <si>
    <r>
      <t>令和　</t>
    </r>
    <r>
      <rPr>
        <b/>
        <sz val="10.5"/>
        <rFont val="HGS教科書体"/>
        <family val="1"/>
        <charset val="128"/>
      </rPr>
      <t>８</t>
    </r>
    <r>
      <rPr>
        <sz val="10.5"/>
        <rFont val="ＭＳ 明朝"/>
        <family val="1"/>
        <charset val="128"/>
      </rPr>
      <t>　年　</t>
    </r>
    <r>
      <rPr>
        <b/>
        <sz val="10.5"/>
        <rFont val="HGP教科書体"/>
        <family val="1"/>
        <charset val="128"/>
      </rPr>
      <t>７</t>
    </r>
    <r>
      <rPr>
        <sz val="10.5"/>
        <rFont val="ＭＳ 明朝"/>
        <family val="1"/>
        <charset val="128"/>
      </rPr>
      <t>　月　</t>
    </r>
    <r>
      <rPr>
        <b/>
        <sz val="10.5"/>
        <rFont val="HGP教科書体"/>
        <family val="1"/>
        <charset val="128"/>
      </rPr>
      <t>２５</t>
    </r>
    <r>
      <rPr>
        <sz val="10.5"/>
        <rFont val="ＭＳ 明朝"/>
        <family val="1"/>
        <charset val="128"/>
      </rPr>
      <t>　日</t>
    </r>
    <rPh sb="0" eb="2">
      <t>レイワ</t>
    </rPh>
    <rPh sb="5" eb="6">
      <t>ネン</t>
    </rPh>
    <rPh sb="9" eb="10">
      <t>ガツ</t>
    </rPh>
    <rPh sb="14" eb="15">
      <t>ニチ</t>
    </rPh>
    <phoneticPr fontId="1"/>
  </si>
  <si>
    <t>令和8年7月25日</t>
    <rPh sb="0" eb="1">
      <t>レイ</t>
    </rPh>
    <rPh sb="1" eb="2">
      <t>カズ</t>
    </rPh>
    <rPh sb="3" eb="4">
      <t>ネン</t>
    </rPh>
    <rPh sb="5" eb="6">
      <t>ガツ</t>
    </rPh>
    <rPh sb="8" eb="9">
      <t>ニチ</t>
    </rPh>
    <phoneticPr fontId="1"/>
  </si>
  <si>
    <t>（様式６）</t>
    <rPh sb="1" eb="3">
      <t>ヨウシキ</t>
    </rPh>
    <phoneticPr fontId="1"/>
  </si>
  <si>
    <t xml:space="preserve"> 豊中市教育長様</t>
    <rPh sb="1" eb="4">
      <t>トヨナカシ</t>
    </rPh>
    <rPh sb="4" eb="6">
      <t>キョウイク</t>
    </rPh>
    <rPh sb="6" eb="7">
      <t>チョウ</t>
    </rPh>
    <rPh sb="7" eb="8">
      <t>サマ</t>
    </rPh>
    <phoneticPr fontId="1"/>
  </si>
  <si>
    <t>交　付　金　実　績　報　告　書</t>
    <rPh sb="0" eb="1">
      <t>コウ</t>
    </rPh>
    <rPh sb="2" eb="3">
      <t>フ</t>
    </rPh>
    <rPh sb="4" eb="5">
      <t>キン</t>
    </rPh>
    <rPh sb="6" eb="7">
      <t>ジツ</t>
    </rPh>
    <rPh sb="8" eb="9">
      <t>イサオ</t>
    </rPh>
    <rPh sb="10" eb="11">
      <t>ホウ</t>
    </rPh>
    <rPh sb="12" eb="13">
      <t>コク</t>
    </rPh>
    <rPh sb="14" eb="15">
      <t>ショ</t>
    </rPh>
    <phoneticPr fontId="1"/>
  </si>
  <si>
    <t>記</t>
    <rPh sb="0" eb="1">
      <t>キ</t>
    </rPh>
    <phoneticPr fontId="1"/>
  </si>
  <si>
    <t>　交付決定額</t>
    <rPh sb="1" eb="3">
      <t>コウフ</t>
    </rPh>
    <rPh sb="3" eb="5">
      <t>ケッテイ</t>
    </rPh>
    <rPh sb="5" eb="6">
      <t>ガク</t>
    </rPh>
    <phoneticPr fontId="1"/>
  </si>
  <si>
    <t>　収入総額（１）</t>
    <rPh sb="1" eb="3">
      <t>シュウニュウ</t>
    </rPh>
    <rPh sb="3" eb="5">
      <t>ソウガク</t>
    </rPh>
    <phoneticPr fontId="1"/>
  </si>
  <si>
    <t>　支出総額（２）</t>
    <rPh sb="1" eb="3">
      <t>シシュツ</t>
    </rPh>
    <rPh sb="3" eb="5">
      <t>ソウガク</t>
    </rPh>
    <phoneticPr fontId="1"/>
  </si>
  <si>
    <t>　差引残額（１）－（２）</t>
    <rPh sb="1" eb="3">
      <t>サシヒキ</t>
    </rPh>
    <rPh sb="3" eb="5">
      <t>ザンガク</t>
    </rPh>
    <phoneticPr fontId="1"/>
  </si>
  <si>
    <t>令和8年度（2026年度）</t>
    <phoneticPr fontId="14"/>
  </si>
  <si>
    <t>令和8年度（2026年度）</t>
    <phoneticPr fontId="1"/>
  </si>
  <si>
    <t>令和8年度（2026年度）</t>
    <phoneticPr fontId="14"/>
  </si>
  <si>
    <t>（様式９）</t>
    <rPh sb="1" eb="3">
      <t>ヨウシキ</t>
    </rPh>
    <phoneticPr fontId="1"/>
  </si>
  <si>
    <t>交　付　金　決　算　書</t>
    <rPh sb="0" eb="1">
      <t>コウ</t>
    </rPh>
    <rPh sb="2" eb="3">
      <t>フ</t>
    </rPh>
    <rPh sb="4" eb="5">
      <t>キン</t>
    </rPh>
    <rPh sb="6" eb="7">
      <t>ケッ</t>
    </rPh>
    <rPh sb="8" eb="9">
      <t>サン</t>
    </rPh>
    <rPh sb="10" eb="11">
      <t>ショ</t>
    </rPh>
    <phoneticPr fontId="1"/>
  </si>
  <si>
    <t>[収入]</t>
    <rPh sb="1" eb="3">
      <t>シュウニュウ</t>
    </rPh>
    <phoneticPr fontId="1"/>
  </si>
  <si>
    <t>項目</t>
    <rPh sb="0" eb="2">
      <t>コウモク</t>
    </rPh>
    <phoneticPr fontId="1"/>
  </si>
  <si>
    <t>当初予算額</t>
    <rPh sb="0" eb="2">
      <t>トウショ</t>
    </rPh>
    <rPh sb="2" eb="4">
      <t>ヨサン</t>
    </rPh>
    <rPh sb="4" eb="5">
      <t>ガク</t>
    </rPh>
    <phoneticPr fontId="1"/>
  </si>
  <si>
    <t>収入済額</t>
    <rPh sb="0" eb="2">
      <t>シュウニュウ</t>
    </rPh>
    <rPh sb="2" eb="3">
      <t>ス</t>
    </rPh>
    <rPh sb="3" eb="4">
      <t>ガク</t>
    </rPh>
    <phoneticPr fontId="1"/>
  </si>
  <si>
    <t>交付金</t>
    <rPh sb="0" eb="3">
      <t>コウフキン</t>
    </rPh>
    <phoneticPr fontId="1"/>
  </si>
  <si>
    <t>計</t>
    <rPh sb="0" eb="1">
      <t>ケイ</t>
    </rPh>
    <phoneticPr fontId="1"/>
  </si>
  <si>
    <t>[支出]</t>
    <rPh sb="1" eb="3">
      <t>シシュツ</t>
    </rPh>
    <phoneticPr fontId="1"/>
  </si>
  <si>
    <t>支出済額</t>
    <rPh sb="0" eb="2">
      <t>シシュツ</t>
    </rPh>
    <rPh sb="2" eb="3">
      <t>サイ</t>
    </rPh>
    <rPh sb="3" eb="4">
      <t>ガク</t>
    </rPh>
    <phoneticPr fontId="1"/>
  </si>
  <si>
    <t>備考</t>
    <rPh sb="0" eb="2">
      <t>ビコウ</t>
    </rPh>
    <phoneticPr fontId="1"/>
  </si>
  <si>
    <t>報償費</t>
    <rPh sb="0" eb="2">
      <t>ホウショウ</t>
    </rPh>
    <rPh sb="2" eb="3">
      <t>ヒ</t>
    </rPh>
    <phoneticPr fontId="1"/>
  </si>
  <si>
    <t>謝礼金</t>
    <rPh sb="0" eb="2">
      <t>シャレイ</t>
    </rPh>
    <rPh sb="2" eb="3">
      <t>キン</t>
    </rPh>
    <phoneticPr fontId="1"/>
  </si>
  <si>
    <t>耐久性消耗品費</t>
    <rPh sb="0" eb="3">
      <t>タイキュウセイ</t>
    </rPh>
    <rPh sb="3" eb="5">
      <t>ショウモウ</t>
    </rPh>
    <rPh sb="5" eb="6">
      <t>ヒン</t>
    </rPh>
    <rPh sb="6" eb="7">
      <t>ヒ</t>
    </rPh>
    <phoneticPr fontId="1"/>
  </si>
  <si>
    <t>印刷製本費</t>
    <rPh sb="0" eb="2">
      <t>インサツ</t>
    </rPh>
    <rPh sb="2" eb="4">
      <t>セイホン</t>
    </rPh>
    <rPh sb="4" eb="5">
      <t>ヒ</t>
    </rPh>
    <phoneticPr fontId="1"/>
  </si>
  <si>
    <t>通信運搬費</t>
    <rPh sb="0" eb="2">
      <t>ツウシン</t>
    </rPh>
    <rPh sb="2" eb="4">
      <t>ウンパン</t>
    </rPh>
    <rPh sb="4" eb="5">
      <t>ヒ</t>
    </rPh>
    <phoneticPr fontId="1"/>
  </si>
  <si>
    <t>手数料</t>
    <rPh sb="0" eb="3">
      <t>テスウリョウ</t>
    </rPh>
    <phoneticPr fontId="1"/>
  </si>
  <si>
    <t>保険料</t>
    <rPh sb="0" eb="3">
      <t>ホケンリョウ</t>
    </rPh>
    <phoneticPr fontId="1"/>
  </si>
  <si>
    <t>委託料</t>
    <rPh sb="0" eb="3">
      <t>イタクリョウ</t>
    </rPh>
    <phoneticPr fontId="1"/>
  </si>
  <si>
    <t>委託料</t>
    <phoneticPr fontId="1"/>
  </si>
  <si>
    <t>使用料　　　及び　　　賃借料</t>
    <rPh sb="0" eb="3">
      <t>シヨウリョウ</t>
    </rPh>
    <rPh sb="6" eb="7">
      <t>オヨ</t>
    </rPh>
    <rPh sb="11" eb="14">
      <t>チンシャクリョウ</t>
    </rPh>
    <phoneticPr fontId="1"/>
  </si>
  <si>
    <t>自動車借上料</t>
    <rPh sb="0" eb="3">
      <t>ジドウシャ</t>
    </rPh>
    <rPh sb="3" eb="5">
      <t>カリア</t>
    </rPh>
    <rPh sb="5" eb="6">
      <t>リョウ</t>
    </rPh>
    <phoneticPr fontId="1"/>
  </si>
  <si>
    <t>会場借上料</t>
    <rPh sb="0" eb="2">
      <t>カイジョウ</t>
    </rPh>
    <rPh sb="2" eb="3">
      <t>カ</t>
    </rPh>
    <rPh sb="3" eb="4">
      <t>ア</t>
    </rPh>
    <rPh sb="4" eb="5">
      <t>リョウ</t>
    </rPh>
    <phoneticPr fontId="1"/>
  </si>
  <si>
    <t>機械器具借上料</t>
    <rPh sb="0" eb="2">
      <t>キカイ</t>
    </rPh>
    <rPh sb="2" eb="4">
      <t>キグ</t>
    </rPh>
    <rPh sb="4" eb="5">
      <t>カ</t>
    </rPh>
    <rPh sb="5" eb="6">
      <t>ア</t>
    </rPh>
    <rPh sb="6" eb="7">
      <t>リョウ</t>
    </rPh>
    <phoneticPr fontId="1"/>
  </si>
  <si>
    <t>使用料</t>
    <rPh sb="0" eb="3">
      <t>シヨウリョウ</t>
    </rPh>
    <phoneticPr fontId="1"/>
  </si>
  <si>
    <t>報償金</t>
    <phoneticPr fontId="1"/>
  </si>
  <si>
    <t>報償費</t>
    <phoneticPr fontId="1"/>
  </si>
  <si>
    <t>謝礼金</t>
    <phoneticPr fontId="1"/>
  </si>
  <si>
    <t>費用弁償</t>
    <phoneticPr fontId="1"/>
  </si>
  <si>
    <t>旅費</t>
    <phoneticPr fontId="1"/>
  </si>
  <si>
    <t>消耗品費</t>
    <phoneticPr fontId="1"/>
  </si>
  <si>
    <t>需用費</t>
    <phoneticPr fontId="1"/>
  </si>
  <si>
    <t>耐久性消耗品費</t>
    <rPh sb="0" eb="6">
      <t>タイキュウセイショウモウヒン</t>
    </rPh>
    <rPh sb="6" eb="7">
      <t>ヒ</t>
    </rPh>
    <phoneticPr fontId="1"/>
  </si>
  <si>
    <t>燃料費（灯油）</t>
    <phoneticPr fontId="14"/>
  </si>
  <si>
    <t>燃料費</t>
    <phoneticPr fontId="1"/>
  </si>
  <si>
    <t>食糧費</t>
    <phoneticPr fontId="1"/>
  </si>
  <si>
    <t>印刷製本費</t>
    <phoneticPr fontId="1"/>
  </si>
  <si>
    <t>修繕料</t>
    <phoneticPr fontId="1"/>
  </si>
  <si>
    <t>通信運搬費</t>
    <phoneticPr fontId="1"/>
  </si>
  <si>
    <t>役務費</t>
    <phoneticPr fontId="1"/>
  </si>
  <si>
    <t>手数料</t>
    <phoneticPr fontId="1"/>
  </si>
  <si>
    <t>保険料</t>
    <phoneticPr fontId="1"/>
  </si>
  <si>
    <t>委託料</t>
  </si>
  <si>
    <t>自動車借上料</t>
    <phoneticPr fontId="1"/>
  </si>
  <si>
    <t>使用料及び賃借料</t>
    <phoneticPr fontId="1"/>
  </si>
  <si>
    <t>会場借上料</t>
    <phoneticPr fontId="1"/>
  </si>
  <si>
    <t>機械器具借上料</t>
    <phoneticPr fontId="1"/>
  </si>
  <si>
    <t>使用料</t>
    <phoneticPr fontId="1"/>
  </si>
  <si>
    <t>豊中市立庄内さくら学園校区青少年健全育成会</t>
    <rPh sb="0" eb="3">
      <t>トヨナカシ</t>
    </rPh>
    <rPh sb="3" eb="4">
      <t>リツ</t>
    </rPh>
    <rPh sb="4" eb="6">
      <t>ショウナイ</t>
    </rPh>
    <rPh sb="9" eb="11">
      <t>ガクエン</t>
    </rPh>
    <rPh sb="11" eb="13">
      <t>コウク</t>
    </rPh>
    <rPh sb="13" eb="16">
      <t>セイショウネン</t>
    </rPh>
    <rPh sb="16" eb="18">
      <t>ケンゼン</t>
    </rPh>
    <rPh sb="18" eb="20">
      <t>イクセイ</t>
    </rPh>
    <rPh sb="20" eb="21">
      <t>カイ</t>
    </rPh>
    <phoneticPr fontId="4"/>
  </si>
  <si>
    <t>豊中市立庄内よつば学園校区青少年健全育成会</t>
    <rPh sb="0" eb="3">
      <t>トヨナカシ</t>
    </rPh>
    <rPh sb="3" eb="4">
      <t>リツ</t>
    </rPh>
    <rPh sb="4" eb="6">
      <t>ショウナイ</t>
    </rPh>
    <rPh sb="9" eb="11">
      <t>ガクエン</t>
    </rPh>
    <rPh sb="11" eb="13">
      <t>コウク</t>
    </rPh>
    <rPh sb="13" eb="16">
      <t>セイショウネン</t>
    </rPh>
    <rPh sb="16" eb="18">
      <t>ケンゼン</t>
    </rPh>
    <rPh sb="18" eb="20">
      <t>イクセイ</t>
    </rPh>
    <rPh sb="20" eb="21">
      <t>カイ</t>
    </rPh>
    <phoneticPr fontId="4"/>
  </si>
  <si>
    <t>会　長　　　　　　　　　　    　　　　　印　　</t>
    <phoneticPr fontId="1"/>
  </si>
  <si>
    <t>会　長　  　　　　　　　　　　　　　　　印</t>
    <phoneticPr fontId="1"/>
  </si>
  <si>
    <t>会　長　　　　　　　　　　　　　　　　　印</t>
    <phoneticPr fontId="1"/>
  </si>
  <si>
    <t>令和９年度（２０２７年度）庄内さくら学園校区青少年健全育成会活動交付金を下記銀行宛に振込依頼いたします。</t>
  </si>
  <si>
    <t>令和９年度（２０２７年度）庄内さくら学園校区青少年健全育成会活動交付金を下記銀行宛に振込依頼いたします。</t>
    <phoneticPr fontId="4"/>
  </si>
  <si>
    <t>令和９年度（２０２７年度）庄内よつば学園校区青少年健全育成会活動交付金を下記銀行宛に振込依頼いたします。</t>
    <phoneticPr fontId="4"/>
  </si>
  <si>
    <t>令和９年（２０２７年） 　　　月　　　　日</t>
    <phoneticPr fontId="1"/>
  </si>
  <si>
    <t>会　長　　　　　　 　　　　　　　　　印</t>
    <rPh sb="0" eb="1">
      <t>カイ</t>
    </rPh>
    <rPh sb="2" eb="3">
      <t>チョウ</t>
    </rPh>
    <rPh sb="19" eb="20">
      <t>イン</t>
    </rPh>
    <phoneticPr fontId="2"/>
  </si>
  <si>
    <t>令和　　　　　　年　　　　　月　　　　　日</t>
    <rPh sb="0" eb="2">
      <t>レイワ</t>
    </rPh>
    <rPh sb="8" eb="9">
      <t>ネン</t>
    </rPh>
    <rPh sb="14" eb="15">
      <t>ガツ</t>
    </rPh>
    <rPh sb="20" eb="21">
      <t>ヒ</t>
    </rPh>
    <phoneticPr fontId="1"/>
  </si>
  <si>
    <t>会　長　　　　　　　　　　　　　　　　　印</t>
    <rPh sb="0" eb="1">
      <t>カイ</t>
    </rPh>
    <rPh sb="2" eb="3">
      <t>ナガ</t>
    </rPh>
    <rPh sb="20" eb="21">
      <t>イン</t>
    </rPh>
    <phoneticPr fontId="1"/>
  </si>
  <si>
    <r>
      <t>会　長　　　  　</t>
    </r>
    <r>
      <rPr>
        <sz val="10.5"/>
        <color rgb="FFFF0000"/>
        <rFont val="ＭＳ 明朝"/>
        <family val="1"/>
        <charset val="128"/>
      </rPr>
      <t>　〇　〇　〇　〇　</t>
    </r>
    <r>
      <rPr>
        <sz val="10.5"/>
        <color theme="1"/>
        <rFont val="ＭＳ 明朝"/>
        <family val="1"/>
        <charset val="128"/>
      </rPr>
      <t>　　　印</t>
    </r>
    <phoneticPr fontId="1"/>
  </si>
  <si>
    <r>
      <t>会　長　　　　</t>
    </r>
    <r>
      <rPr>
        <sz val="10.5"/>
        <color rgb="FFFF0000"/>
        <rFont val="ＭＳ 明朝"/>
        <family val="1"/>
        <charset val="128"/>
      </rPr>
      <t>　〇　〇　〇　〇　</t>
    </r>
    <r>
      <rPr>
        <sz val="10.5"/>
        <color theme="1"/>
        <rFont val="ＭＳ 明朝"/>
        <family val="1"/>
        <charset val="128"/>
      </rPr>
      <t>　　　　印　　</t>
    </r>
    <phoneticPr fontId="1"/>
  </si>
  <si>
    <r>
      <t>会　長　　　　　</t>
    </r>
    <r>
      <rPr>
        <sz val="10.5"/>
        <color rgb="FFFF0000"/>
        <rFont val="ＭＳ 明朝"/>
        <family val="1"/>
        <charset val="128"/>
      </rPr>
      <t>〇　〇　〇　〇</t>
    </r>
    <r>
      <rPr>
        <sz val="10.5"/>
        <rFont val="ＭＳ 明朝"/>
        <family val="1"/>
        <charset val="128"/>
      </rPr>
      <t>　　　　　印</t>
    </r>
    <phoneticPr fontId="1"/>
  </si>
  <si>
    <r>
      <t>会　長　　</t>
    </r>
    <r>
      <rPr>
        <sz val="10.5"/>
        <color rgb="FFFF0000"/>
        <rFont val="ＭＳ 明朝"/>
        <family val="1"/>
        <charset val="128"/>
      </rPr>
      <t>〇　〇　〇　〇</t>
    </r>
    <r>
      <rPr>
        <sz val="10.5"/>
        <color theme="1"/>
        <rFont val="ＭＳ 明朝"/>
        <family val="1"/>
        <charset val="128"/>
      </rPr>
      <t>　　　　印</t>
    </r>
    <rPh sb="0" eb="1">
      <t>カイ</t>
    </rPh>
    <rPh sb="2" eb="3">
      <t>チョウ</t>
    </rPh>
    <rPh sb="16" eb="17">
      <t>イン</t>
    </rPh>
    <phoneticPr fontId="2"/>
  </si>
  <si>
    <r>
      <t>　</t>
    </r>
    <r>
      <rPr>
        <sz val="14"/>
        <rFont val="HGP教科書体"/>
        <family val="1"/>
        <charset val="128"/>
      </rPr>
      <t>（実施日）　　令和８年８月２６日（水）
　（行事名）　　庄内○〇○学園校区健全育成会役員会
　（参加人数）　１０名
　（品　名）　　お茶　１００円×１０本＝１，０００円</t>
    </r>
    <r>
      <rPr>
        <sz val="10.5"/>
        <rFont val="HGｺﾞｼｯｸE"/>
        <family val="3"/>
        <charset val="128"/>
      </rPr>
      <t xml:space="preserve">
</t>
    </r>
    <rPh sb="8" eb="9">
      <t>レイ</t>
    </rPh>
    <rPh sb="9" eb="10">
      <t>カズ</t>
    </rPh>
    <rPh sb="11" eb="12">
      <t>ネン</t>
    </rPh>
    <rPh sb="12" eb="13">
      <t>ヘイネン</t>
    </rPh>
    <rPh sb="18" eb="19">
      <t>スイ</t>
    </rPh>
    <rPh sb="36" eb="38">
      <t>ショウナイ</t>
    </rPh>
    <rPh sb="41" eb="43">
      <t>ガクエン</t>
    </rPh>
    <rPh sb="45" eb="47">
      <t>ケンゼン</t>
    </rPh>
    <rPh sb="47" eb="49">
      <t>イクセイ</t>
    </rPh>
    <rPh sb="49" eb="50">
      <t>カイ</t>
    </rPh>
    <rPh sb="63" eb="65">
      <t>サンカ</t>
    </rPh>
    <rPh sb="65" eb="67">
      <t>ニンズウ</t>
    </rPh>
    <rPh sb="71" eb="72">
      <t>メイ</t>
    </rPh>
    <rPh sb="99" eb="100">
      <t>エン</t>
    </rPh>
    <phoneticPr fontId="1"/>
  </si>
  <si>
    <r>
      <t>庄内○〇○学園校区健全育成会　</t>
    </r>
    <r>
      <rPr>
        <b/>
        <u/>
        <sz val="14"/>
        <rFont val="HG正楷書体-PRO"/>
        <family val="4"/>
        <charset val="128"/>
      </rPr>
      <t>様</t>
    </r>
    <rPh sb="0" eb="2">
      <t>ショウナイ</t>
    </rPh>
    <rPh sb="5" eb="7">
      <t>ガクエン</t>
    </rPh>
    <rPh sb="7" eb="9">
      <t>コウク</t>
    </rPh>
    <rPh sb="8" eb="9">
      <t>ク</t>
    </rPh>
    <rPh sb="9" eb="11">
      <t>ケンゼン</t>
    </rPh>
    <rPh sb="11" eb="13">
      <t>イクセイ</t>
    </rPh>
    <rPh sb="13" eb="14">
      <t>カイ</t>
    </rPh>
    <rPh sb="15" eb="16">
      <t>サマ</t>
    </rPh>
    <phoneticPr fontId="1"/>
  </si>
  <si>
    <t xml:space="preserve">　（実施日）　　令和8年11月19日（木）
　（行事名）　　第42回青少年健全育成市民のつどい
　（参加人数）　２名
　（経　路）　　阪急電車（庄内～曽根）　
　　　　　　　　＠３４０円×２名＝６８０円
</t>
    <rPh sb="8" eb="10">
      <t>レイワ</t>
    </rPh>
    <rPh sb="19" eb="20">
      <t>モク</t>
    </rPh>
    <rPh sb="84" eb="86">
      <t>デンシャ</t>
    </rPh>
    <rPh sb="87" eb="89">
      <t>ショウナイ</t>
    </rPh>
    <phoneticPr fontId="1"/>
  </si>
  <si>
    <r>
      <t>経　路　：</t>
    </r>
    <r>
      <rPr>
        <b/>
        <sz val="11"/>
        <rFont val="ＭＳ 明朝"/>
        <family val="1"/>
        <charset val="128"/>
      </rPr>
      <t>阪急電車（庄内～曽根）</t>
    </r>
    <rPh sb="0" eb="1">
      <t>ヘ</t>
    </rPh>
    <rPh sb="2" eb="3">
      <t>ジ</t>
    </rPh>
    <rPh sb="5" eb="7">
      <t>ハンキュウ</t>
    </rPh>
    <rPh sb="7" eb="9">
      <t>デンシャ</t>
    </rPh>
    <rPh sb="13" eb="15">
      <t>ソネ</t>
    </rPh>
    <phoneticPr fontId="1"/>
  </si>
  <si>
    <r>
      <rPr>
        <sz val="11"/>
        <color indexed="10"/>
        <rFont val="HGｺﾞｼｯｸE"/>
        <family val="3"/>
        <charset val="128"/>
      </rPr>
      <t>庄内〇〇〇学園</t>
    </r>
    <r>
      <rPr>
        <sz val="11"/>
        <rFont val="ＭＳ 明朝"/>
        <family val="1"/>
        <charset val="128"/>
      </rPr>
      <t>校区健全育成会</t>
    </r>
    <rPh sb="0" eb="2">
      <t>ショウナイ</t>
    </rPh>
    <rPh sb="5" eb="7">
      <t>ガクエン</t>
    </rPh>
    <rPh sb="7" eb="9">
      <t>コウク</t>
    </rPh>
    <rPh sb="8" eb="9">
      <t>ク</t>
    </rPh>
    <rPh sb="9" eb="11">
      <t>ケンゼン</t>
    </rPh>
    <rPh sb="11" eb="13">
      <t>イクセイ</t>
    </rPh>
    <rPh sb="13" eb="14">
      <t>カイ</t>
    </rPh>
    <phoneticPr fontId="1"/>
  </si>
  <si>
    <t>　（実施日）　令和８年７月２６日（日）
　（行事名）　庄内〇〇〇学園校区親善スポーツ大会
　（参加人数）１５３人
　（摘要）　　庄内〇〇〇学園校区親善スポーツ大会共催
　　　　　　　　お茶　１００円×１００本＝￥１００００
　（共催団体）○○公民分館、△△公民分館、◆◆福祉委員会
　　　　　　　　　□□福祉委員会、庄内〇〇〇学園校区健全育成会、庄内〇〇〇学園PTA</t>
    <rPh sb="7" eb="9">
      <t>レイワ</t>
    </rPh>
    <rPh sb="17" eb="18">
      <t>ヒ</t>
    </rPh>
    <rPh sb="96" eb="97">
      <t>チャ</t>
    </rPh>
    <rPh sb="106" eb="107">
      <t>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</si>
</sst>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Red]&quot;¥&quot;\-#,##0"/>
    <numFmt numFmtId="176" formatCode="#,##0_);[Red]\(#,##0\)"/>
    <numFmt numFmtId="177" formatCode="#,##0_ "/>
    <numFmt numFmtId="178" formatCode="#,##0;&quot;△ &quot;#,##0"/>
    <numFmt numFmtId="179" formatCode="#,##0;[Red]#,##0"/>
  </numFmts>
  <fonts count="56"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0.5"/>
      <color indexed="8"/>
      <name val="ＭＳ 明朝"/>
      <family val="1"/>
      <charset val="128"/>
    </font>
    <font>
      <sz val="6"/>
      <name val="ＭＳ Ｐゴシック"/>
      <family val="3"/>
      <charset val="128"/>
    </font>
    <font>
      <sz val="10.5"/>
      <color indexed="9"/>
      <name val="ＭＳ 明朝"/>
      <family val="1"/>
      <charset val="128"/>
    </font>
    <font>
      <sz val="11"/>
      <color theme="1"/>
      <name val="ＭＳ Ｐゴシック"/>
      <family val="3"/>
      <charset val="128"/>
      <scheme val="minor"/>
    </font>
    <font>
      <sz val="10.5"/>
      <color theme="1"/>
      <name val="ＭＳ 明朝"/>
      <family val="1"/>
      <charset val="128"/>
    </font>
    <font>
      <b/>
      <sz val="10.5"/>
      <color theme="1"/>
      <name val="ＭＳ 明朝"/>
      <family val="1"/>
      <charset val="128"/>
    </font>
    <font>
      <b/>
      <sz val="14"/>
      <color theme="1"/>
      <name val="ＭＳ 明朝"/>
      <family val="1"/>
      <charset val="128"/>
    </font>
    <font>
      <sz val="14"/>
      <color theme="1"/>
      <name val="ＭＳ 明朝"/>
      <family val="1"/>
      <charset val="128"/>
    </font>
    <font>
      <sz val="14"/>
      <color theme="1"/>
      <name val="ＭＳ Ｐゴシック"/>
      <family val="3"/>
      <charset val="128"/>
      <scheme val="minor"/>
    </font>
    <font>
      <sz val="16"/>
      <color theme="1"/>
      <name val="ＭＳ 明朝"/>
      <family val="1"/>
      <charset val="128"/>
    </font>
    <font>
      <sz val="10.5"/>
      <name val="ＭＳ 明朝"/>
      <family val="1"/>
      <charset val="128"/>
    </font>
    <font>
      <sz val="6"/>
      <name val="ＭＳ Ｐゴシック"/>
      <family val="3"/>
      <charset val="128"/>
      <scheme val="minor"/>
    </font>
    <font>
      <sz val="18"/>
      <color theme="3"/>
      <name val="ＭＳ Ｐゴシック"/>
      <family val="2"/>
      <charset val="128"/>
      <scheme val="major"/>
    </font>
    <font>
      <sz val="11"/>
      <color rgb="FFFF0000"/>
      <name val="ＭＳ Ｐゴシック"/>
      <family val="2"/>
      <charset val="128"/>
    </font>
    <font>
      <b/>
      <sz val="12"/>
      <color theme="1"/>
      <name val="ＭＳ 明朝"/>
      <family val="1"/>
      <charset val="128"/>
    </font>
    <font>
      <sz val="12"/>
      <color theme="1"/>
      <name val="ＭＳ 明朝"/>
      <family val="1"/>
      <charset val="128"/>
    </font>
    <font>
      <sz val="10.5"/>
      <color rgb="FFFF0000"/>
      <name val="ＭＳ 明朝"/>
      <family val="1"/>
      <charset val="128"/>
    </font>
    <font>
      <sz val="10.5"/>
      <color theme="1"/>
      <name val="HGｺﾞｼｯｸM"/>
      <family val="3"/>
      <charset val="128"/>
    </font>
    <font>
      <sz val="9"/>
      <color theme="1"/>
      <name val="HGｺﾞｼｯｸM"/>
      <family val="3"/>
      <charset val="128"/>
    </font>
    <font>
      <sz val="10.5"/>
      <color theme="1"/>
      <name val="HG正楷書体-PRO"/>
      <family val="4"/>
      <charset val="128"/>
    </font>
    <font>
      <sz val="18"/>
      <color theme="1"/>
      <name val="HGP教科書体"/>
      <family val="1"/>
      <charset val="128"/>
    </font>
    <font>
      <sz val="10.5"/>
      <color theme="1"/>
      <name val="HGP教科書体"/>
      <family val="1"/>
      <charset val="128"/>
    </font>
    <font>
      <sz val="11"/>
      <color theme="1"/>
      <name val="HGP教科書体"/>
      <family val="1"/>
      <charset val="128"/>
    </font>
    <font>
      <sz val="11"/>
      <color indexed="8"/>
      <name val="HGP教科書体"/>
      <family val="1"/>
      <charset val="128"/>
    </font>
    <font>
      <b/>
      <sz val="10.5"/>
      <color theme="1"/>
      <name val="HG正楷書体-PRO"/>
      <family val="4"/>
      <charset val="128"/>
    </font>
    <font>
      <sz val="11"/>
      <color rgb="FFFF0000"/>
      <name val="HGｺﾞｼｯｸE"/>
      <family val="3"/>
      <charset val="128"/>
    </font>
    <font>
      <u/>
      <sz val="11"/>
      <color indexed="10"/>
      <name val="HGｺﾞｼｯｸE"/>
      <family val="3"/>
      <charset val="128"/>
    </font>
    <font>
      <sz val="11"/>
      <color indexed="10"/>
      <name val="HGｺﾞｼｯｸE"/>
      <family val="3"/>
      <charset val="128"/>
    </font>
    <font>
      <sz val="10.5"/>
      <name val="HGｺﾞｼｯｸE"/>
      <family val="3"/>
      <charset val="128"/>
    </font>
    <font>
      <b/>
      <sz val="10.5"/>
      <name val="HG正楷書体-PRO"/>
      <family val="4"/>
      <charset val="128"/>
    </font>
    <font>
      <sz val="10.5"/>
      <color rgb="FFFF0000"/>
      <name val="HGｺﾞｼｯｸE"/>
      <family val="3"/>
      <charset val="128"/>
    </font>
    <font>
      <b/>
      <sz val="14"/>
      <name val="HGP教科書体"/>
      <family val="1"/>
      <charset val="128"/>
    </font>
    <font>
      <b/>
      <sz val="10.5"/>
      <name val="HGP教科書体"/>
      <family val="1"/>
      <charset val="128"/>
    </font>
    <font>
      <sz val="12"/>
      <color rgb="FFFF0000"/>
      <name val="HGｺﾞｼｯｸE"/>
      <family val="3"/>
      <charset val="128"/>
    </font>
    <font>
      <sz val="12"/>
      <name val="HGｺﾞｼｯｸE"/>
      <family val="3"/>
      <charset val="128"/>
    </font>
    <font>
      <sz val="16"/>
      <color theme="1"/>
      <name val="HGP教科書体"/>
      <family val="1"/>
      <charset val="128"/>
    </font>
    <font>
      <sz val="14"/>
      <name val="HGP教科書体"/>
      <family val="1"/>
      <charset val="128"/>
    </font>
    <font>
      <sz val="12"/>
      <name val="HGP教科書体"/>
      <family val="1"/>
      <charset val="128"/>
    </font>
    <font>
      <b/>
      <sz val="16"/>
      <name val="ＭＳ 明朝"/>
      <family val="1"/>
      <charset val="128"/>
    </font>
    <font>
      <sz val="16"/>
      <name val="ＭＳ 明朝"/>
      <family val="1"/>
      <charset val="128"/>
    </font>
    <font>
      <sz val="11"/>
      <name val="ＭＳ 明朝"/>
      <family val="1"/>
      <charset val="128"/>
    </font>
    <font>
      <sz val="12"/>
      <name val="ＭＳ 明朝"/>
      <family val="1"/>
      <charset val="128"/>
    </font>
    <font>
      <b/>
      <u/>
      <sz val="12"/>
      <name val="HG正楷書体-PRO"/>
      <family val="4"/>
      <charset val="128"/>
    </font>
    <font>
      <b/>
      <u/>
      <sz val="14"/>
      <name val="HG正楷書体-PRO"/>
      <family val="4"/>
      <charset val="128"/>
    </font>
    <font>
      <b/>
      <u/>
      <sz val="18"/>
      <name val="HG正楷書体-PRO"/>
      <family val="4"/>
      <charset val="128"/>
    </font>
    <font>
      <b/>
      <sz val="12"/>
      <color theme="1"/>
      <name val="HG正楷書体-PRO"/>
      <family val="4"/>
      <charset val="128"/>
    </font>
    <font>
      <sz val="11"/>
      <name val="HGｺﾞｼｯｸE"/>
      <family val="3"/>
      <charset val="128"/>
    </font>
    <font>
      <b/>
      <sz val="11"/>
      <name val="ＭＳ 明朝"/>
      <family val="1"/>
      <charset val="128"/>
    </font>
    <font>
      <sz val="11"/>
      <name val="HG正楷書体-PRO"/>
      <family val="4"/>
      <charset val="128"/>
    </font>
    <font>
      <b/>
      <sz val="10.5"/>
      <name val="HGS教科書体"/>
      <family val="1"/>
      <charset val="128"/>
    </font>
    <font>
      <sz val="7"/>
      <color theme="1"/>
      <name val="HGP教科書体"/>
      <family val="1"/>
      <charset val="128"/>
    </font>
    <font>
      <sz val="10.5"/>
      <name val="HG正楷書体-PRO"/>
      <family val="4"/>
      <charset val="128"/>
    </font>
    <font>
      <sz val="11"/>
      <name val="ＭＳ 明朝"/>
      <family val="3"/>
      <charset val="128"/>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style="medium">
        <color indexed="64"/>
      </left>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style="dotted">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double">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double">
        <color indexed="64"/>
      </top>
      <bottom/>
      <diagonal/>
    </border>
    <border>
      <left style="dotted">
        <color theme="2" tint="-0.499984740745262"/>
      </left>
      <right style="dotted">
        <color theme="2" tint="-0.499984740745262"/>
      </right>
      <top style="thin">
        <color indexed="64"/>
      </top>
      <bottom style="dotted">
        <color theme="2" tint="-0.499984740745262"/>
      </bottom>
      <diagonal/>
    </border>
    <border>
      <left style="dotted">
        <color theme="2" tint="-0.499984740745262"/>
      </left>
      <right style="thin">
        <color indexed="64"/>
      </right>
      <top style="thin">
        <color indexed="64"/>
      </top>
      <bottom style="dotted">
        <color theme="2" tint="-0.499984740745262"/>
      </bottom>
      <diagonal/>
    </border>
    <border>
      <left style="dotted">
        <color theme="2" tint="-0.499984740745262"/>
      </left>
      <right style="dotted">
        <color theme="2" tint="-0.499984740745262"/>
      </right>
      <top style="dotted">
        <color theme="2" tint="-0.499984740745262"/>
      </top>
      <bottom style="dotted">
        <color theme="2" tint="-0.499984740745262"/>
      </bottom>
      <diagonal/>
    </border>
    <border>
      <left style="dotted">
        <color theme="2" tint="-0.499984740745262"/>
      </left>
      <right style="thin">
        <color indexed="64"/>
      </right>
      <top style="dotted">
        <color theme="2" tint="-0.499984740745262"/>
      </top>
      <bottom style="dotted">
        <color theme="2" tint="-0.499984740745262"/>
      </bottom>
      <diagonal/>
    </border>
    <border>
      <left style="thin">
        <color indexed="64"/>
      </left>
      <right style="dotted">
        <color theme="2" tint="-0.499984740745262"/>
      </right>
      <top style="dotted">
        <color theme="2" tint="-0.499984740745262"/>
      </top>
      <bottom style="thin">
        <color indexed="64"/>
      </bottom>
      <diagonal/>
    </border>
    <border>
      <left style="dotted">
        <color theme="2" tint="-0.499984740745262"/>
      </left>
      <right style="dotted">
        <color theme="2" tint="-0.499984740745262"/>
      </right>
      <top style="dotted">
        <color theme="2" tint="-0.499984740745262"/>
      </top>
      <bottom style="thin">
        <color indexed="64"/>
      </bottom>
      <diagonal/>
    </border>
    <border>
      <left style="dotted">
        <color theme="2" tint="-0.499984740745262"/>
      </left>
      <right style="thin">
        <color indexed="64"/>
      </right>
      <top style="dotted">
        <color theme="2" tint="-0.499984740745262"/>
      </top>
      <bottom style="thin">
        <color indexed="64"/>
      </bottom>
      <diagonal/>
    </border>
    <border>
      <left/>
      <right style="dotted">
        <color theme="2" tint="-0.499984740745262"/>
      </right>
      <top style="thin">
        <color indexed="64"/>
      </top>
      <bottom style="dotted">
        <color theme="2" tint="-0.499984740745262"/>
      </bottom>
      <diagonal/>
    </border>
    <border>
      <left style="thin">
        <color indexed="64"/>
      </left>
      <right style="dotted">
        <color theme="2" tint="-0.499984740745262"/>
      </right>
      <top/>
      <bottom style="dotted">
        <color theme="2" tint="-0.499984740745262"/>
      </bottom>
      <diagonal/>
    </border>
    <border>
      <left style="dotted">
        <color theme="2" tint="-0.499984740745262"/>
      </left>
      <right style="dotted">
        <color theme="2" tint="-0.499984740745262"/>
      </right>
      <top/>
      <bottom style="dotted">
        <color theme="2" tint="-0.499984740745262"/>
      </bottom>
      <diagonal/>
    </border>
    <border>
      <left style="thin">
        <color indexed="64"/>
      </left>
      <right style="dotted">
        <color theme="2" tint="-0.499984740745262"/>
      </right>
      <top style="thin">
        <color indexed="64"/>
      </top>
      <bottom style="thin">
        <color indexed="64"/>
      </bottom>
      <diagonal/>
    </border>
    <border>
      <left style="dotted">
        <color theme="2" tint="-0.499984740745262"/>
      </left>
      <right style="dotted">
        <color theme="2" tint="-0.499984740745262"/>
      </right>
      <top style="thin">
        <color indexed="64"/>
      </top>
      <bottom style="thin">
        <color indexed="64"/>
      </bottom>
      <diagonal/>
    </border>
    <border>
      <left style="dotted">
        <color theme="2" tint="-0.499984740745262"/>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alignment vertical="center"/>
    </xf>
    <xf numFmtId="0" fontId="6" fillId="0" borderId="0">
      <alignment vertical="center"/>
    </xf>
  </cellStyleXfs>
  <cellXfs count="388">
    <xf numFmtId="0" fontId="0" fillId="0" borderId="0" xfId="0">
      <alignment vertical="center"/>
    </xf>
    <xf numFmtId="0" fontId="7" fillId="0" borderId="0" xfId="0" applyFont="1" applyAlignment="1">
      <alignment horizontal="justify" vertical="center"/>
    </xf>
    <xf numFmtId="0" fontId="7" fillId="0" borderId="0" xfId="0" applyFo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0" xfId="1" applyFont="1" applyAlignment="1">
      <alignment horizontal="right" vertical="center"/>
    </xf>
    <xf numFmtId="0" fontId="7" fillId="0" borderId="1" xfId="1" applyFont="1" applyBorder="1" applyAlignment="1">
      <alignment horizontal="center" vertical="center"/>
    </xf>
    <xf numFmtId="0" fontId="7" fillId="0" borderId="3" xfId="1" applyFont="1" applyBorder="1" applyAlignment="1">
      <alignment horizontal="center" vertical="center"/>
    </xf>
    <xf numFmtId="0" fontId="7" fillId="0" borderId="5" xfId="1" applyFont="1" applyBorder="1" applyAlignment="1">
      <alignment horizontal="center" vertical="center"/>
    </xf>
    <xf numFmtId="176" fontId="7" fillId="0" borderId="1" xfId="1" applyNumberFormat="1" applyFont="1" applyBorder="1" applyAlignment="1" applyProtection="1">
      <alignment horizontal="right" vertical="center"/>
      <protection locked="0"/>
    </xf>
    <xf numFmtId="176" fontId="7" fillId="0" borderId="0" xfId="1" applyNumberFormat="1" applyFont="1" applyAlignment="1">
      <alignment horizontal="center" vertical="center"/>
    </xf>
    <xf numFmtId="179" fontId="7" fillId="0" borderId="1" xfId="1" applyNumberFormat="1" applyFont="1" applyBorder="1" applyAlignment="1">
      <alignment horizontal="right" vertical="center"/>
    </xf>
    <xf numFmtId="178" fontId="7" fillId="0" borderId="1" xfId="1" applyNumberFormat="1" applyFont="1" applyBorder="1" applyAlignment="1">
      <alignment horizontal="right" vertical="center"/>
    </xf>
    <xf numFmtId="0" fontId="7" fillId="0" borderId="7" xfId="1" applyFont="1" applyBorder="1" applyAlignment="1">
      <alignment horizontal="center" vertical="center"/>
    </xf>
    <xf numFmtId="0" fontId="7" fillId="0" borderId="2" xfId="1" applyFont="1" applyBorder="1" applyAlignment="1">
      <alignment horizontal="center" vertical="center"/>
    </xf>
    <xf numFmtId="0" fontId="7" fillId="0" borderId="9" xfId="1" applyFont="1" applyBorder="1" applyAlignment="1">
      <alignment horizontal="center" vertical="center"/>
    </xf>
    <xf numFmtId="0" fontId="7" fillId="0" borderId="10" xfId="1" applyFont="1" applyBorder="1" applyAlignment="1">
      <alignment horizontal="center" vertical="center"/>
    </xf>
    <xf numFmtId="179" fontId="7" fillId="0" borderId="11" xfId="1" applyNumberFormat="1" applyFont="1" applyBorder="1" applyAlignment="1">
      <alignment horizontal="right" vertical="center"/>
    </xf>
    <xf numFmtId="178" fontId="7" fillId="0" borderId="12" xfId="1" applyNumberFormat="1" applyFont="1" applyBorder="1" applyAlignment="1">
      <alignment horizontal="right" vertical="center"/>
    </xf>
    <xf numFmtId="178" fontId="7" fillId="0" borderId="7" xfId="1" applyNumberFormat="1" applyFont="1" applyBorder="1" applyAlignment="1">
      <alignment horizontal="right" vertical="center"/>
    </xf>
    <xf numFmtId="179" fontId="7" fillId="0" borderId="13" xfId="1" applyNumberFormat="1" applyFont="1" applyBorder="1" applyAlignment="1">
      <alignment horizontal="right" vertical="center"/>
    </xf>
    <xf numFmtId="178" fontId="7" fillId="0" borderId="13" xfId="1" applyNumberFormat="1" applyFont="1" applyBorder="1" applyAlignment="1">
      <alignment horizontal="right" vertical="center"/>
    </xf>
    <xf numFmtId="0" fontId="7" fillId="0" borderId="14" xfId="1" applyFont="1" applyBorder="1" applyAlignment="1">
      <alignment horizontal="center" vertical="center"/>
    </xf>
    <xf numFmtId="0" fontId="7" fillId="0" borderId="15" xfId="1" applyFont="1" applyBorder="1" applyAlignment="1">
      <alignment horizontal="center" vertical="center"/>
    </xf>
    <xf numFmtId="3" fontId="7" fillId="0" borderId="1" xfId="1" applyNumberFormat="1" applyFont="1" applyBorder="1" applyProtection="1">
      <alignment vertical="center"/>
      <protection locked="0"/>
    </xf>
    <xf numFmtId="3" fontId="7" fillId="0" borderId="7" xfId="1" applyNumberFormat="1" applyFont="1" applyBorder="1" applyProtection="1">
      <alignment vertical="center"/>
      <protection locked="0"/>
    </xf>
    <xf numFmtId="176" fontId="7" fillId="0" borderId="1" xfId="1" applyNumberFormat="1" applyFont="1" applyBorder="1" applyAlignment="1">
      <alignment horizontal="right" vertical="center"/>
    </xf>
    <xf numFmtId="179" fontId="7" fillId="0" borderId="1" xfId="1" applyNumberFormat="1" applyFont="1" applyBorder="1" applyAlignment="1" applyProtection="1">
      <alignment horizontal="right" vertical="center"/>
      <protection locked="0"/>
    </xf>
    <xf numFmtId="179" fontId="7" fillId="0" borderId="11" xfId="1" applyNumberFormat="1" applyFont="1" applyBorder="1" applyAlignment="1" applyProtection="1">
      <alignment horizontal="right" vertical="center"/>
      <protection locked="0"/>
    </xf>
    <xf numFmtId="179" fontId="7" fillId="0" borderId="12" xfId="1" applyNumberFormat="1" applyFont="1" applyBorder="1" applyAlignment="1" applyProtection="1">
      <alignment horizontal="right" vertical="center"/>
      <protection locked="0"/>
    </xf>
    <xf numFmtId="179" fontId="7" fillId="0" borderId="8" xfId="1" applyNumberFormat="1" applyFont="1" applyBorder="1" applyAlignment="1" applyProtection="1">
      <alignment horizontal="right" vertical="center"/>
      <protection locked="0"/>
    </xf>
    <xf numFmtId="179" fontId="7" fillId="0" borderId="7" xfId="1" applyNumberFormat="1" applyFont="1" applyBorder="1" applyAlignment="1" applyProtection="1">
      <alignment horizontal="right" vertical="center"/>
      <protection locked="0"/>
    </xf>
    <xf numFmtId="0" fontId="7" fillId="0" borderId="0" xfId="0" applyFont="1" applyAlignment="1">
      <alignment horizontal="center" vertical="center"/>
    </xf>
    <xf numFmtId="0" fontId="7" fillId="0" borderId="1" xfId="0" applyFont="1" applyBorder="1" applyAlignment="1">
      <alignment horizontal="center" vertical="center"/>
    </xf>
    <xf numFmtId="3" fontId="7" fillId="0" borderId="16" xfId="1" applyNumberFormat="1" applyFont="1" applyBorder="1" applyProtection="1">
      <alignment vertical="center"/>
      <protection locked="0"/>
    </xf>
    <xf numFmtId="0" fontId="7" fillId="0" borderId="17" xfId="1" applyFont="1" applyBorder="1" applyAlignment="1">
      <alignment horizontal="center" vertical="center"/>
    </xf>
    <xf numFmtId="0" fontId="7" fillId="0" borderId="2" xfId="1" applyFont="1" applyBorder="1" applyAlignment="1">
      <alignment horizontal="center" vertical="center" shrinkToFit="1"/>
    </xf>
    <xf numFmtId="179" fontId="7" fillId="0" borderId="18" xfId="1" applyNumberFormat="1" applyFont="1" applyBorder="1" applyAlignment="1" applyProtection="1">
      <alignment horizontal="right" vertical="center"/>
      <protection locked="0"/>
    </xf>
    <xf numFmtId="179" fontId="7" fillId="0" borderId="19" xfId="1" applyNumberFormat="1" applyFont="1" applyBorder="1" applyAlignment="1">
      <alignment horizontal="right" vertical="center"/>
    </xf>
    <xf numFmtId="179" fontId="7" fillId="0" borderId="14" xfId="1" applyNumberFormat="1" applyFont="1" applyBorder="1" applyAlignment="1" applyProtection="1">
      <alignment horizontal="right" vertical="center"/>
      <protection locked="0"/>
    </xf>
    <xf numFmtId="0" fontId="7" fillId="0" borderId="2" xfId="1" applyFont="1" applyBorder="1" applyAlignment="1" applyProtection="1">
      <alignment horizontal="center" vertical="center" shrinkToFit="1"/>
      <protection locked="0"/>
    </xf>
    <xf numFmtId="0" fontId="7" fillId="0" borderId="5" xfId="1" applyFont="1" applyBorder="1" applyAlignment="1" applyProtection="1">
      <alignment horizontal="center" vertical="center" shrinkToFit="1"/>
      <protection locked="0"/>
    </xf>
    <xf numFmtId="0" fontId="7" fillId="0" borderId="1" xfId="1" applyFont="1" applyBorder="1" applyAlignment="1" applyProtection="1">
      <alignment horizontal="left" vertical="center" shrinkToFit="1"/>
      <protection locked="0"/>
    </xf>
    <xf numFmtId="0" fontId="7" fillId="0" borderId="58" xfId="0" applyFont="1" applyBorder="1" applyAlignment="1" applyProtection="1">
      <alignment horizontal="center" vertical="center" wrapText="1"/>
      <protection locked="0"/>
    </xf>
    <xf numFmtId="0" fontId="7" fillId="0" borderId="59" xfId="0" applyFont="1" applyBorder="1" applyAlignment="1" applyProtection="1">
      <alignment horizontal="center" vertical="center" wrapText="1"/>
      <protection locked="0"/>
    </xf>
    <xf numFmtId="0" fontId="7" fillId="0" borderId="60" xfId="0" applyFont="1" applyBorder="1" applyAlignment="1" applyProtection="1">
      <alignment horizontal="center" vertical="center" wrapText="1"/>
      <protection locked="0"/>
    </xf>
    <xf numFmtId="0" fontId="7" fillId="0" borderId="61" xfId="0" applyFont="1" applyBorder="1" applyAlignment="1" applyProtection="1">
      <alignment horizontal="center" vertical="center" wrapText="1"/>
      <protection locked="0"/>
    </xf>
    <xf numFmtId="0" fontId="7" fillId="0" borderId="62" xfId="0" applyFont="1" applyBorder="1" applyAlignment="1" applyProtection="1">
      <alignment vertical="center" wrapText="1"/>
      <protection locked="0"/>
    </xf>
    <xf numFmtId="0" fontId="7" fillId="0" borderId="63" xfId="0" applyFont="1" applyBorder="1" applyAlignment="1" applyProtection="1">
      <alignment vertical="center" wrapText="1"/>
      <protection locked="0"/>
    </xf>
    <xf numFmtId="0" fontId="7" fillId="0" borderId="64" xfId="0" applyFont="1" applyBorder="1" applyAlignment="1" applyProtection="1">
      <alignment vertical="center" wrapText="1"/>
      <protection locked="0"/>
    </xf>
    <xf numFmtId="0" fontId="7" fillId="0" borderId="65" xfId="0" applyFont="1" applyBorder="1" applyAlignment="1" applyProtection="1">
      <alignment horizontal="center" vertical="center" wrapText="1"/>
      <protection locked="0"/>
    </xf>
    <xf numFmtId="0" fontId="7" fillId="0" borderId="66" xfId="0" applyFont="1" applyBorder="1" applyAlignment="1" applyProtection="1">
      <alignment horizontal="center" vertical="center" wrapText="1"/>
      <protection locked="0"/>
    </xf>
    <xf numFmtId="0" fontId="7" fillId="0" borderId="67" xfId="0" applyFont="1" applyBorder="1" applyAlignment="1" applyProtection="1">
      <alignment horizontal="center" vertical="center" wrapText="1"/>
      <protection locked="0"/>
    </xf>
    <xf numFmtId="0" fontId="7" fillId="0" borderId="20" xfId="1" applyFont="1" applyBorder="1" applyAlignment="1">
      <alignment horizontal="center" vertical="center"/>
    </xf>
    <xf numFmtId="0" fontId="7" fillId="0" borderId="20" xfId="1" applyFont="1" applyBorder="1" applyAlignment="1" applyProtection="1">
      <alignment horizontal="center" vertical="center" shrinkToFit="1"/>
      <protection locked="0"/>
    </xf>
    <xf numFmtId="0" fontId="7" fillId="0" borderId="21" xfId="1" applyFont="1" applyBorder="1" applyAlignment="1">
      <alignment horizontal="center" vertical="center"/>
    </xf>
    <xf numFmtId="3" fontId="7" fillId="0" borderId="16" xfId="1" applyNumberFormat="1" applyFont="1" applyBorder="1">
      <alignment vertical="center"/>
    </xf>
    <xf numFmtId="3" fontId="7" fillId="0" borderId="7" xfId="1" applyNumberFormat="1" applyFont="1" applyBorder="1">
      <alignment vertical="center"/>
    </xf>
    <xf numFmtId="3" fontId="7" fillId="0" borderId="13" xfId="1" applyNumberFormat="1" applyFont="1" applyBorder="1">
      <alignment vertical="center"/>
    </xf>
    <xf numFmtId="179" fontId="7" fillId="0" borderId="7" xfId="1" applyNumberFormat="1" applyFont="1" applyBorder="1" applyAlignment="1">
      <alignment horizontal="right" vertical="center"/>
    </xf>
    <xf numFmtId="179" fontId="7" fillId="0" borderId="15" xfId="1" applyNumberFormat="1" applyFont="1" applyBorder="1" applyAlignment="1">
      <alignment horizontal="right" vertical="center"/>
    </xf>
    <xf numFmtId="0" fontId="7" fillId="0" borderId="22" xfId="1" applyFont="1" applyBorder="1" applyAlignment="1">
      <alignment horizontal="center" vertical="center"/>
    </xf>
    <xf numFmtId="179" fontId="7" fillId="0" borderId="23" xfId="1" applyNumberFormat="1" applyFont="1" applyBorder="1" applyAlignment="1" applyProtection="1">
      <alignment horizontal="right" vertical="center"/>
      <protection locked="0"/>
    </xf>
    <xf numFmtId="179" fontId="7" fillId="0" borderId="24" xfId="1" applyNumberFormat="1" applyFont="1" applyBorder="1" applyAlignment="1" applyProtection="1">
      <alignment horizontal="right" vertical="center"/>
      <protection locked="0"/>
    </xf>
    <xf numFmtId="3" fontId="7" fillId="0" borderId="24" xfId="1" applyNumberFormat="1" applyFont="1" applyBorder="1" applyProtection="1">
      <alignment vertical="center"/>
      <protection locked="0"/>
    </xf>
    <xf numFmtId="0" fontId="7" fillId="0" borderId="2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6" xfId="1" applyFont="1" applyBorder="1" applyAlignment="1">
      <alignment horizontal="center" vertical="center" shrinkToFit="1"/>
    </xf>
    <xf numFmtId="0" fontId="7" fillId="0" borderId="27" xfId="1" applyFont="1" applyBorder="1" applyAlignment="1">
      <alignment horizontal="center" vertical="center"/>
    </xf>
    <xf numFmtId="0" fontId="7" fillId="0" borderId="12" xfId="1" applyFont="1" applyBorder="1" applyAlignment="1">
      <alignment horizontal="center" vertical="center"/>
    </xf>
    <xf numFmtId="0" fontId="7" fillId="0" borderId="1" xfId="1" applyFont="1" applyBorder="1" applyAlignment="1">
      <alignment horizontal="center" vertical="center" shrinkToFit="1"/>
    </xf>
    <xf numFmtId="3" fontId="7" fillId="0" borderId="12" xfId="1" applyNumberFormat="1" applyFont="1" applyBorder="1" applyProtection="1">
      <alignment vertical="center"/>
      <protection locked="0"/>
    </xf>
    <xf numFmtId="3" fontId="7" fillId="0" borderId="24" xfId="1" applyNumberFormat="1" applyFont="1" applyBorder="1">
      <alignment vertical="center"/>
    </xf>
    <xf numFmtId="3" fontId="7" fillId="0" borderId="28" xfId="1" applyNumberFormat="1" applyFont="1" applyBorder="1">
      <alignment vertical="center"/>
    </xf>
    <xf numFmtId="0" fontId="7" fillId="0" borderId="20" xfId="1" applyFont="1" applyBorder="1" applyAlignment="1">
      <alignment horizontal="center" vertical="center" shrinkToFit="1"/>
    </xf>
    <xf numFmtId="0" fontId="7" fillId="0" borderId="5" xfId="1" applyFont="1" applyBorder="1" applyAlignment="1">
      <alignment horizontal="center" vertical="center" shrinkToFit="1"/>
    </xf>
    <xf numFmtId="0" fontId="7" fillId="0" borderId="1" xfId="1" applyFont="1" applyBorder="1" applyAlignment="1">
      <alignment horizontal="left" vertical="center" shrinkToFit="1"/>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1" xfId="1" applyFont="1" applyBorder="1" applyAlignment="1" applyProtection="1">
      <alignment horizontal="center" vertical="center" shrinkToFit="1"/>
      <protection locked="0"/>
    </xf>
    <xf numFmtId="0" fontId="7" fillId="0" borderId="3" xfId="1" applyFont="1" applyBorder="1" applyAlignment="1" applyProtection="1">
      <alignment horizontal="center" vertical="center" shrinkToFit="1"/>
      <protection locked="0"/>
    </xf>
    <xf numFmtId="0" fontId="7" fillId="0" borderId="4" xfId="1" applyFont="1" applyBorder="1" applyAlignment="1" applyProtection="1">
      <alignment horizontal="center" vertical="center" shrinkToFit="1"/>
      <protection locked="0"/>
    </xf>
    <xf numFmtId="0" fontId="7" fillId="0" borderId="29" xfId="1" applyFont="1" applyBorder="1">
      <alignment vertical="center"/>
    </xf>
    <xf numFmtId="177" fontId="7" fillId="0" borderId="10" xfId="1" applyNumberFormat="1" applyFont="1" applyBorder="1">
      <alignment vertical="center"/>
    </xf>
    <xf numFmtId="177" fontId="7" fillId="0" borderId="2" xfId="1" applyNumberFormat="1" applyFont="1" applyBorder="1">
      <alignment vertical="center"/>
    </xf>
    <xf numFmtId="0" fontId="7" fillId="0" borderId="30" xfId="1" applyFont="1" applyBorder="1" applyAlignment="1" applyProtection="1">
      <alignment vertical="center" shrinkToFit="1"/>
      <protection locked="0"/>
    </xf>
    <xf numFmtId="0" fontId="7" fillId="0" borderId="4" xfId="1" applyFont="1" applyBorder="1" applyAlignment="1" applyProtection="1">
      <alignment vertical="center" shrinkToFit="1"/>
      <protection locked="0"/>
    </xf>
    <xf numFmtId="0" fontId="7" fillId="0" borderId="0" xfId="1" applyFont="1" applyProtection="1">
      <alignment vertical="center"/>
      <protection locked="0"/>
    </xf>
    <xf numFmtId="0" fontId="7" fillId="0" borderId="31" xfId="1" applyFont="1" applyBorder="1" applyAlignment="1" applyProtection="1">
      <alignment vertical="center" shrinkToFit="1"/>
      <protection locked="0"/>
    </xf>
    <xf numFmtId="0" fontId="7" fillId="0" borderId="32" xfId="1" applyFont="1" applyBorder="1" applyAlignment="1" applyProtection="1">
      <alignment vertical="center" shrinkToFit="1"/>
      <protection locked="0"/>
    </xf>
    <xf numFmtId="0" fontId="7" fillId="0" borderId="13" xfId="1" applyFont="1" applyBorder="1" applyAlignment="1" applyProtection="1">
      <alignment vertical="center" shrinkToFit="1"/>
      <protection locked="0"/>
    </xf>
    <xf numFmtId="0" fontId="7" fillId="0" borderId="1" xfId="0" applyFont="1" applyBorder="1" applyAlignment="1" applyProtection="1">
      <alignment horizontal="center" vertical="top"/>
      <protection locked="0"/>
    </xf>
    <xf numFmtId="0" fontId="8" fillId="0" borderId="0" xfId="0" applyFont="1" applyAlignment="1">
      <alignment horizontal="center" vertical="center"/>
    </xf>
    <xf numFmtId="0" fontId="7" fillId="0" borderId="0" xfId="0" applyFont="1" applyAlignment="1">
      <alignment horizontal="right" vertical="center"/>
    </xf>
    <xf numFmtId="0" fontId="7" fillId="0" borderId="0" xfId="0" applyFont="1" applyAlignment="1">
      <alignment horizontal="left" vertical="center"/>
    </xf>
    <xf numFmtId="0" fontId="7" fillId="0" borderId="0" xfId="0" applyFont="1" applyAlignment="1">
      <alignment vertical="center" shrinkToFit="1"/>
    </xf>
    <xf numFmtId="0" fontId="7" fillId="0" borderId="0" xfId="0" applyFont="1" applyAlignment="1">
      <alignment horizontal="distributed" vertical="center"/>
    </xf>
    <xf numFmtId="0" fontId="7" fillId="0" borderId="0" xfId="0" applyFont="1" applyAlignment="1">
      <alignment horizontal="distributed" vertical="center" shrinkToFit="1"/>
    </xf>
    <xf numFmtId="0" fontId="7" fillId="0" borderId="6" xfId="1" applyFont="1" applyBorder="1" applyAlignment="1">
      <alignment horizontal="right" vertical="center"/>
    </xf>
    <xf numFmtId="0" fontId="7" fillId="0" borderId="4" xfId="1" applyFont="1" applyBorder="1" applyAlignment="1">
      <alignment horizontal="center" vertical="center"/>
    </xf>
    <xf numFmtId="0" fontId="7" fillId="0" borderId="8" xfId="1" applyFont="1" applyBorder="1" applyAlignment="1">
      <alignment horizontal="center" vertical="center"/>
    </xf>
    <xf numFmtId="0" fontId="7" fillId="0" borderId="1" xfId="0" applyFont="1" applyBorder="1" applyAlignment="1">
      <alignment horizontal="center" vertical="center" wrapText="1"/>
    </xf>
    <xf numFmtId="0" fontId="7" fillId="0" borderId="0" xfId="1" applyFont="1" applyAlignment="1">
      <alignment horizontal="left" vertical="center" wrapText="1"/>
    </xf>
    <xf numFmtId="0" fontId="13" fillId="0" borderId="2" xfId="1" applyFont="1" applyBorder="1" applyAlignment="1">
      <alignment horizontal="center" vertical="center" shrinkToFit="1"/>
    </xf>
    <xf numFmtId="0" fontId="8" fillId="0" borderId="0" xfId="1" applyFont="1" applyAlignment="1">
      <alignment horizontal="right" vertical="center"/>
    </xf>
    <xf numFmtId="0" fontId="7" fillId="0" borderId="0" xfId="1" applyFont="1" applyAlignment="1" applyProtection="1">
      <alignment horizontal="center" vertical="center"/>
      <protection locked="0"/>
    </xf>
    <xf numFmtId="0" fontId="7" fillId="0" borderId="0" xfId="1" applyFont="1" applyAlignment="1" applyProtection="1">
      <alignment horizontal="left" vertical="center"/>
      <protection locked="0"/>
    </xf>
    <xf numFmtId="176" fontId="7" fillId="0" borderId="0" xfId="1" applyNumberFormat="1" applyFont="1" applyAlignment="1" applyProtection="1">
      <alignment horizontal="right" vertical="center"/>
      <protection locked="0"/>
    </xf>
    <xf numFmtId="176" fontId="7" fillId="0" borderId="0" xfId="1" applyNumberFormat="1" applyFont="1" applyAlignment="1" applyProtection="1">
      <alignment horizontal="center" vertical="center"/>
      <protection locked="0"/>
    </xf>
    <xf numFmtId="0" fontId="8" fillId="0" borderId="0" xfId="1" applyFont="1" applyAlignment="1">
      <alignment horizontal="center" vertical="center"/>
    </xf>
    <xf numFmtId="176" fontId="7" fillId="0" borderId="0" xfId="1" applyNumberFormat="1" applyFont="1" applyAlignment="1">
      <alignment horizontal="right" vertical="center"/>
    </xf>
    <xf numFmtId="0" fontId="18" fillId="0" borderId="0" xfId="0" applyFont="1">
      <alignment vertical="center"/>
    </xf>
    <xf numFmtId="0" fontId="18" fillId="0" borderId="0" xfId="0" applyFont="1" applyAlignment="1">
      <alignment horizontal="left" vertical="center"/>
    </xf>
    <xf numFmtId="0" fontId="20" fillId="0" borderId="71" xfId="1" applyFont="1" applyBorder="1" applyAlignment="1">
      <alignment horizontal="center" vertical="center" shrinkToFit="1"/>
    </xf>
    <xf numFmtId="0" fontId="25" fillId="0" borderId="1" xfId="0" applyFont="1" applyBorder="1" applyAlignment="1">
      <alignment horizontal="center" vertical="top" wrapText="1"/>
    </xf>
    <xf numFmtId="3" fontId="7" fillId="0" borderId="51" xfId="1" applyNumberFormat="1" applyFont="1" applyBorder="1">
      <alignment vertical="center"/>
    </xf>
    <xf numFmtId="0" fontId="24" fillId="0" borderId="32" xfId="1" applyFont="1" applyBorder="1" applyAlignment="1" applyProtection="1">
      <alignment vertical="center" shrinkToFit="1"/>
      <protection locked="0"/>
    </xf>
    <xf numFmtId="0" fontId="24" fillId="0" borderId="12" xfId="1" applyFont="1" applyBorder="1" applyAlignment="1" applyProtection="1">
      <alignment vertical="center" wrapText="1" shrinkToFit="1"/>
      <protection locked="0"/>
    </xf>
    <xf numFmtId="0" fontId="24" fillId="0" borderId="1" xfId="1" applyFont="1" applyBorder="1" applyAlignment="1" applyProtection="1">
      <alignment vertical="center" shrinkToFit="1"/>
      <protection locked="0"/>
    </xf>
    <xf numFmtId="0" fontId="24" fillId="0" borderId="4" xfId="1" applyFont="1" applyBorder="1" applyAlignment="1" applyProtection="1">
      <alignment vertical="center" shrinkToFit="1"/>
      <protection locked="0"/>
    </xf>
    <xf numFmtId="0" fontId="24" fillId="0" borderId="4" xfId="1" applyFont="1" applyBorder="1" applyAlignment="1" applyProtection="1">
      <alignment vertical="center" wrapText="1" shrinkToFit="1"/>
      <protection locked="0"/>
    </xf>
    <xf numFmtId="0" fontId="24" fillId="0" borderId="31" xfId="1" applyFont="1" applyBorder="1" applyAlignment="1" applyProtection="1">
      <alignment vertical="center" shrinkToFit="1"/>
      <protection locked="0"/>
    </xf>
    <xf numFmtId="3" fontId="22" fillId="2" borderId="12" xfId="1" applyNumberFormat="1" applyFont="1" applyFill="1" applyBorder="1" applyProtection="1">
      <alignment vertical="center"/>
      <protection locked="0"/>
    </xf>
    <xf numFmtId="3" fontId="22" fillId="2" borderId="7" xfId="1" applyNumberFormat="1" applyFont="1" applyFill="1" applyBorder="1" applyProtection="1">
      <alignment vertical="center"/>
      <protection locked="0"/>
    </xf>
    <xf numFmtId="3" fontId="22" fillId="2" borderId="1" xfId="1" applyNumberFormat="1" applyFont="1" applyFill="1" applyBorder="1" applyProtection="1">
      <alignment vertical="center"/>
      <protection locked="0"/>
    </xf>
    <xf numFmtId="3" fontId="22" fillId="2" borderId="24" xfId="1" applyNumberFormat="1" applyFont="1" applyFill="1" applyBorder="1" applyProtection="1">
      <alignment vertical="center"/>
      <protection locked="0"/>
    </xf>
    <xf numFmtId="0" fontId="28" fillId="0" borderId="0" xfId="0" applyFont="1">
      <alignment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47" xfId="0" applyFont="1" applyBorder="1" applyAlignment="1">
      <alignment horizontal="justify" vertical="center"/>
    </xf>
    <xf numFmtId="0" fontId="13" fillId="0" borderId="0" xfId="0" applyFont="1">
      <alignment vertical="center"/>
    </xf>
    <xf numFmtId="0" fontId="43" fillId="0" borderId="0" xfId="0" applyFont="1">
      <alignment vertical="center"/>
    </xf>
    <xf numFmtId="0" fontId="13" fillId="0" borderId="48" xfId="0" applyFont="1" applyBorder="1">
      <alignment vertical="center"/>
    </xf>
    <xf numFmtId="0" fontId="13" fillId="0" borderId="47" xfId="0" applyFont="1" applyBorder="1">
      <alignment vertical="center"/>
    </xf>
    <xf numFmtId="49" fontId="44" fillId="0" borderId="0" xfId="0" applyNumberFormat="1" applyFont="1" applyAlignment="1">
      <alignment horizontal="distributed" vertical="center"/>
    </xf>
    <xf numFmtId="0" fontId="45" fillId="0" borderId="0" xfId="0" applyFont="1">
      <alignment vertical="center"/>
    </xf>
    <xf numFmtId="0" fontId="19" fillId="0" borderId="0" xfId="0" applyFont="1">
      <alignment vertical="center"/>
    </xf>
    <xf numFmtId="0" fontId="33" fillId="0" borderId="0" xfId="0" applyFont="1" applyAlignment="1">
      <alignment horizontal="left" vertical="center"/>
    </xf>
    <xf numFmtId="0" fontId="44" fillId="0" borderId="0" xfId="0" applyFont="1">
      <alignment vertical="center"/>
    </xf>
    <xf numFmtId="0" fontId="13" fillId="0" borderId="22" xfId="0" applyFont="1" applyBorder="1">
      <alignment vertical="center"/>
    </xf>
    <xf numFmtId="0" fontId="13" fillId="0" borderId="6" xfId="0" applyFont="1" applyBorder="1">
      <alignment vertical="center"/>
    </xf>
    <xf numFmtId="0" fontId="13" fillId="0" borderId="49" xfId="0" applyFont="1" applyBorder="1">
      <alignment vertical="center"/>
    </xf>
    <xf numFmtId="0" fontId="13" fillId="0" borderId="47" xfId="0" applyFont="1" applyBorder="1" applyAlignment="1">
      <alignment horizontal="left" vertical="top" wrapText="1"/>
    </xf>
    <xf numFmtId="0" fontId="13" fillId="0" borderId="0" xfId="0" applyFont="1" applyAlignment="1">
      <alignment horizontal="left" vertical="top" wrapText="1"/>
    </xf>
    <xf numFmtId="0" fontId="13" fillId="0" borderId="48" xfId="0" applyFont="1" applyBorder="1" applyAlignment="1">
      <alignment horizontal="left" vertical="top" wrapText="1"/>
    </xf>
    <xf numFmtId="49" fontId="43" fillId="0" borderId="0" xfId="0" applyNumberFormat="1" applyFont="1">
      <alignment vertical="center"/>
    </xf>
    <xf numFmtId="0" fontId="50" fillId="0" borderId="0" xfId="0" applyFont="1">
      <alignment vertical="center"/>
    </xf>
    <xf numFmtId="0" fontId="24" fillId="0" borderId="1" xfId="1" applyFont="1" applyBorder="1" applyAlignment="1" applyProtection="1">
      <alignment horizontal="center" vertical="center" shrinkToFit="1"/>
      <protection locked="0"/>
    </xf>
    <xf numFmtId="0" fontId="24" fillId="0" borderId="2" xfId="1" applyFont="1" applyBorder="1" applyAlignment="1" applyProtection="1">
      <alignment horizontal="center" vertical="center" shrinkToFit="1"/>
      <protection locked="0"/>
    </xf>
    <xf numFmtId="0" fontId="24" fillId="0" borderId="3" xfId="1" applyFont="1" applyBorder="1" applyAlignment="1" applyProtection="1">
      <alignment horizontal="center" vertical="center" shrinkToFit="1"/>
      <protection locked="0"/>
    </xf>
    <xf numFmtId="0" fontId="24" fillId="0" borderId="4" xfId="1" applyFont="1" applyBorder="1" applyAlignment="1" applyProtection="1">
      <alignment horizontal="center" vertical="center" shrinkToFit="1"/>
      <protection locked="0"/>
    </xf>
    <xf numFmtId="0" fontId="24" fillId="0" borderId="20" xfId="1" applyFont="1" applyBorder="1" applyAlignment="1" applyProtection="1">
      <alignment horizontal="center" vertical="center" shrinkToFit="1"/>
      <protection locked="0"/>
    </xf>
    <xf numFmtId="0" fontId="24" fillId="0" borderId="1" xfId="1" applyFont="1" applyBorder="1" applyAlignment="1" applyProtection="1">
      <alignment horizontal="left" vertical="center" shrinkToFit="1"/>
      <protection locked="0"/>
    </xf>
    <xf numFmtId="176" fontId="27" fillId="2" borderId="1" xfId="1" applyNumberFormat="1" applyFont="1" applyFill="1" applyBorder="1" applyAlignment="1" applyProtection="1">
      <alignment horizontal="right" vertical="center"/>
      <protection locked="0"/>
    </xf>
    <xf numFmtId="176" fontId="7" fillId="2" borderId="1" xfId="1" applyNumberFormat="1" applyFont="1" applyFill="1" applyBorder="1" applyAlignment="1">
      <alignment horizontal="right" vertical="center"/>
    </xf>
    <xf numFmtId="176" fontId="7" fillId="2" borderId="1" xfId="1" applyNumberFormat="1" applyFont="1" applyFill="1" applyBorder="1" applyAlignment="1" applyProtection="1">
      <alignment horizontal="right" vertical="center"/>
      <protection locked="0"/>
    </xf>
    <xf numFmtId="179" fontId="27" fillId="2" borderId="18" xfId="1" applyNumberFormat="1" applyFont="1" applyFill="1" applyBorder="1" applyAlignment="1" applyProtection="1">
      <alignment horizontal="right" vertical="center"/>
      <protection locked="0"/>
    </xf>
    <xf numFmtId="179" fontId="27" fillId="2" borderId="11" xfId="1" applyNumberFormat="1" applyFont="1" applyFill="1" applyBorder="1" applyAlignment="1" applyProtection="1">
      <alignment horizontal="right" vertical="center"/>
      <protection locked="0"/>
    </xf>
    <xf numFmtId="179" fontId="27" fillId="2" borderId="8" xfId="1" applyNumberFormat="1" applyFont="1" applyFill="1" applyBorder="1" applyAlignment="1" applyProtection="1">
      <alignment horizontal="right" vertical="center"/>
      <protection locked="0"/>
    </xf>
    <xf numFmtId="179" fontId="27" fillId="2" borderId="23" xfId="1" applyNumberFormat="1" applyFont="1" applyFill="1" applyBorder="1" applyAlignment="1" applyProtection="1">
      <alignment horizontal="right" vertical="center"/>
      <protection locked="0"/>
    </xf>
    <xf numFmtId="0" fontId="7" fillId="0" borderId="33" xfId="1" applyFont="1" applyBorder="1" applyAlignment="1">
      <alignment horizontal="center" vertical="center"/>
    </xf>
    <xf numFmtId="0" fontId="53" fillId="0" borderId="4" xfId="1" applyFont="1" applyBorder="1" applyAlignment="1" applyProtection="1">
      <alignment vertical="center" wrapText="1" shrinkToFit="1"/>
      <protection locked="0"/>
    </xf>
    <xf numFmtId="0" fontId="24" fillId="3" borderId="5" xfId="1" applyFont="1" applyFill="1" applyBorder="1" applyAlignment="1" applyProtection="1">
      <alignment horizontal="center" vertical="center" shrinkToFit="1"/>
      <protection locked="0"/>
    </xf>
    <xf numFmtId="0" fontId="7" fillId="3" borderId="5" xfId="1" applyFont="1" applyFill="1" applyBorder="1" applyAlignment="1" applyProtection="1">
      <alignment horizontal="center" vertical="center" shrinkToFit="1"/>
      <protection locked="0"/>
    </xf>
    <xf numFmtId="0" fontId="7" fillId="0" borderId="47" xfId="1" applyFont="1" applyBorder="1" applyAlignment="1">
      <alignment horizontal="center" vertical="center" shrinkToFit="1"/>
    </xf>
    <xf numFmtId="179" fontId="27" fillId="3" borderId="10" xfId="1" applyNumberFormat="1" applyFont="1" applyFill="1" applyBorder="1" applyAlignment="1" applyProtection="1">
      <alignment horizontal="right" vertical="center"/>
      <protection locked="0"/>
    </xf>
    <xf numFmtId="179" fontId="27" fillId="3" borderId="2" xfId="1" applyNumberFormat="1" applyFont="1" applyFill="1" applyBorder="1" applyAlignment="1" applyProtection="1">
      <alignment horizontal="right" vertical="center"/>
      <protection locked="0"/>
    </xf>
    <xf numFmtId="179" fontId="27" fillId="3" borderId="9" xfId="1" applyNumberFormat="1" applyFont="1" applyFill="1" applyBorder="1" applyAlignment="1" applyProtection="1">
      <alignment horizontal="right" vertical="center"/>
      <protection locked="0"/>
    </xf>
    <xf numFmtId="179" fontId="27" fillId="3" borderId="22" xfId="1" applyNumberFormat="1" applyFont="1" applyFill="1" applyBorder="1" applyAlignment="1" applyProtection="1">
      <alignment horizontal="right" vertical="center"/>
      <protection locked="0"/>
    </xf>
    <xf numFmtId="0" fontId="7" fillId="0" borderId="6" xfId="1" applyFont="1" applyBorder="1" applyAlignment="1">
      <alignment horizontal="center" vertical="center"/>
    </xf>
    <xf numFmtId="0" fontId="7" fillId="0" borderId="33" xfId="1" applyFont="1" applyBorder="1" applyAlignment="1">
      <alignment horizontal="center" vertical="center" shrinkToFit="1"/>
    </xf>
    <xf numFmtId="0" fontId="54" fillId="0" borderId="0" xfId="0" applyFont="1">
      <alignment vertical="center"/>
    </xf>
    <xf numFmtId="0" fontId="7" fillId="0" borderId="46" xfId="1" applyFont="1" applyBorder="1" applyAlignment="1">
      <alignment horizontal="center" vertical="center"/>
    </xf>
    <xf numFmtId="0" fontId="7" fillId="0" borderId="16" xfId="1" applyFont="1" applyBorder="1">
      <alignment vertical="center"/>
    </xf>
    <xf numFmtId="179" fontId="7" fillId="0" borderId="12" xfId="1" applyNumberFormat="1" applyFont="1" applyBorder="1" applyAlignment="1">
      <alignment horizontal="right" vertical="center"/>
    </xf>
    <xf numFmtId="179" fontId="7" fillId="0" borderId="24" xfId="1" applyNumberFormat="1" applyFont="1" applyBorder="1" applyAlignment="1">
      <alignment horizontal="right" vertical="center"/>
    </xf>
    <xf numFmtId="179" fontId="7" fillId="0" borderId="23" xfId="1" applyNumberFormat="1" applyFont="1" applyBorder="1" applyAlignment="1">
      <alignment horizontal="right" vertical="center"/>
    </xf>
    <xf numFmtId="0" fontId="0" fillId="0" borderId="76" xfId="0" applyBorder="1">
      <alignment vertical="center"/>
    </xf>
    <xf numFmtId="0" fontId="0" fillId="0" borderId="77" xfId="0" applyBorder="1">
      <alignment vertical="center"/>
    </xf>
    <xf numFmtId="0" fontId="0" fillId="0" borderId="78" xfId="0" applyBorder="1">
      <alignment vertical="center"/>
    </xf>
    <xf numFmtId="0" fontId="0" fillId="0" borderId="79" xfId="0" applyBorder="1">
      <alignment vertical="center"/>
    </xf>
    <xf numFmtId="0" fontId="0" fillId="0" borderId="80" xfId="0" applyBorder="1">
      <alignment vertical="center"/>
    </xf>
    <xf numFmtId="0" fontId="7" fillId="0" borderId="81" xfId="0" applyFont="1" applyBorder="1" applyAlignment="1">
      <alignment horizontal="justify" vertical="center"/>
    </xf>
    <xf numFmtId="0" fontId="7" fillId="0" borderId="81" xfId="0" applyFont="1" applyBorder="1">
      <alignment vertical="center"/>
    </xf>
    <xf numFmtId="0" fontId="0" fillId="0" borderId="82" xfId="0" applyBorder="1">
      <alignment vertical="center"/>
    </xf>
    <xf numFmtId="0" fontId="0" fillId="0" borderId="83" xfId="0" applyBorder="1">
      <alignment vertical="center"/>
    </xf>
    <xf numFmtId="0" fontId="7" fillId="0" borderId="84" xfId="0" applyFont="1" applyBorder="1">
      <alignment vertical="center"/>
    </xf>
    <xf numFmtId="0" fontId="7" fillId="0" borderId="29" xfId="1" applyFont="1" applyBorder="1" applyAlignment="1">
      <alignment horizontal="center" vertical="center"/>
    </xf>
    <xf numFmtId="0" fontId="7" fillId="0" borderId="0" xfId="1" applyFont="1" applyAlignment="1" applyProtection="1">
      <alignment horizontal="right" vertical="center"/>
      <protection locked="0"/>
    </xf>
    <xf numFmtId="0" fontId="55" fillId="0" borderId="0" xfId="0" applyFont="1">
      <alignment vertical="center"/>
    </xf>
    <xf numFmtId="0" fontId="7" fillId="0" borderId="0" xfId="0" applyFont="1" applyAlignment="1">
      <alignment horizontal="right" vertical="center"/>
    </xf>
    <xf numFmtId="0" fontId="13" fillId="0" borderId="0" xfId="0" applyFont="1" applyAlignment="1">
      <alignment horizontal="right" vertical="center"/>
    </xf>
    <xf numFmtId="0" fontId="9"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horizontal="center" vertical="center"/>
    </xf>
    <xf numFmtId="0" fontId="13" fillId="0" borderId="0" xfId="0" applyFont="1" applyAlignment="1">
      <alignment horizontal="left" vertical="center" wrapText="1"/>
    </xf>
    <xf numFmtId="0" fontId="7" fillId="0" borderId="0" xfId="0" applyFont="1" applyAlignment="1">
      <alignment horizontal="center" vertical="center"/>
    </xf>
    <xf numFmtId="0" fontId="7" fillId="0" borderId="0" xfId="0" applyFont="1" applyAlignment="1" applyProtection="1">
      <alignment horizontal="right" vertical="center" wrapText="1"/>
      <protection locked="0"/>
    </xf>
    <xf numFmtId="0" fontId="21" fillId="0" borderId="72" xfId="0" applyFont="1" applyBorder="1" applyAlignment="1">
      <alignment horizontal="center" vertical="center" shrinkToFit="1"/>
    </xf>
    <xf numFmtId="0" fontId="21" fillId="0" borderId="74" xfId="0" applyFont="1" applyBorder="1" applyAlignment="1">
      <alignment horizontal="center" vertical="center" shrinkToFit="1"/>
    </xf>
    <xf numFmtId="0" fontId="7" fillId="0" borderId="2" xfId="0" applyFont="1" applyBorder="1" applyAlignment="1" applyProtection="1">
      <alignment horizontal="left" vertical="top" wrapText="1"/>
      <protection locked="0"/>
    </xf>
    <xf numFmtId="0" fontId="7" fillId="0" borderId="33"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7" fillId="0" borderId="1" xfId="0" applyFont="1" applyBorder="1" applyAlignment="1">
      <alignment horizontal="center" vertical="center"/>
    </xf>
    <xf numFmtId="0" fontId="7" fillId="0" borderId="2" xfId="0" applyFont="1" applyBorder="1" applyAlignment="1" applyProtection="1">
      <alignment horizontal="left" vertical="top"/>
      <protection locked="0"/>
    </xf>
    <xf numFmtId="0" fontId="7" fillId="0" borderId="33" xfId="0" applyFont="1" applyBorder="1" applyAlignment="1" applyProtection="1">
      <alignment horizontal="left" vertical="top"/>
      <protection locked="0"/>
    </xf>
    <xf numFmtId="0" fontId="7" fillId="0" borderId="4" xfId="0" applyFont="1" applyBorder="1" applyAlignment="1" applyProtection="1">
      <alignment horizontal="left" vertical="top"/>
      <protection locked="0"/>
    </xf>
    <xf numFmtId="0" fontId="7" fillId="0" borderId="6" xfId="0" applyFont="1" applyBorder="1" applyAlignment="1">
      <alignment horizontal="left" vertical="center"/>
    </xf>
    <xf numFmtId="0" fontId="7" fillId="0" borderId="0" xfId="0" applyFont="1" applyAlignment="1" applyProtection="1">
      <alignment horizontal="right" vertical="center"/>
      <protection locked="0"/>
    </xf>
    <xf numFmtId="0" fontId="25" fillId="0" borderId="2" xfId="0" applyFont="1" applyBorder="1" applyAlignment="1">
      <alignment horizontal="left" vertical="top" wrapText="1"/>
    </xf>
    <xf numFmtId="0" fontId="25" fillId="0" borderId="33" xfId="0" applyFont="1" applyBorder="1" applyAlignment="1">
      <alignment horizontal="left" vertical="top"/>
    </xf>
    <xf numFmtId="0" fontId="25" fillId="0" borderId="4" xfId="0" applyFont="1" applyBorder="1" applyAlignment="1">
      <alignment horizontal="left" vertical="top"/>
    </xf>
    <xf numFmtId="0" fontId="23" fillId="0" borderId="2" xfId="0" applyFont="1" applyBorder="1" applyAlignment="1" applyProtection="1">
      <alignment horizontal="left" vertical="center" wrapText="1"/>
      <protection locked="0"/>
    </xf>
    <xf numFmtId="0" fontId="24" fillId="0" borderId="33" xfId="0" applyFont="1" applyBorder="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7" fillId="0" borderId="40" xfId="1" applyFont="1" applyBorder="1" applyAlignment="1">
      <alignment horizontal="center" vertical="center"/>
    </xf>
    <xf numFmtId="0" fontId="7" fillId="0" borderId="41" xfId="1" applyFont="1" applyBorder="1" applyAlignment="1">
      <alignment horizontal="center" vertical="center"/>
    </xf>
    <xf numFmtId="0" fontId="7" fillId="0" borderId="42" xfId="1" applyFont="1" applyBorder="1" applyAlignment="1">
      <alignment horizontal="center" vertical="center"/>
    </xf>
    <xf numFmtId="0" fontId="7" fillId="0" borderId="39" xfId="1" applyFont="1" applyBorder="1" applyAlignment="1">
      <alignment horizontal="center" vertical="center"/>
    </xf>
    <xf numFmtId="0" fontId="7" fillId="0" borderId="43" xfId="1" applyFont="1" applyBorder="1" applyAlignment="1">
      <alignment horizontal="center" vertical="center"/>
    </xf>
    <xf numFmtId="0" fontId="7" fillId="0" borderId="39" xfId="1" applyFont="1" applyBorder="1" applyAlignment="1">
      <alignment horizontal="center" vertical="center" wrapText="1"/>
    </xf>
    <xf numFmtId="0" fontId="7" fillId="0" borderId="44" xfId="1" applyFont="1" applyBorder="1" applyAlignment="1">
      <alignment horizontal="center" vertical="center" wrapText="1"/>
    </xf>
    <xf numFmtId="0" fontId="7" fillId="0" borderId="45" xfId="1" applyFont="1" applyBorder="1" applyAlignment="1">
      <alignment horizontal="center" vertical="center"/>
    </xf>
    <xf numFmtId="0" fontId="7" fillId="0" borderId="35" xfId="1" applyFont="1" applyBorder="1" applyAlignment="1">
      <alignment horizontal="center" vertical="center"/>
    </xf>
    <xf numFmtId="0" fontId="7" fillId="0" borderId="32" xfId="1" applyFont="1" applyBorder="1" applyAlignment="1">
      <alignment horizontal="center" vertical="center"/>
    </xf>
    <xf numFmtId="0" fontId="7" fillId="0" borderId="14" xfId="1" applyFont="1" applyBorder="1" applyAlignment="1">
      <alignment horizontal="center" vertical="center"/>
    </xf>
    <xf numFmtId="0" fontId="7" fillId="0" borderId="4" xfId="1" applyFont="1" applyBorder="1" applyAlignment="1">
      <alignment horizontal="center" vertical="center"/>
    </xf>
    <xf numFmtId="0" fontId="7" fillId="0" borderId="15" xfId="1" applyFont="1" applyBorder="1" applyAlignment="1">
      <alignment horizontal="center" vertical="center"/>
    </xf>
    <xf numFmtId="0" fontId="7" fillId="0" borderId="31" xfId="1" applyFont="1" applyBorder="1" applyAlignment="1">
      <alignment horizontal="center" vertical="center"/>
    </xf>
    <xf numFmtId="0" fontId="7" fillId="0" borderId="34" xfId="1" applyFont="1" applyBorder="1" applyAlignment="1">
      <alignment horizontal="center" vertical="center"/>
    </xf>
    <xf numFmtId="0" fontId="7" fillId="0" borderId="23" xfId="1" applyFont="1" applyBorder="1" applyAlignment="1">
      <alignment horizontal="center" vertical="center"/>
    </xf>
    <xf numFmtId="0" fontId="8" fillId="0" borderId="0" xfId="1" applyFont="1" applyAlignment="1">
      <alignment horizontal="center" vertical="center"/>
    </xf>
    <xf numFmtId="0" fontId="7" fillId="0" borderId="0" xfId="1" applyFont="1" applyAlignment="1" applyProtection="1">
      <alignment horizontal="right" vertical="center"/>
      <protection locked="0"/>
    </xf>
    <xf numFmtId="0" fontId="7" fillId="0" borderId="9" xfId="1" applyFont="1" applyBorder="1" applyAlignment="1">
      <alignment horizontal="center" vertical="center"/>
    </xf>
    <xf numFmtId="0" fontId="7" fillId="0" borderId="10" xfId="1" applyFont="1" applyBorder="1" applyAlignment="1">
      <alignment horizontal="left" vertical="center"/>
    </xf>
    <xf numFmtId="0" fontId="7" fillId="0" borderId="30" xfId="1" applyFont="1" applyBorder="1" applyAlignment="1">
      <alignment horizontal="left" vertical="center"/>
    </xf>
    <xf numFmtId="0" fontId="7" fillId="0" borderId="2" xfId="1" applyFont="1" applyBorder="1" applyAlignment="1">
      <alignment horizontal="left" vertical="center"/>
    </xf>
    <xf numFmtId="0" fontId="7" fillId="0" borderId="4" xfId="1" applyFont="1" applyBorder="1" applyAlignment="1">
      <alignment horizontal="left" vertical="center"/>
    </xf>
    <xf numFmtId="0" fontId="7" fillId="0" borderId="6" xfId="1" applyFont="1" applyBorder="1" applyAlignment="1">
      <alignment horizontal="right" vertical="center"/>
    </xf>
    <xf numFmtId="0" fontId="7" fillId="0" borderId="36" xfId="1" applyFont="1" applyBorder="1" applyAlignment="1">
      <alignment horizontal="center" vertical="center"/>
    </xf>
    <xf numFmtId="0" fontId="7" fillId="0" borderId="37" xfId="1" applyFont="1" applyBorder="1" applyAlignment="1">
      <alignment horizontal="center" vertical="center"/>
    </xf>
    <xf numFmtId="3" fontId="7" fillId="0" borderId="17" xfId="1" applyNumberFormat="1" applyFont="1" applyBorder="1" applyAlignment="1">
      <alignment horizontal="center" vertical="center"/>
    </xf>
    <xf numFmtId="3" fontId="7" fillId="0" borderId="30" xfId="1" applyNumberFormat="1" applyFont="1" applyBorder="1" applyAlignment="1">
      <alignment horizontal="center" vertical="center"/>
    </xf>
    <xf numFmtId="0" fontId="7" fillId="0" borderId="38" xfId="1" applyFont="1" applyBorder="1" applyAlignment="1">
      <alignment horizontal="center" vertical="center"/>
    </xf>
    <xf numFmtId="3" fontId="7" fillId="0" borderId="14" xfId="1" applyNumberFormat="1" applyFont="1" applyBorder="1" applyAlignment="1">
      <alignment horizontal="center" vertical="center"/>
    </xf>
    <xf numFmtId="3" fontId="7" fillId="0" borderId="4" xfId="1" applyNumberFormat="1" applyFont="1" applyBorder="1" applyAlignment="1">
      <alignment horizontal="center" vertical="center"/>
    </xf>
    <xf numFmtId="0" fontId="3" fillId="0" borderId="0" xfId="0" applyFont="1" applyAlignment="1">
      <alignment horizontal="right" vertical="center"/>
    </xf>
    <xf numFmtId="0" fontId="7" fillId="0" borderId="0" xfId="0" applyFont="1" applyAlignment="1">
      <alignment horizontal="distributed" vertical="center"/>
    </xf>
    <xf numFmtId="0" fontId="13" fillId="0" borderId="0" xfId="0" applyFont="1" applyAlignment="1" applyProtection="1">
      <alignment horizontal="center" vertical="center" shrinkToFit="1"/>
      <protection locked="0"/>
    </xf>
    <xf numFmtId="0" fontId="13" fillId="0" borderId="0" xfId="0" applyFont="1" applyAlignment="1">
      <alignment horizontal="center" vertical="center" shrinkToFit="1"/>
    </xf>
    <xf numFmtId="0" fontId="7" fillId="0" borderId="9"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0" xfId="0" applyFont="1" applyAlignment="1">
      <alignment horizontal="center" vertical="center" wrapText="1"/>
    </xf>
    <xf numFmtId="0" fontId="7" fillId="0" borderId="48"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10" fillId="0" borderId="9" xfId="0" applyFont="1" applyBorder="1" applyAlignment="1" applyProtection="1">
      <alignment horizontal="left" vertical="center" wrapText="1"/>
      <protection locked="0"/>
    </xf>
    <xf numFmtId="0" fontId="10" fillId="0" borderId="46" xfId="0" applyFont="1" applyBorder="1" applyAlignment="1" applyProtection="1">
      <alignment horizontal="left" vertical="center" wrapText="1"/>
      <protection locked="0"/>
    </xf>
    <xf numFmtId="0" fontId="11" fillId="0" borderId="46" xfId="0" applyFont="1" applyBorder="1" applyAlignment="1" applyProtection="1">
      <alignment horizontal="left" vertical="center" wrapText="1"/>
      <protection locked="0"/>
    </xf>
    <xf numFmtId="0" fontId="11" fillId="0" borderId="31" xfId="0" applyFont="1" applyBorder="1" applyAlignment="1" applyProtection="1">
      <alignment horizontal="left" vertical="center" wrapText="1"/>
      <protection locked="0"/>
    </xf>
    <xf numFmtId="0" fontId="11" fillId="0" borderId="22"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49" xfId="0" applyFont="1" applyBorder="1" applyAlignment="1" applyProtection="1">
      <alignment horizontal="left" vertical="center" wrapText="1"/>
      <protection locked="0"/>
    </xf>
    <xf numFmtId="0" fontId="7" fillId="0" borderId="0" xfId="0" applyFont="1" applyAlignment="1" applyProtection="1">
      <alignment horizontal="center" vertical="center" shrinkToFit="1"/>
      <protection locked="0"/>
    </xf>
    <xf numFmtId="0" fontId="7" fillId="0" borderId="1" xfId="0" applyFont="1" applyBorder="1" applyAlignment="1">
      <alignment horizontal="center" vertical="center" wrapText="1"/>
    </xf>
    <xf numFmtId="0" fontId="7" fillId="0" borderId="33" xfId="0" applyFont="1" applyBorder="1" applyAlignment="1" applyProtection="1">
      <alignment horizontal="right" vertical="center"/>
      <protection locked="0"/>
    </xf>
    <xf numFmtId="0" fontId="7" fillId="0" borderId="4" xfId="0" applyFont="1" applyBorder="1" applyAlignment="1" applyProtection="1">
      <alignment horizontal="right" vertical="center"/>
      <protection locked="0"/>
    </xf>
    <xf numFmtId="0" fontId="7" fillId="0" borderId="9" xfId="0" applyFont="1" applyBorder="1" applyAlignment="1" applyProtection="1">
      <alignment horizontal="center" vertical="center" wrapText="1"/>
      <protection locked="0"/>
    </xf>
    <xf numFmtId="0" fontId="7" fillId="0" borderId="46" xfId="0" applyFont="1" applyBorder="1" applyAlignment="1" applyProtection="1">
      <alignment horizontal="center" vertical="center" wrapText="1"/>
      <protection locked="0"/>
    </xf>
    <xf numFmtId="0" fontId="10" fillId="0" borderId="46" xfId="0" applyFont="1" applyBorder="1" applyAlignment="1" applyProtection="1">
      <alignment horizontal="center" vertical="center" wrapText="1"/>
      <protection locked="0"/>
    </xf>
    <xf numFmtId="0" fontId="10" fillId="0" borderId="31"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49" xfId="0" applyFont="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1" xfId="0" applyFont="1" applyBorder="1" applyAlignment="1" applyProtection="1">
      <alignment horizontal="left" vertical="center" wrapText="1"/>
      <protection locked="0"/>
    </xf>
    <xf numFmtId="0" fontId="7" fillId="0" borderId="0" xfId="0" applyFont="1" applyAlignment="1">
      <alignment horizontal="justify" vertical="top" wrapText="1"/>
    </xf>
    <xf numFmtId="0" fontId="10" fillId="0" borderId="9" xfId="0" applyFont="1" applyBorder="1" applyAlignment="1" applyProtection="1">
      <alignment horizontal="center" vertical="center" wrapText="1"/>
      <protection locked="0"/>
    </xf>
    <xf numFmtId="0" fontId="11" fillId="0" borderId="46" xfId="0" applyFont="1" applyBorder="1" applyAlignment="1" applyProtection="1">
      <alignment horizontal="center" vertical="center" wrapText="1"/>
      <protection locked="0"/>
    </xf>
    <xf numFmtId="0" fontId="11" fillId="0" borderId="3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49" xfId="0" applyFont="1" applyBorder="1" applyAlignment="1" applyProtection="1">
      <alignment horizontal="center" vertical="center" wrapText="1"/>
      <protection locked="0"/>
    </xf>
    <xf numFmtId="0" fontId="13" fillId="0" borderId="0" xfId="0" applyFont="1" applyAlignment="1">
      <alignment horizontal="distributed" vertical="center" shrinkToFit="1"/>
    </xf>
    <xf numFmtId="0" fontId="7" fillId="0" borderId="33" xfId="1" applyFont="1" applyBorder="1" applyAlignment="1">
      <alignment horizontal="left" vertical="center"/>
    </xf>
    <xf numFmtId="3" fontId="12" fillId="0" borderId="1" xfId="1" applyNumberFormat="1" applyFont="1" applyBorder="1" applyAlignment="1">
      <alignment horizontal="center" vertical="center"/>
    </xf>
    <xf numFmtId="0" fontId="7" fillId="0" borderId="0" xfId="1" applyFont="1" applyAlignment="1">
      <alignment horizontal="center" vertical="center"/>
    </xf>
    <xf numFmtId="3" fontId="12" fillId="0" borderId="1" xfId="1" applyNumberFormat="1" applyFont="1" applyBorder="1" applyAlignment="1" applyProtection="1">
      <alignment horizontal="center" vertical="center"/>
      <protection locked="0"/>
    </xf>
    <xf numFmtId="0" fontId="7" fillId="0" borderId="0" xfId="1" applyFont="1" applyAlignment="1">
      <alignment horizontal="left" vertical="center" wrapText="1"/>
    </xf>
    <xf numFmtId="0" fontId="7" fillId="0" borderId="0" xfId="1" applyFont="1" applyAlignment="1">
      <alignment horizontal="left" vertical="center"/>
    </xf>
    <xf numFmtId="0" fontId="7" fillId="0" borderId="0" xfId="1" applyFont="1" applyAlignment="1">
      <alignment horizontal="right" vertical="center"/>
    </xf>
    <xf numFmtId="0" fontId="7" fillId="0" borderId="0" xfId="1" applyFont="1" applyAlignment="1">
      <alignment horizontal="distributed" vertical="center"/>
    </xf>
    <xf numFmtId="0" fontId="7" fillId="0" borderId="0" xfId="1" applyFont="1" applyAlignment="1" applyProtection="1">
      <alignment horizontal="distributed" vertical="center" wrapText="1"/>
      <protection locked="0"/>
    </xf>
    <xf numFmtId="0" fontId="13" fillId="0" borderId="0" xfId="1" applyFont="1" applyAlignment="1">
      <alignment horizontal="distributed" vertical="center" wrapText="1"/>
    </xf>
    <xf numFmtId="3" fontId="12" fillId="2" borderId="1" xfId="1" applyNumberFormat="1" applyFont="1" applyFill="1" applyBorder="1" applyAlignment="1" applyProtection="1">
      <alignment horizontal="center" vertical="center"/>
      <protection locked="0"/>
    </xf>
    <xf numFmtId="0" fontId="7" fillId="0" borderId="22"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49" xfId="0" applyFont="1" applyBorder="1" applyAlignment="1" applyProtection="1">
      <alignment horizontal="left" vertical="top" wrapText="1"/>
      <protection locked="0"/>
    </xf>
    <xf numFmtId="0" fontId="7" fillId="0" borderId="9" xfId="0" applyFont="1" applyBorder="1" applyAlignment="1">
      <alignment horizontal="left" vertical="center" wrapText="1"/>
    </xf>
    <xf numFmtId="0" fontId="7" fillId="0" borderId="46" xfId="0" applyFont="1" applyBorder="1" applyAlignment="1">
      <alignment horizontal="left" vertical="center" wrapText="1"/>
    </xf>
    <xf numFmtId="0" fontId="7" fillId="0" borderId="31" xfId="0" applyFont="1" applyBorder="1" applyAlignment="1">
      <alignment horizontal="left" vertical="center" wrapText="1"/>
    </xf>
    <xf numFmtId="0" fontId="7" fillId="0" borderId="2" xfId="0" applyFont="1" applyBorder="1" applyAlignment="1" applyProtection="1">
      <alignment horizontal="center" vertical="center" wrapText="1"/>
      <protection locked="0"/>
    </xf>
    <xf numFmtId="0" fontId="7" fillId="0" borderId="3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47" xfId="0" applyFont="1" applyBorder="1" applyAlignment="1">
      <alignment horizontal="left" vertical="top" wrapText="1"/>
    </xf>
    <xf numFmtId="0" fontId="7" fillId="0" borderId="0" xfId="0" applyFont="1" applyAlignment="1">
      <alignment horizontal="left" vertical="top" wrapText="1"/>
    </xf>
    <xf numFmtId="0" fontId="7" fillId="0" borderId="48" xfId="0" applyFont="1" applyBorder="1" applyAlignment="1">
      <alignment horizontal="left" vertical="top" wrapText="1"/>
    </xf>
    <xf numFmtId="0" fontId="13" fillId="0" borderId="1" xfId="0"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shrinkToFit="1"/>
      <protection locked="0"/>
    </xf>
    <xf numFmtId="0" fontId="7" fillId="0" borderId="4" xfId="0" applyFont="1" applyBorder="1" applyAlignment="1" applyProtection="1">
      <alignment horizontal="center" vertical="center" shrinkToFit="1"/>
      <protection locked="0"/>
    </xf>
    <xf numFmtId="0" fontId="7" fillId="0" borderId="33" xfId="0" applyFont="1" applyBorder="1" applyAlignment="1" applyProtection="1">
      <alignment horizontal="center" vertical="center" shrinkToFit="1"/>
      <protection locked="0"/>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41" fillId="0" borderId="0" xfId="0" applyFont="1" applyAlignment="1">
      <alignment horizontal="center" vertical="center"/>
    </xf>
    <xf numFmtId="0" fontId="42" fillId="0" borderId="0" xfId="0" applyFont="1" applyAlignment="1">
      <alignment horizontal="center" vertical="center"/>
    </xf>
    <xf numFmtId="49" fontId="44" fillId="0" borderId="0" xfId="0" applyNumberFormat="1" applyFont="1" applyAlignment="1">
      <alignment horizontal="distributed" vertical="center"/>
    </xf>
    <xf numFmtId="0" fontId="47" fillId="0" borderId="0" xfId="0" applyFont="1" applyAlignment="1">
      <alignment horizontal="left" vertical="center"/>
    </xf>
    <xf numFmtId="6" fontId="38" fillId="0" borderId="1" xfId="0" applyNumberFormat="1" applyFont="1" applyBorder="1" applyAlignment="1" applyProtection="1">
      <alignment horizontal="center" vertical="center" wrapText="1"/>
      <protection locked="0"/>
    </xf>
    <xf numFmtId="0" fontId="38" fillId="0" borderId="1" xfId="0" applyFont="1" applyBorder="1" applyAlignment="1" applyProtection="1">
      <alignment horizontal="center" vertical="center" wrapText="1"/>
      <protection locked="0"/>
    </xf>
    <xf numFmtId="0" fontId="31" fillId="0" borderId="22" xfId="0" applyFont="1" applyBorder="1" applyAlignment="1">
      <alignment horizontal="left" vertical="top" wrapText="1"/>
    </xf>
    <xf numFmtId="0" fontId="31" fillId="0" borderId="6" xfId="0" applyFont="1" applyBorder="1" applyAlignment="1">
      <alignment horizontal="left" vertical="top" wrapText="1"/>
    </xf>
    <xf numFmtId="0" fontId="31" fillId="0" borderId="49" xfId="0" applyFont="1" applyBorder="1" applyAlignment="1">
      <alignment horizontal="left" vertical="top" wrapText="1"/>
    </xf>
    <xf numFmtId="0" fontId="7" fillId="0" borderId="9" xfId="0" applyFont="1" applyBorder="1" applyAlignment="1" applyProtection="1">
      <alignment horizontal="left" vertical="top" wrapText="1"/>
      <protection locked="0"/>
    </xf>
    <xf numFmtId="0" fontId="7" fillId="0" borderId="46" xfId="0" applyFont="1" applyBorder="1" applyAlignment="1" applyProtection="1">
      <alignment horizontal="left" vertical="top" wrapText="1"/>
      <protection locked="0"/>
    </xf>
    <xf numFmtId="0" fontId="7" fillId="0" borderId="31" xfId="0" applyFont="1" applyBorder="1" applyAlignment="1" applyProtection="1">
      <alignment horizontal="left" vertical="top" wrapText="1"/>
      <protection locked="0"/>
    </xf>
    <xf numFmtId="0" fontId="34" fillId="0" borderId="2" xfId="0" applyFont="1" applyBorder="1" applyAlignment="1">
      <alignment horizontal="center" vertical="center"/>
    </xf>
    <xf numFmtId="0" fontId="34" fillId="0" borderId="4" xfId="0" applyFont="1" applyBorder="1" applyAlignment="1">
      <alignment horizontal="center" vertical="center"/>
    </xf>
    <xf numFmtId="0" fontId="36" fillId="0" borderId="2" xfId="0" applyFont="1" applyBorder="1" applyAlignment="1">
      <alignment horizontal="center" vertical="center" wrapText="1"/>
    </xf>
    <xf numFmtId="0" fontId="31" fillId="0" borderId="33" xfId="0" applyFont="1" applyBorder="1" applyAlignment="1">
      <alignment horizontal="center" vertical="center" wrapText="1"/>
    </xf>
    <xf numFmtId="0" fontId="31" fillId="0" borderId="4" xfId="0" applyFont="1" applyBorder="1" applyAlignment="1">
      <alignment horizontal="center" vertical="center" wrapText="1"/>
    </xf>
    <xf numFmtId="0" fontId="37" fillId="0" borderId="33" xfId="0" applyFont="1" applyBorder="1" applyAlignment="1">
      <alignment horizontal="center" vertical="center" wrapText="1"/>
    </xf>
    <xf numFmtId="0" fontId="37" fillId="0" borderId="4" xfId="0" applyFont="1" applyBorder="1" applyAlignment="1">
      <alignment horizontal="center" vertical="center" wrapText="1"/>
    </xf>
    <xf numFmtId="49" fontId="13" fillId="0" borderId="2" xfId="0" applyNumberFormat="1" applyFont="1" applyBorder="1" applyAlignment="1">
      <alignment horizontal="center" vertical="center" wrapText="1"/>
    </xf>
    <xf numFmtId="49" fontId="13" fillId="0" borderId="33" xfId="0" applyNumberFormat="1" applyFont="1" applyBorder="1" applyAlignment="1">
      <alignment horizontal="center" vertical="center" wrapText="1"/>
    </xf>
    <xf numFmtId="49" fontId="13" fillId="0" borderId="4" xfId="0" applyNumberFormat="1" applyFont="1" applyBorder="1" applyAlignment="1">
      <alignment horizontal="center" vertical="center" wrapText="1"/>
    </xf>
    <xf numFmtId="0" fontId="48" fillId="0" borderId="2" xfId="0" applyFont="1" applyBorder="1" applyAlignment="1">
      <alignment horizontal="center" vertical="center"/>
    </xf>
    <xf numFmtId="0" fontId="48" fillId="0" borderId="4" xfId="0" applyFont="1" applyBorder="1" applyAlignment="1">
      <alignment horizontal="center" vertical="center"/>
    </xf>
    <xf numFmtId="0" fontId="39" fillId="0" borderId="22" xfId="0" applyFont="1" applyBorder="1" applyAlignment="1">
      <alignment horizontal="left" vertical="top" wrapText="1"/>
    </xf>
    <xf numFmtId="0" fontId="39" fillId="0" borderId="6" xfId="0" applyFont="1" applyBorder="1" applyAlignment="1">
      <alignment horizontal="left" vertical="top" wrapText="1"/>
    </xf>
    <xf numFmtId="0" fontId="39" fillId="0" borderId="49" xfId="0" applyFont="1" applyBorder="1" applyAlignment="1">
      <alignment horizontal="left" vertical="top" wrapText="1"/>
    </xf>
    <xf numFmtId="0" fontId="40" fillId="0" borderId="22" xfId="0" applyFont="1" applyBorder="1" applyAlignment="1">
      <alignment horizontal="left" vertical="top" wrapText="1"/>
    </xf>
    <xf numFmtId="0" fontId="40" fillId="0" borderId="6" xfId="0" applyFont="1" applyBorder="1" applyAlignment="1">
      <alignment horizontal="left" vertical="top" wrapText="1"/>
    </xf>
    <xf numFmtId="0" fontId="40" fillId="0" borderId="49" xfId="0" applyFont="1" applyBorder="1" applyAlignment="1">
      <alignment horizontal="left" vertical="top" wrapText="1"/>
    </xf>
    <xf numFmtId="0" fontId="7" fillId="0" borderId="2" xfId="1" applyFont="1" applyBorder="1" applyAlignment="1">
      <alignment horizontal="center" vertical="center"/>
    </xf>
    <xf numFmtId="0" fontId="7" fillId="0" borderId="33" xfId="1" applyFont="1" applyBorder="1" applyAlignment="1">
      <alignment horizontal="center" vertical="center"/>
    </xf>
    <xf numFmtId="0" fontId="7" fillId="0" borderId="72" xfId="1" applyFont="1" applyBorder="1" applyAlignment="1">
      <alignment horizontal="center" vertical="center"/>
    </xf>
    <xf numFmtId="0" fontId="7" fillId="0" borderId="73" xfId="1" applyFont="1" applyBorder="1" applyAlignment="1">
      <alignment horizontal="center" vertical="center"/>
    </xf>
    <xf numFmtId="0" fontId="7" fillId="0" borderId="74" xfId="1" applyFont="1" applyBorder="1" applyAlignment="1">
      <alignment horizontal="center" vertical="center"/>
    </xf>
    <xf numFmtId="0" fontId="7" fillId="0" borderId="16" xfId="1" applyFont="1" applyBorder="1" applyAlignment="1">
      <alignment horizontal="center" vertical="center" wrapText="1"/>
    </xf>
    <xf numFmtId="0" fontId="7" fillId="0" borderId="51" xfId="1" applyFont="1" applyBorder="1" applyAlignment="1">
      <alignment horizontal="center" vertical="center" wrapText="1"/>
    </xf>
    <xf numFmtId="0" fontId="7" fillId="0" borderId="75" xfId="1" applyFont="1" applyBorder="1" applyAlignment="1">
      <alignment horizontal="center" vertical="center"/>
    </xf>
    <xf numFmtId="0" fontId="7" fillId="0" borderId="53" xfId="1" applyFont="1" applyBorder="1" applyAlignment="1">
      <alignment horizontal="center" vertical="center"/>
    </xf>
    <xf numFmtId="0" fontId="7" fillId="0" borderId="50" xfId="1" applyFont="1" applyBorder="1" applyAlignment="1">
      <alignment horizontal="center" vertical="center"/>
    </xf>
    <xf numFmtId="0" fontId="7" fillId="0" borderId="16" xfId="1" applyFont="1" applyBorder="1" applyAlignment="1">
      <alignment horizontal="center" vertical="center"/>
    </xf>
    <xf numFmtId="0" fontId="7" fillId="0" borderId="9" xfId="1" applyFont="1" applyBorder="1" applyAlignment="1">
      <alignment horizontal="center" vertical="center" shrinkToFit="1"/>
    </xf>
    <xf numFmtId="0" fontId="7" fillId="0" borderId="22" xfId="1" applyFont="1" applyBorder="1" applyAlignment="1">
      <alignment horizontal="center" vertical="center" shrinkToFit="1"/>
    </xf>
    <xf numFmtId="0" fontId="7" fillId="0" borderId="55" xfId="1" applyFont="1" applyBorder="1" applyAlignment="1">
      <alignment horizontal="center" vertical="center"/>
    </xf>
    <xf numFmtId="0" fontId="7" fillId="0" borderId="7" xfId="1" applyFont="1" applyBorder="1" applyAlignment="1">
      <alignment horizontal="center" vertical="center"/>
    </xf>
    <xf numFmtId="0" fontId="7" fillId="0" borderId="24" xfId="1" applyFont="1" applyBorder="1" applyAlignment="1">
      <alignment horizontal="center" vertical="center"/>
    </xf>
    <xf numFmtId="0" fontId="7" fillId="0" borderId="56" xfId="1" applyFont="1" applyBorder="1" applyAlignment="1">
      <alignment horizontal="center" vertical="center"/>
    </xf>
    <xf numFmtId="177" fontId="7" fillId="0" borderId="2" xfId="1" applyNumberFormat="1" applyFont="1" applyBorder="1" applyAlignment="1">
      <alignment horizontal="right" vertical="center"/>
    </xf>
    <xf numFmtId="0" fontId="7" fillId="0" borderId="4" xfId="1" applyFont="1" applyBorder="1" applyAlignment="1">
      <alignment horizontal="right" vertical="center"/>
    </xf>
    <xf numFmtId="0" fontId="7" fillId="0" borderId="57" xfId="1" applyFont="1" applyBorder="1" applyAlignment="1">
      <alignment horizontal="center" vertical="center"/>
    </xf>
    <xf numFmtId="0" fontId="7" fillId="0" borderId="10" xfId="1" applyFont="1" applyBorder="1" applyAlignment="1">
      <alignment horizontal="center" vertical="center"/>
    </xf>
    <xf numFmtId="0" fontId="7" fillId="0" borderId="54" xfId="1" applyFont="1" applyBorder="1" applyAlignment="1">
      <alignment horizontal="center" vertical="center"/>
    </xf>
    <xf numFmtId="0" fontId="7" fillId="0" borderId="30" xfId="1" applyFont="1" applyBorder="1" applyAlignment="1">
      <alignment horizontal="center" vertical="center"/>
    </xf>
    <xf numFmtId="177" fontId="7" fillId="0" borderId="10" xfId="1" applyNumberFormat="1" applyFont="1" applyBorder="1" applyAlignment="1">
      <alignment horizontal="right" vertical="center"/>
    </xf>
    <xf numFmtId="177" fontId="7" fillId="0" borderId="30" xfId="1" applyNumberFormat="1" applyFont="1" applyBorder="1" applyAlignment="1">
      <alignment horizontal="right" vertical="center"/>
    </xf>
    <xf numFmtId="0" fontId="20" fillId="0" borderId="72" xfId="1" applyFont="1" applyBorder="1" applyAlignment="1">
      <alignment horizontal="center" vertical="center" shrinkToFit="1"/>
    </xf>
    <xf numFmtId="0" fontId="20" fillId="0" borderId="74" xfId="1" applyFont="1" applyBorder="1" applyAlignment="1">
      <alignment horizontal="center" vertical="center" shrinkToFit="1"/>
    </xf>
    <xf numFmtId="0" fontId="7" fillId="0" borderId="46" xfId="1" applyFont="1" applyBorder="1" applyAlignment="1">
      <alignment horizontal="center" vertical="center"/>
    </xf>
    <xf numFmtId="176" fontId="7" fillId="0" borderId="46" xfId="1" applyNumberFormat="1" applyFont="1" applyBorder="1" applyAlignment="1">
      <alignment horizontal="center" vertical="center"/>
    </xf>
    <xf numFmtId="0" fontId="19" fillId="0" borderId="46" xfId="1" applyFont="1" applyBorder="1" applyAlignment="1">
      <alignment horizontal="left" wrapText="1"/>
    </xf>
    <xf numFmtId="0" fontId="7" fillId="0" borderId="52" xfId="1" applyFont="1" applyBorder="1" applyAlignment="1">
      <alignment horizontal="center" vertical="center"/>
    </xf>
    <xf numFmtId="49" fontId="18" fillId="0" borderId="0" xfId="0" applyNumberFormat="1" applyFont="1" applyAlignment="1">
      <alignment horizontal="center" vertical="center"/>
    </xf>
    <xf numFmtId="0" fontId="18" fillId="0" borderId="0" xfId="0" applyFont="1" applyAlignment="1">
      <alignment horizontal="center" vertical="center"/>
    </xf>
    <xf numFmtId="0" fontId="18" fillId="0" borderId="0" xfId="0" applyFont="1" applyAlignment="1">
      <alignment horizontal="left" vertical="center"/>
    </xf>
    <xf numFmtId="0" fontId="17" fillId="0" borderId="0" xfId="0" applyFont="1" applyAlignment="1">
      <alignment horizontal="center" vertical="center"/>
    </xf>
  </cellXfs>
  <cellStyles count="2">
    <cellStyle name="標準" xfId="0" builtinId="0"/>
    <cellStyle name="標準 2" xfId="1"/>
  </cellStyles>
  <dxfs count="0"/>
  <tableStyles count="0" defaultTableStyle="TableStyleMedium9" defaultPivotStyle="PivotStyleLight16"/>
  <colors>
    <mruColors>
      <color rgb="FFFED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83820</xdr:colOff>
      <xdr:row>0</xdr:row>
      <xdr:rowOff>53341</xdr:rowOff>
    </xdr:from>
    <xdr:to>
      <xdr:col>5</xdr:col>
      <xdr:colOff>478193</xdr:colOff>
      <xdr:row>1</xdr:row>
      <xdr:rowOff>22861</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2072640" y="53341"/>
          <a:ext cx="1720253" cy="320040"/>
        </a:xfrm>
        <a:prstGeom prst="wedgeRoundRectCallout">
          <a:avLst>
            <a:gd name="adj1" fmla="val 115187"/>
            <a:gd name="adj2" fmla="val 62491"/>
            <a:gd name="adj3" fmla="val 16667"/>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0">
              <a:solidFill>
                <a:srgbClr val="FF0000"/>
              </a:solidFill>
              <a:latin typeface="HGｺﾞｼｯｸE" panose="020B0909000000000000" pitchFamily="49" charset="-128"/>
              <a:ea typeface="HGｺﾞｼｯｸE" panose="020B0909000000000000" pitchFamily="49" charset="-128"/>
            </a:rPr>
            <a:t>月日は空白にする</a:t>
          </a:r>
        </a:p>
      </xdr:txBody>
    </xdr:sp>
    <xdr:clientData/>
  </xdr:twoCellAnchor>
  <xdr:twoCellAnchor>
    <xdr:from>
      <xdr:col>0</xdr:col>
      <xdr:colOff>0</xdr:colOff>
      <xdr:row>0</xdr:row>
      <xdr:rowOff>0</xdr:rowOff>
    </xdr:from>
    <xdr:to>
      <xdr:col>1</xdr:col>
      <xdr:colOff>363915</xdr:colOff>
      <xdr:row>1</xdr:row>
      <xdr:rowOff>120015</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0" y="0"/>
          <a:ext cx="1026855" cy="47053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1</xdr:col>
      <xdr:colOff>91440</xdr:colOff>
      <xdr:row>3</xdr:row>
      <xdr:rowOff>30480</xdr:rowOff>
    </xdr:from>
    <xdr:to>
      <xdr:col>3</xdr:col>
      <xdr:colOff>640080</xdr:colOff>
      <xdr:row>4</xdr:row>
      <xdr:rowOff>220980</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754380" y="883920"/>
          <a:ext cx="1874520" cy="441960"/>
        </a:xfrm>
        <a:prstGeom prst="wedgeRoundRectCallout">
          <a:avLst>
            <a:gd name="adj1" fmla="val 69434"/>
            <a:gd name="adj2" fmla="val -14413"/>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校区名はプルダウン選択</a:t>
          </a:r>
        </a:p>
      </xdr:txBody>
    </xdr:sp>
    <xdr:clientData/>
  </xdr:twoCellAnchor>
  <xdr:twoCellAnchor>
    <xdr:from>
      <xdr:col>3</xdr:col>
      <xdr:colOff>388620</xdr:colOff>
      <xdr:row>5</xdr:row>
      <xdr:rowOff>205741</xdr:rowOff>
    </xdr:from>
    <xdr:to>
      <xdr:col>7</xdr:col>
      <xdr:colOff>508495</xdr:colOff>
      <xdr:row>5</xdr:row>
      <xdr:rowOff>579121</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rot="10800000" flipH="1" flipV="1">
          <a:off x="2423160" y="1562101"/>
          <a:ext cx="2832595" cy="373380"/>
        </a:xfrm>
        <a:prstGeom prst="wedgeRoundRectCallout">
          <a:avLst>
            <a:gd name="adj1" fmla="val 34052"/>
            <a:gd name="adj2" fmla="val -112061"/>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新年度（令和９年度）の会長名と印</a:t>
          </a:r>
        </a:p>
        <a:p>
          <a:pPr algn="l">
            <a:lnSpc>
              <a:spcPts val="1300"/>
            </a:lnSpc>
          </a:pPr>
          <a:r>
            <a:rPr kumimoji="1" lang="ja-JP" altLang="en-US" sz="1100">
              <a:noFill/>
            </a:rPr>
            <a:t>の会長印押印ｎ</a:t>
          </a:r>
        </a:p>
      </xdr:txBody>
    </xdr:sp>
    <xdr:clientData/>
  </xdr:twoCellAnchor>
  <xdr:twoCellAnchor>
    <xdr:from>
      <xdr:col>6</xdr:col>
      <xdr:colOff>434340</xdr:colOff>
      <xdr:row>6</xdr:row>
      <xdr:rowOff>60960</xdr:rowOff>
    </xdr:from>
    <xdr:to>
      <xdr:col>8</xdr:col>
      <xdr:colOff>506745</xdr:colOff>
      <xdr:row>7</xdr:row>
      <xdr:rowOff>83820</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rot="10800000" flipH="1" flipV="1">
          <a:off x="4411980" y="2080260"/>
          <a:ext cx="1398285" cy="304800"/>
        </a:xfrm>
        <a:prstGeom prst="wedgeRoundRectCallout">
          <a:avLst>
            <a:gd name="adj1" fmla="val 48949"/>
            <a:gd name="adj2" fmla="val -284562"/>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7620</xdr:colOff>
      <xdr:row>1</xdr:row>
      <xdr:rowOff>30480</xdr:rowOff>
    </xdr:from>
    <xdr:to>
      <xdr:col>3</xdr:col>
      <xdr:colOff>20963</xdr:colOff>
      <xdr:row>2</xdr:row>
      <xdr:rowOff>222969</xdr:rowOff>
    </xdr:to>
    <xdr:sp macro="" textlink="">
      <xdr:nvSpPr>
        <xdr:cNvPr id="3" name="角丸四角形 2">
          <a:extLst>
            <a:ext uri="{FF2B5EF4-FFF2-40B4-BE49-F238E27FC236}">
              <a16:creationId xmlns:a16="http://schemas.microsoft.com/office/drawing/2014/main" id="{00000000-0008-0000-1600-000003000000}"/>
            </a:ext>
          </a:extLst>
        </xdr:cNvPr>
        <xdr:cNvSpPr/>
      </xdr:nvSpPr>
      <xdr:spPr>
        <a:xfrm>
          <a:off x="7620" y="342900"/>
          <a:ext cx="1042043" cy="504909"/>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0</xdr:col>
      <xdr:colOff>167640</xdr:colOff>
      <xdr:row>4</xdr:row>
      <xdr:rowOff>30481</xdr:rowOff>
    </xdr:from>
    <xdr:to>
      <xdr:col>8</xdr:col>
      <xdr:colOff>259080</xdr:colOff>
      <xdr:row>4</xdr:row>
      <xdr:rowOff>281941</xdr:rowOff>
    </xdr:to>
    <xdr:grpSp>
      <xdr:nvGrpSpPr>
        <xdr:cNvPr id="7" name="グループ化 6">
          <a:extLst>
            <a:ext uri="{FF2B5EF4-FFF2-40B4-BE49-F238E27FC236}">
              <a16:creationId xmlns:a16="http://schemas.microsoft.com/office/drawing/2014/main" id="{00000000-0008-0000-1600-000007000000}"/>
            </a:ext>
          </a:extLst>
        </xdr:cNvPr>
        <xdr:cNvGrpSpPr/>
      </xdr:nvGrpSpPr>
      <xdr:grpSpPr>
        <a:xfrm>
          <a:off x="167640" y="1280161"/>
          <a:ext cx="4770120" cy="251460"/>
          <a:chOff x="1356360" y="1226820"/>
          <a:chExt cx="4450080" cy="275717"/>
        </a:xfrm>
      </xdr:grpSpPr>
      <xdr:sp macro="" textlink="">
        <xdr:nvSpPr>
          <xdr:cNvPr id="5" name="正方形/長方形 4">
            <a:extLst>
              <a:ext uri="{FF2B5EF4-FFF2-40B4-BE49-F238E27FC236}">
                <a16:creationId xmlns:a16="http://schemas.microsoft.com/office/drawing/2014/main" id="{00000000-0008-0000-1600-000005000000}"/>
              </a:ext>
            </a:extLst>
          </xdr:cNvPr>
          <xdr:cNvSpPr/>
        </xdr:nvSpPr>
        <xdr:spPr>
          <a:xfrm>
            <a:off x="1356360" y="1249680"/>
            <a:ext cx="386423" cy="230684"/>
          </a:xfrm>
          <a:prstGeom prst="rect">
            <a:avLst/>
          </a:prstGeom>
          <a:solidFill>
            <a:srgbClr val="FFFF00"/>
          </a:solid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sp macro="" textlink="">
        <xdr:nvSpPr>
          <xdr:cNvPr id="6" name="テキスト ボックス 5">
            <a:extLst>
              <a:ext uri="{FF2B5EF4-FFF2-40B4-BE49-F238E27FC236}">
                <a16:creationId xmlns:a16="http://schemas.microsoft.com/office/drawing/2014/main" id="{00000000-0008-0000-1600-000006000000}"/>
              </a:ext>
            </a:extLst>
          </xdr:cNvPr>
          <xdr:cNvSpPr txBox="1"/>
        </xdr:nvSpPr>
        <xdr:spPr>
          <a:xfrm>
            <a:off x="1699260" y="1226820"/>
            <a:ext cx="410718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に金額を入力してください。残額欄、合計欄は自動計算されます。</a:t>
            </a:r>
          </a:p>
        </xdr:txBody>
      </xdr:sp>
    </xdr:grpSp>
    <xdr:clientData/>
  </xdr:twoCellAnchor>
  <xdr:twoCellAnchor>
    <xdr:from>
      <xdr:col>0</xdr:col>
      <xdr:colOff>167640</xdr:colOff>
      <xdr:row>3</xdr:row>
      <xdr:rowOff>15240</xdr:rowOff>
    </xdr:from>
    <xdr:to>
      <xdr:col>8</xdr:col>
      <xdr:colOff>259080</xdr:colOff>
      <xdr:row>3</xdr:row>
      <xdr:rowOff>290957</xdr:rowOff>
    </xdr:to>
    <xdr:grpSp>
      <xdr:nvGrpSpPr>
        <xdr:cNvPr id="9" name="グループ化 8">
          <a:extLst>
            <a:ext uri="{FF2B5EF4-FFF2-40B4-BE49-F238E27FC236}">
              <a16:creationId xmlns:a16="http://schemas.microsoft.com/office/drawing/2014/main" id="{00000000-0008-0000-1600-000009000000}"/>
            </a:ext>
          </a:extLst>
        </xdr:cNvPr>
        <xdr:cNvGrpSpPr/>
      </xdr:nvGrpSpPr>
      <xdr:grpSpPr>
        <a:xfrm>
          <a:off x="167640" y="952500"/>
          <a:ext cx="4770120" cy="275717"/>
          <a:chOff x="1356360" y="1226820"/>
          <a:chExt cx="4450080" cy="302314"/>
        </a:xfrm>
      </xdr:grpSpPr>
      <xdr:sp macro="" textlink="">
        <xdr:nvSpPr>
          <xdr:cNvPr id="10" name="正方形/長方形 9">
            <a:extLst>
              <a:ext uri="{FF2B5EF4-FFF2-40B4-BE49-F238E27FC236}">
                <a16:creationId xmlns:a16="http://schemas.microsoft.com/office/drawing/2014/main" id="{00000000-0008-0000-1600-00000A000000}"/>
              </a:ext>
            </a:extLst>
          </xdr:cNvPr>
          <xdr:cNvSpPr/>
        </xdr:nvSpPr>
        <xdr:spPr>
          <a:xfrm>
            <a:off x="1356360" y="1249680"/>
            <a:ext cx="386423" cy="230684"/>
          </a:xfrm>
          <a:prstGeom prst="rect">
            <a:avLst/>
          </a:prstGeom>
          <a:solidFill>
            <a:srgbClr val="FFC000"/>
          </a:solid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sp macro="" textlink="">
        <xdr:nvSpPr>
          <xdr:cNvPr id="11" name="テキスト ボックス 10">
            <a:extLst>
              <a:ext uri="{FF2B5EF4-FFF2-40B4-BE49-F238E27FC236}">
                <a16:creationId xmlns:a16="http://schemas.microsoft.com/office/drawing/2014/main" id="{00000000-0008-0000-1600-00000B000000}"/>
              </a:ext>
            </a:extLst>
          </xdr:cNvPr>
          <xdr:cNvSpPr txBox="1"/>
        </xdr:nvSpPr>
        <xdr:spPr>
          <a:xfrm>
            <a:off x="1699260" y="1226820"/>
            <a:ext cx="4107180" cy="3023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を選択してください。節、細節は自動入力されます。</a:t>
            </a:r>
          </a:p>
        </xdr:txBody>
      </xdr:sp>
    </xdr:grpSp>
    <xdr:clientData/>
  </xdr:twoCellAnchor>
  <xdr:twoCellAnchor>
    <xdr:from>
      <xdr:col>8</xdr:col>
      <xdr:colOff>68580</xdr:colOff>
      <xdr:row>1</xdr:row>
      <xdr:rowOff>22860</xdr:rowOff>
    </xdr:from>
    <xdr:to>
      <xdr:col>10</xdr:col>
      <xdr:colOff>403860</xdr:colOff>
      <xdr:row>2</xdr:row>
      <xdr:rowOff>152400</xdr:rowOff>
    </xdr:to>
    <xdr:sp macro="" textlink="">
      <xdr:nvSpPr>
        <xdr:cNvPr id="2" name="角丸四角形吹き出し 3">
          <a:extLst>
            <a:ext uri="{FF2B5EF4-FFF2-40B4-BE49-F238E27FC236}">
              <a16:creationId xmlns:a16="http://schemas.microsoft.com/office/drawing/2014/main" id="{32557582-99E5-4D96-AAB2-3C7145CA1AE6}"/>
            </a:ext>
          </a:extLst>
        </xdr:cNvPr>
        <xdr:cNvSpPr/>
      </xdr:nvSpPr>
      <xdr:spPr>
        <a:xfrm>
          <a:off x="4747260" y="335280"/>
          <a:ext cx="1874520" cy="441960"/>
        </a:xfrm>
        <a:prstGeom prst="wedgeRoundRectCallout">
          <a:avLst>
            <a:gd name="adj1" fmla="val 14962"/>
            <a:gd name="adj2" fmla="val 90759"/>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校区名はプルダウン選択</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76200</xdr:colOff>
      <xdr:row>1</xdr:row>
      <xdr:rowOff>68580</xdr:rowOff>
    </xdr:from>
    <xdr:to>
      <xdr:col>1</xdr:col>
      <xdr:colOff>498513</xdr:colOff>
      <xdr:row>3</xdr:row>
      <xdr:rowOff>105388</xdr:rowOff>
    </xdr:to>
    <xdr:sp macro="" textlink="">
      <xdr:nvSpPr>
        <xdr:cNvPr id="4" name="角丸四角形 3">
          <a:extLst>
            <a:ext uri="{FF2B5EF4-FFF2-40B4-BE49-F238E27FC236}">
              <a16:creationId xmlns:a16="http://schemas.microsoft.com/office/drawing/2014/main" id="{00000000-0008-0000-1700-000004000000}"/>
            </a:ext>
          </a:extLst>
        </xdr:cNvPr>
        <xdr:cNvSpPr/>
      </xdr:nvSpPr>
      <xdr:spPr>
        <a:xfrm>
          <a:off x="76200" y="381000"/>
          <a:ext cx="1016673" cy="509248"/>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0</xdr:col>
      <xdr:colOff>45720</xdr:colOff>
      <xdr:row>10</xdr:row>
      <xdr:rowOff>22865</xdr:rowOff>
    </xdr:from>
    <xdr:to>
      <xdr:col>7</xdr:col>
      <xdr:colOff>121920</xdr:colOff>
      <xdr:row>10</xdr:row>
      <xdr:rowOff>314588</xdr:rowOff>
    </xdr:to>
    <xdr:grpSp>
      <xdr:nvGrpSpPr>
        <xdr:cNvPr id="7" name="グループ化 6">
          <a:extLst>
            <a:ext uri="{FF2B5EF4-FFF2-40B4-BE49-F238E27FC236}">
              <a16:creationId xmlns:a16="http://schemas.microsoft.com/office/drawing/2014/main" id="{00000000-0008-0000-1700-000007000000}"/>
            </a:ext>
          </a:extLst>
        </xdr:cNvPr>
        <xdr:cNvGrpSpPr/>
      </xdr:nvGrpSpPr>
      <xdr:grpSpPr>
        <a:xfrm>
          <a:off x="45720" y="2697485"/>
          <a:ext cx="6118860" cy="291723"/>
          <a:chOff x="640080" y="2811780"/>
          <a:chExt cx="4922520" cy="250229"/>
        </a:xfrm>
      </xdr:grpSpPr>
      <xdr:sp macro="" textlink="">
        <xdr:nvSpPr>
          <xdr:cNvPr id="5" name="正方形/長方形 4">
            <a:extLst>
              <a:ext uri="{FF2B5EF4-FFF2-40B4-BE49-F238E27FC236}">
                <a16:creationId xmlns:a16="http://schemas.microsoft.com/office/drawing/2014/main" id="{00000000-0008-0000-1700-000005000000}"/>
              </a:ext>
            </a:extLst>
          </xdr:cNvPr>
          <xdr:cNvSpPr/>
        </xdr:nvSpPr>
        <xdr:spPr>
          <a:xfrm>
            <a:off x="640080" y="2834640"/>
            <a:ext cx="461314" cy="227369"/>
          </a:xfrm>
          <a:prstGeom prst="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 name="テキスト ボックス 5">
            <a:extLst>
              <a:ext uri="{FF2B5EF4-FFF2-40B4-BE49-F238E27FC236}">
                <a16:creationId xmlns:a16="http://schemas.microsoft.com/office/drawing/2014/main" id="{00000000-0008-0000-1700-000006000000}"/>
              </a:ext>
            </a:extLst>
          </xdr:cNvPr>
          <xdr:cNvSpPr txBox="1"/>
        </xdr:nvSpPr>
        <xdr:spPr>
          <a:xfrm>
            <a:off x="1066800" y="2811780"/>
            <a:ext cx="4495800" cy="236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に当初計画の金額を入力してください。</a:t>
            </a:r>
            <a:r>
              <a:rPr kumimoji="1" lang="ja-JP" altLang="en-US" sz="1100" b="1" baseline="0">
                <a:solidFill>
                  <a:srgbClr val="FF0000"/>
                </a:solidFill>
              </a:rPr>
              <a:t>　　　　　　　は様式８の入力に連動します。</a:t>
            </a:r>
            <a:endParaRPr kumimoji="1" lang="ja-JP" altLang="en-US" sz="1100" b="1">
              <a:solidFill>
                <a:srgbClr val="FF0000"/>
              </a:solidFill>
            </a:endParaRPr>
          </a:p>
        </xdr:txBody>
      </xdr:sp>
    </xdr:grpSp>
    <xdr:clientData/>
  </xdr:twoCellAnchor>
  <xdr:twoCellAnchor>
    <xdr:from>
      <xdr:col>0</xdr:col>
      <xdr:colOff>0</xdr:colOff>
      <xdr:row>11</xdr:row>
      <xdr:rowOff>30480</xdr:rowOff>
    </xdr:from>
    <xdr:to>
      <xdr:col>5</xdr:col>
      <xdr:colOff>868680</xdr:colOff>
      <xdr:row>12</xdr:row>
      <xdr:rowOff>106856</xdr:rowOff>
    </xdr:to>
    <xdr:sp macro="" textlink="">
      <xdr:nvSpPr>
        <xdr:cNvPr id="8" name="角丸四角形吹き出し 7">
          <a:extLst>
            <a:ext uri="{FF2B5EF4-FFF2-40B4-BE49-F238E27FC236}">
              <a16:creationId xmlns:a16="http://schemas.microsoft.com/office/drawing/2014/main" id="{00000000-0008-0000-1700-000008000000}"/>
            </a:ext>
          </a:extLst>
        </xdr:cNvPr>
        <xdr:cNvSpPr/>
      </xdr:nvSpPr>
      <xdr:spPr>
        <a:xfrm>
          <a:off x="0" y="3048000"/>
          <a:ext cx="5173980" cy="404036"/>
        </a:xfrm>
        <a:prstGeom prst="wedgeRoundRectCallout">
          <a:avLst>
            <a:gd name="adj1" fmla="val -4148"/>
            <a:gd name="adj2" fmla="val 114100"/>
            <a:gd name="adj3" fmla="val 16667"/>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lIns="288000" tIns="288000" rIns="288000" bIns="288000" rtlCol="0" anchor="ctr"/>
        <a:lstStyle/>
        <a:p>
          <a:pPr algn="ctr"/>
          <a:r>
            <a:rPr kumimoji="1" lang="ja-JP" altLang="en-US" sz="1100" b="0">
              <a:solidFill>
                <a:srgbClr val="FF0000"/>
              </a:solidFill>
              <a:latin typeface="HGｺﾞｼｯｸE" panose="020B0909000000000000" pitchFamily="49" charset="-128"/>
              <a:ea typeface="HGｺﾞｼｯｸE" panose="020B0909000000000000" pitchFamily="49" charset="-128"/>
            </a:rPr>
            <a:t>令和</a:t>
          </a:r>
          <a:r>
            <a:rPr kumimoji="1" lang="en-US" altLang="ja-JP" sz="1100" b="0">
              <a:solidFill>
                <a:srgbClr val="FF0000"/>
              </a:solidFill>
              <a:latin typeface="HGｺﾞｼｯｸE" panose="020B0909000000000000" pitchFamily="49" charset="-128"/>
              <a:ea typeface="HGｺﾞｼｯｸE" panose="020B0909000000000000" pitchFamily="49" charset="-128"/>
            </a:rPr>
            <a:t>8</a:t>
          </a:r>
          <a:r>
            <a:rPr kumimoji="1" lang="ja-JP" altLang="en-US" sz="1100" b="0">
              <a:solidFill>
                <a:srgbClr val="FF0000"/>
              </a:solidFill>
              <a:latin typeface="HGｺﾞｼｯｸE" panose="020B0909000000000000" pitchFamily="49" charset="-128"/>
              <a:ea typeface="HGｺﾞｼｯｸE" panose="020B0909000000000000" pitchFamily="49" charset="-128"/>
            </a:rPr>
            <a:t>年度の交付金執行計画書（様式</a:t>
          </a:r>
          <a:r>
            <a:rPr kumimoji="1" lang="en-US" altLang="ja-JP" sz="1100" b="0">
              <a:solidFill>
                <a:srgbClr val="FF0000"/>
              </a:solidFill>
              <a:latin typeface="HGｺﾞｼｯｸE" panose="020B0909000000000000" pitchFamily="49" charset="-128"/>
              <a:ea typeface="HGｺﾞｼｯｸE" panose="020B0909000000000000" pitchFamily="49" charset="-128"/>
            </a:rPr>
            <a:t>3</a:t>
          </a:r>
          <a:r>
            <a:rPr kumimoji="1" lang="ja-JP" altLang="en-US" sz="1100" b="0">
              <a:solidFill>
                <a:srgbClr val="FF0000"/>
              </a:solidFill>
              <a:latin typeface="HGｺﾞｼｯｸE" panose="020B0909000000000000" pitchFamily="49" charset="-128"/>
              <a:ea typeface="HGｺﾞｼｯｸE" panose="020B0909000000000000" pitchFamily="49" charset="-128"/>
            </a:rPr>
            <a:t>）で記入した金額を記入する</a:t>
          </a:r>
          <a:endParaRPr kumimoji="1" lang="en-US" altLang="ja-JP" sz="1100" b="0">
            <a:solidFill>
              <a:srgbClr val="FF0000"/>
            </a:solidFill>
            <a:latin typeface="HGｺﾞｼｯｸE" panose="020B0909000000000000" pitchFamily="49" charset="-128"/>
            <a:ea typeface="HGｺﾞｼｯｸE" panose="020B0909000000000000" pitchFamily="49" charset="-128"/>
          </a:endParaRPr>
        </a:p>
        <a:p>
          <a:pPr algn="ctr"/>
          <a:endParaRPr kumimoji="1" lang="ja-JP" altLang="en-US" sz="1100" b="0">
            <a:solidFill>
              <a:srgbClr val="FF0000"/>
            </a:solidFill>
            <a:latin typeface="HGｺﾞｼｯｸE" panose="020B0909000000000000" pitchFamily="49" charset="-128"/>
            <a:ea typeface="HGｺﾞｼｯｸE" panose="020B0909000000000000" pitchFamily="49" charset="-128"/>
          </a:endParaRPr>
        </a:p>
      </xdr:txBody>
    </xdr:sp>
    <xdr:clientData/>
  </xdr:twoCellAnchor>
  <xdr:twoCellAnchor>
    <xdr:from>
      <xdr:col>6</xdr:col>
      <xdr:colOff>281940</xdr:colOff>
      <xdr:row>19</xdr:row>
      <xdr:rowOff>7620</xdr:rowOff>
    </xdr:from>
    <xdr:to>
      <xdr:col>6</xdr:col>
      <xdr:colOff>807720</xdr:colOff>
      <xdr:row>36</xdr:row>
      <xdr:rowOff>266700</xdr:rowOff>
    </xdr:to>
    <xdr:sp macro="" textlink="">
      <xdr:nvSpPr>
        <xdr:cNvPr id="10" name="角丸四角形吹き出し 9">
          <a:extLst>
            <a:ext uri="{FF2B5EF4-FFF2-40B4-BE49-F238E27FC236}">
              <a16:creationId xmlns:a16="http://schemas.microsoft.com/office/drawing/2014/main" id="{00000000-0008-0000-1700-00000A000000}"/>
            </a:ext>
          </a:extLst>
        </xdr:cNvPr>
        <xdr:cNvSpPr/>
      </xdr:nvSpPr>
      <xdr:spPr>
        <a:xfrm>
          <a:off x="5547360" y="5562600"/>
          <a:ext cx="525780" cy="5699760"/>
        </a:xfrm>
        <a:prstGeom prst="wedgeRoundRectCallout">
          <a:avLst>
            <a:gd name="adj1" fmla="val -464665"/>
            <a:gd name="adj2" fmla="val 40028"/>
            <a:gd name="adj3" fmla="val 16667"/>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lIns="288000" tIns="288000" rIns="288000" bIns="288000" rtlCol="0" anchor="ctr"/>
        <a:lstStyle/>
        <a:p>
          <a:pPr algn="ctr"/>
          <a:r>
            <a:rPr kumimoji="1" lang="ja-JP" altLang="en-US" sz="1100" b="0">
              <a:solidFill>
                <a:srgbClr val="FF0000"/>
              </a:solidFill>
              <a:latin typeface="HGｺﾞｼｯｸE" panose="020B0909000000000000" pitchFamily="49" charset="-128"/>
              <a:ea typeface="HGｺﾞｼｯｸE" panose="020B0909000000000000" pitchFamily="49" charset="-128"/>
            </a:rPr>
            <a:t>空白のセルがないようにゼロ埋めをお願いします</a:t>
          </a:r>
          <a:endParaRPr kumimoji="1" lang="en-US" altLang="ja-JP" sz="1100" b="0">
            <a:solidFill>
              <a:srgbClr val="FF0000"/>
            </a:solidFill>
            <a:latin typeface="HGｺﾞｼｯｸE" panose="020B0909000000000000" pitchFamily="49" charset="-128"/>
            <a:ea typeface="HGｺﾞｼｯｸE" panose="020B0909000000000000" pitchFamily="49" charset="-128"/>
          </a:endParaRPr>
        </a:p>
        <a:p>
          <a:pPr algn="ctr"/>
          <a:endParaRPr kumimoji="1" lang="ja-JP" altLang="en-US" sz="1100" b="0">
            <a:solidFill>
              <a:srgbClr val="FF0000"/>
            </a:solidFill>
            <a:latin typeface="HGｺﾞｼｯｸE" panose="020B0909000000000000" pitchFamily="49" charset="-128"/>
            <a:ea typeface="HGｺﾞｼｯｸE" panose="020B0909000000000000" pitchFamily="49" charset="-128"/>
          </a:endParaRPr>
        </a:p>
      </xdr:txBody>
    </xdr:sp>
    <xdr:clientData/>
  </xdr:twoCellAnchor>
  <xdr:twoCellAnchor>
    <xdr:from>
      <xdr:col>3</xdr:col>
      <xdr:colOff>563880</xdr:colOff>
      <xdr:row>10</xdr:row>
      <xdr:rowOff>38100</xdr:rowOff>
    </xdr:from>
    <xdr:to>
      <xdr:col>4</xdr:col>
      <xdr:colOff>168611</xdr:colOff>
      <xdr:row>10</xdr:row>
      <xdr:rowOff>303172</xdr:rowOff>
    </xdr:to>
    <xdr:sp macro="" textlink="">
      <xdr:nvSpPr>
        <xdr:cNvPr id="9" name="正方形/長方形 8">
          <a:extLst>
            <a:ext uri="{FF2B5EF4-FFF2-40B4-BE49-F238E27FC236}">
              <a16:creationId xmlns:a16="http://schemas.microsoft.com/office/drawing/2014/main" id="{00000000-0008-0000-1700-000009000000}"/>
            </a:ext>
          </a:extLst>
        </xdr:cNvPr>
        <xdr:cNvSpPr/>
      </xdr:nvSpPr>
      <xdr:spPr>
        <a:xfrm>
          <a:off x="2956560" y="2727960"/>
          <a:ext cx="587711" cy="265072"/>
        </a:xfrm>
        <a:prstGeom prst="rect">
          <a:avLst/>
        </a:prstGeom>
        <a:solidFill>
          <a:srgbClr val="FFC0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259080</xdr:colOff>
      <xdr:row>4</xdr:row>
      <xdr:rowOff>182880</xdr:rowOff>
    </xdr:from>
    <xdr:to>
      <xdr:col>3</xdr:col>
      <xdr:colOff>396240</xdr:colOff>
      <xdr:row>6</xdr:row>
      <xdr:rowOff>175260</xdr:rowOff>
    </xdr:to>
    <xdr:sp macro="" textlink="">
      <xdr:nvSpPr>
        <xdr:cNvPr id="3" name="角丸四角形吹き出し 3">
          <a:extLst>
            <a:ext uri="{FF2B5EF4-FFF2-40B4-BE49-F238E27FC236}">
              <a16:creationId xmlns:a16="http://schemas.microsoft.com/office/drawing/2014/main" id="{AABE4413-711D-4F41-B0CE-C1674F3BE953}"/>
            </a:ext>
          </a:extLst>
        </xdr:cNvPr>
        <xdr:cNvSpPr/>
      </xdr:nvSpPr>
      <xdr:spPr>
        <a:xfrm>
          <a:off x="853440" y="1127760"/>
          <a:ext cx="1874520" cy="441960"/>
        </a:xfrm>
        <a:prstGeom prst="wedgeRoundRectCallout">
          <a:avLst>
            <a:gd name="adj1" fmla="val 69027"/>
            <a:gd name="adj2" fmla="val -52345"/>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校区名はプルダウン選択</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43815</xdr:colOff>
      <xdr:row>0</xdr:row>
      <xdr:rowOff>123825</xdr:rowOff>
    </xdr:from>
    <xdr:to>
      <xdr:col>4</xdr:col>
      <xdr:colOff>1173480</xdr:colOff>
      <xdr:row>17</xdr:row>
      <xdr:rowOff>129540</xdr:rowOff>
    </xdr:to>
    <xdr:sp macro="" textlink="">
      <xdr:nvSpPr>
        <xdr:cNvPr id="2" name="正方形/長方形 1">
          <a:extLst>
            <a:ext uri="{FF2B5EF4-FFF2-40B4-BE49-F238E27FC236}">
              <a16:creationId xmlns:a16="http://schemas.microsoft.com/office/drawing/2014/main" id="{00000000-0008-0000-1800-000002000000}"/>
            </a:ext>
          </a:extLst>
        </xdr:cNvPr>
        <xdr:cNvSpPr/>
      </xdr:nvSpPr>
      <xdr:spPr>
        <a:xfrm>
          <a:off x="43815" y="123825"/>
          <a:ext cx="5915025" cy="518731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xdr:colOff>
      <xdr:row>1</xdr:row>
      <xdr:rowOff>38100</xdr:rowOff>
    </xdr:from>
    <xdr:to>
      <xdr:col>1</xdr:col>
      <xdr:colOff>40004</xdr:colOff>
      <xdr:row>3</xdr:row>
      <xdr:rowOff>83820</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30480" y="289560"/>
          <a:ext cx="1000124" cy="46482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3</xdr:col>
      <xdr:colOff>262890</xdr:colOff>
      <xdr:row>10</xdr:row>
      <xdr:rowOff>1242061</xdr:rowOff>
    </xdr:from>
    <xdr:to>
      <xdr:col>6</xdr:col>
      <xdr:colOff>1573371</xdr:colOff>
      <xdr:row>10</xdr:row>
      <xdr:rowOff>2809878</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2487930" y="5966461"/>
          <a:ext cx="3162141" cy="1567817"/>
        </a:xfrm>
        <a:prstGeom prst="roundRect">
          <a:avLst>
            <a:gd name="adj" fmla="val 1180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2400"/>
            </a:lnSpc>
          </a:pPr>
          <a:r>
            <a:rPr kumimoji="1" lang="ja-JP" altLang="en-US" sz="2000">
              <a:solidFill>
                <a:srgbClr val="FF0000"/>
              </a:solidFill>
              <a:latin typeface="ＭＳ ゴシック" panose="020B0609070205080204" pitchFamily="49" charset="-128"/>
              <a:ea typeface="ＭＳ ゴシック" panose="020B0609070205080204" pitchFamily="49" charset="-128"/>
            </a:rPr>
            <a:t>セル内での文章の改行は「</a:t>
          </a:r>
          <a:r>
            <a:rPr kumimoji="1" lang="en-US" altLang="ja-JP" sz="2000">
              <a:solidFill>
                <a:srgbClr val="FF0000"/>
              </a:solidFill>
              <a:latin typeface="ＭＳ ゴシック" panose="020B0609070205080204" pitchFamily="49" charset="-128"/>
              <a:ea typeface="ＭＳ ゴシック" panose="020B0609070205080204" pitchFamily="49" charset="-128"/>
            </a:rPr>
            <a:t>Alt</a:t>
          </a:r>
          <a:r>
            <a:rPr kumimoji="1" lang="ja-JP" altLang="en-US" sz="2000" baseline="0">
              <a:solidFill>
                <a:srgbClr val="FF0000"/>
              </a:solidFill>
              <a:latin typeface="ＭＳ ゴシック" panose="020B0609070205080204" pitchFamily="49" charset="-128"/>
              <a:ea typeface="ＭＳ ゴシック" panose="020B0609070205080204" pitchFamily="49" charset="-128"/>
            </a:rPr>
            <a:t> </a:t>
          </a:r>
          <a:r>
            <a:rPr kumimoji="1" lang="ja-JP" altLang="en-US" sz="2000">
              <a:solidFill>
                <a:srgbClr val="FF0000"/>
              </a:solidFill>
              <a:latin typeface="ＭＳ ゴシック" panose="020B0609070205080204" pitchFamily="49" charset="-128"/>
              <a:ea typeface="ＭＳ ゴシック" panose="020B0609070205080204" pitchFamily="49" charset="-128"/>
            </a:rPr>
            <a:t>＋ </a:t>
          </a:r>
          <a:r>
            <a:rPr kumimoji="1" lang="en-US" altLang="ja-JP" sz="2000">
              <a:solidFill>
                <a:srgbClr val="FF0000"/>
              </a:solidFill>
              <a:latin typeface="ＭＳ ゴシック" panose="020B0609070205080204" pitchFamily="49" charset="-128"/>
              <a:ea typeface="ＭＳ ゴシック" panose="020B0609070205080204" pitchFamily="49" charset="-128"/>
            </a:rPr>
            <a:t>Enter</a:t>
          </a:r>
          <a:r>
            <a:rPr kumimoji="1" lang="ja-JP" altLang="en-US" sz="2000">
              <a:solidFill>
                <a:srgbClr val="FF0000"/>
              </a:solidFill>
              <a:latin typeface="ＭＳ ゴシック" panose="020B0609070205080204" pitchFamily="49" charset="-128"/>
              <a:ea typeface="ＭＳ ゴシック" panose="020B0609070205080204" pitchFamily="49" charset="-128"/>
            </a:rPr>
            <a:t>」</a:t>
          </a:r>
          <a:endParaRPr kumimoji="1" lang="en-US" altLang="ja-JP" sz="2000">
            <a:solidFill>
              <a:srgbClr val="FF0000"/>
            </a:solidFill>
            <a:latin typeface="ＭＳ ゴシック" panose="020B0609070205080204" pitchFamily="49" charset="-128"/>
            <a:ea typeface="ＭＳ ゴシック" panose="020B0609070205080204" pitchFamily="49" charset="-128"/>
          </a:endParaRPr>
        </a:p>
        <a:p>
          <a:pPr algn="l">
            <a:lnSpc>
              <a:spcPts val="2400"/>
            </a:lnSpc>
          </a:pPr>
          <a:r>
            <a:rPr kumimoji="1" lang="ja-JP" altLang="en-US" sz="2000">
              <a:solidFill>
                <a:srgbClr val="FF0000"/>
              </a:solidFill>
              <a:latin typeface="ＭＳ ゴシック" panose="020B0609070205080204" pitchFamily="49" charset="-128"/>
              <a:ea typeface="ＭＳ ゴシック" panose="020B0609070205080204" pitchFamily="49" charset="-128"/>
            </a:rPr>
            <a:t>で実行できます。</a:t>
          </a:r>
        </a:p>
      </xdr:txBody>
    </xdr:sp>
    <xdr:clientData/>
  </xdr:twoCellAnchor>
  <xdr:twoCellAnchor>
    <xdr:from>
      <xdr:col>1</xdr:col>
      <xdr:colOff>152400</xdr:colOff>
      <xdr:row>4</xdr:row>
      <xdr:rowOff>0</xdr:rowOff>
    </xdr:from>
    <xdr:to>
      <xdr:col>4</xdr:col>
      <xdr:colOff>175260</xdr:colOff>
      <xdr:row>5</xdr:row>
      <xdr:rowOff>274320</xdr:rowOff>
    </xdr:to>
    <xdr:sp macro="" textlink="">
      <xdr:nvSpPr>
        <xdr:cNvPr id="3" name="角丸四角形吹き出し 3">
          <a:extLst>
            <a:ext uri="{FF2B5EF4-FFF2-40B4-BE49-F238E27FC236}">
              <a16:creationId xmlns:a16="http://schemas.microsoft.com/office/drawing/2014/main" id="{A2E0334B-53BD-4A5A-B4C1-8A60F3E25476}"/>
            </a:ext>
          </a:extLst>
        </xdr:cNvPr>
        <xdr:cNvSpPr/>
      </xdr:nvSpPr>
      <xdr:spPr>
        <a:xfrm>
          <a:off x="1143000" y="990600"/>
          <a:ext cx="1874520" cy="441960"/>
        </a:xfrm>
        <a:prstGeom prst="wedgeRoundRectCallout">
          <a:avLst>
            <a:gd name="adj1" fmla="val 69434"/>
            <a:gd name="adj2" fmla="val -59241"/>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校区名はプルダウン選択</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53340</xdr:rowOff>
    </xdr:from>
    <xdr:to>
      <xdr:col>0</xdr:col>
      <xdr:colOff>1023850</xdr:colOff>
      <xdr:row>2</xdr:row>
      <xdr:rowOff>213424</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0" y="381000"/>
          <a:ext cx="1023850" cy="472504"/>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1</xdr:col>
      <xdr:colOff>754380</xdr:colOff>
      <xdr:row>9</xdr:row>
      <xdr:rowOff>7620</xdr:rowOff>
    </xdr:from>
    <xdr:to>
      <xdr:col>4</xdr:col>
      <xdr:colOff>1524000</xdr:colOff>
      <xdr:row>9</xdr:row>
      <xdr:rowOff>283337</xdr:rowOff>
    </xdr:to>
    <xdr:grpSp>
      <xdr:nvGrpSpPr>
        <xdr:cNvPr id="6" name="グループ化 5">
          <a:extLst>
            <a:ext uri="{FF2B5EF4-FFF2-40B4-BE49-F238E27FC236}">
              <a16:creationId xmlns:a16="http://schemas.microsoft.com/office/drawing/2014/main" id="{00000000-0008-0000-0500-000006000000}"/>
            </a:ext>
          </a:extLst>
        </xdr:cNvPr>
        <xdr:cNvGrpSpPr/>
      </xdr:nvGrpSpPr>
      <xdr:grpSpPr>
        <a:xfrm>
          <a:off x="2042160" y="2926080"/>
          <a:ext cx="4320540" cy="275717"/>
          <a:chOff x="1569720" y="2872740"/>
          <a:chExt cx="4320540" cy="275717"/>
        </a:xfrm>
      </xdr:grpSpPr>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1569720" y="2903220"/>
            <a:ext cx="384585" cy="236041"/>
          </a:xfrm>
          <a:prstGeom prst="rect">
            <a:avLst/>
          </a:prstGeom>
          <a:solidFill>
            <a:srgbClr val="FFFF00"/>
          </a:solidFill>
          <a:ln w="9525">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889760" y="2872740"/>
            <a:ext cx="40005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 </a:t>
            </a:r>
            <a:r>
              <a:rPr kumimoji="1" lang="ja-JP" altLang="en-US" sz="1100">
                <a:solidFill>
                  <a:srgbClr val="FF0000"/>
                </a:solidFill>
              </a:rPr>
              <a:t>に金額を入力してください。小計欄、計欄は自動計算されます。</a:t>
            </a:r>
          </a:p>
        </xdr:txBody>
      </xdr:sp>
    </xdr:grpSp>
    <xdr:clientData/>
  </xdr:twoCellAnchor>
  <xdr:twoCellAnchor>
    <xdr:from>
      <xdr:col>1</xdr:col>
      <xdr:colOff>640080</xdr:colOff>
      <xdr:row>3</xdr:row>
      <xdr:rowOff>137160</xdr:rowOff>
    </xdr:from>
    <xdr:to>
      <xdr:col>3</xdr:col>
      <xdr:colOff>121920</xdr:colOff>
      <xdr:row>4</xdr:row>
      <xdr:rowOff>259080</xdr:rowOff>
    </xdr:to>
    <xdr:sp macro="" textlink="">
      <xdr:nvSpPr>
        <xdr:cNvPr id="3" name="角丸四角形吹き出し 3">
          <a:extLst>
            <a:ext uri="{FF2B5EF4-FFF2-40B4-BE49-F238E27FC236}">
              <a16:creationId xmlns:a16="http://schemas.microsoft.com/office/drawing/2014/main" id="{538E6A70-C548-4DD4-B247-B9CBBC67C2CB}"/>
            </a:ext>
          </a:extLst>
        </xdr:cNvPr>
        <xdr:cNvSpPr/>
      </xdr:nvSpPr>
      <xdr:spPr>
        <a:xfrm>
          <a:off x="1927860" y="1059180"/>
          <a:ext cx="1874520" cy="441960"/>
        </a:xfrm>
        <a:prstGeom prst="wedgeRoundRectCallout">
          <a:avLst>
            <a:gd name="adj1" fmla="val 75125"/>
            <a:gd name="adj2" fmla="val -42000"/>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校区名はプルダウン選択</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7620</xdr:rowOff>
    </xdr:from>
    <xdr:to>
      <xdr:col>1</xdr:col>
      <xdr:colOff>409635</xdr:colOff>
      <xdr:row>2</xdr:row>
      <xdr:rowOff>78113</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0" y="7620"/>
          <a:ext cx="1026855" cy="504833"/>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4</xdr:col>
      <xdr:colOff>487680</xdr:colOff>
      <xdr:row>11</xdr:row>
      <xdr:rowOff>53340</xdr:rowOff>
    </xdr:from>
    <xdr:to>
      <xdr:col>7</xdr:col>
      <xdr:colOff>363964</xdr:colOff>
      <xdr:row>12</xdr:row>
      <xdr:rowOff>100965</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2956560" y="2887980"/>
          <a:ext cx="1727944" cy="314325"/>
        </a:xfrm>
        <a:prstGeom prst="wedgeRoundRectCallout">
          <a:avLst>
            <a:gd name="adj1" fmla="val 57493"/>
            <a:gd name="adj2" fmla="val 100629"/>
            <a:gd name="adj3" fmla="val 16667"/>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0">
              <a:solidFill>
                <a:srgbClr val="FF0000"/>
              </a:solidFill>
              <a:latin typeface="HGｺﾞｼｯｸE" panose="020B0909000000000000" pitchFamily="49" charset="-128"/>
              <a:ea typeface="HGｺﾞｼｯｸE" panose="020B0909000000000000" pitchFamily="49" charset="-128"/>
            </a:rPr>
            <a:t>月日は空白にする</a:t>
          </a:r>
        </a:p>
      </xdr:txBody>
    </xdr:sp>
    <xdr:clientData/>
  </xdr:twoCellAnchor>
  <xdr:twoCellAnchor>
    <xdr:from>
      <xdr:col>1</xdr:col>
      <xdr:colOff>457200</xdr:colOff>
      <xdr:row>22</xdr:row>
      <xdr:rowOff>68580</xdr:rowOff>
    </xdr:from>
    <xdr:to>
      <xdr:col>6</xdr:col>
      <xdr:colOff>66620</xdr:colOff>
      <xdr:row>24</xdr:row>
      <xdr:rowOff>60960</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074420" y="5737860"/>
          <a:ext cx="2695520" cy="327660"/>
        </a:xfrm>
        <a:prstGeom prst="wedgeRoundRectCallout">
          <a:avLst>
            <a:gd name="adj1" fmla="val 50537"/>
            <a:gd name="adj2" fmla="val -123522"/>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100" b="0">
              <a:solidFill>
                <a:srgbClr val="FF0000"/>
              </a:solidFill>
              <a:latin typeface="HGｺﾞｼｯｸE" panose="020B0909000000000000" pitchFamily="49" charset="-128"/>
              <a:ea typeface="HGｺﾞｼｯｸE" panose="020B0909000000000000" pitchFamily="49" charset="-128"/>
            </a:rPr>
            <a:t>新年度（令和９年度）の会長名と印</a:t>
          </a:r>
          <a:endParaRPr kumimoji="1" lang="en-US" altLang="ja-JP" sz="1100" b="0">
            <a:solidFill>
              <a:srgbClr val="FF0000"/>
            </a:solidFill>
            <a:latin typeface="HGｺﾞｼｯｸE" panose="020B0909000000000000" pitchFamily="49" charset="-128"/>
            <a:ea typeface="HGｺﾞｼｯｸE" panose="020B0909000000000000" pitchFamily="49" charset="-128"/>
          </a:endParaRPr>
        </a:p>
      </xdr:txBody>
    </xdr:sp>
    <xdr:clientData/>
  </xdr:twoCellAnchor>
  <xdr:twoCellAnchor>
    <xdr:from>
      <xdr:col>6</xdr:col>
      <xdr:colOff>205740</xdr:colOff>
      <xdr:row>22</xdr:row>
      <xdr:rowOff>91440</xdr:rowOff>
    </xdr:from>
    <xdr:to>
      <xdr:col>8</xdr:col>
      <xdr:colOff>327643</xdr:colOff>
      <xdr:row>24</xdr:row>
      <xdr:rowOff>60960</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rot="10800000" flipH="1" flipV="1">
          <a:off x="3909060" y="5760720"/>
          <a:ext cx="1356343" cy="304800"/>
        </a:xfrm>
        <a:prstGeom prst="wedgeRoundRectCallout">
          <a:avLst>
            <a:gd name="adj1" fmla="val 60787"/>
            <a:gd name="adj2" fmla="val -137085"/>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2</xdr:col>
      <xdr:colOff>411480</xdr:colOff>
      <xdr:row>16</xdr:row>
      <xdr:rowOff>167640</xdr:rowOff>
    </xdr:from>
    <xdr:to>
      <xdr:col>5</xdr:col>
      <xdr:colOff>434340</xdr:colOff>
      <xdr:row>18</xdr:row>
      <xdr:rowOff>76200</xdr:rowOff>
    </xdr:to>
    <xdr:sp macro="" textlink="">
      <xdr:nvSpPr>
        <xdr:cNvPr id="4" name="角丸四角形吹き出し 3">
          <a:extLst>
            <a:ext uri="{FF2B5EF4-FFF2-40B4-BE49-F238E27FC236}">
              <a16:creationId xmlns:a16="http://schemas.microsoft.com/office/drawing/2014/main" id="{6FA16410-5D0E-4D92-8773-D51FA7EC079D}"/>
            </a:ext>
          </a:extLst>
        </xdr:cNvPr>
        <xdr:cNvSpPr/>
      </xdr:nvSpPr>
      <xdr:spPr>
        <a:xfrm>
          <a:off x="1645920" y="4335780"/>
          <a:ext cx="1874520" cy="441960"/>
        </a:xfrm>
        <a:prstGeom prst="wedgeRoundRectCallout">
          <a:avLst>
            <a:gd name="adj1" fmla="val 64149"/>
            <a:gd name="adj2" fmla="val 97655"/>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校区名はプルダウン選択</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63076</xdr:colOff>
      <xdr:row>1</xdr:row>
      <xdr:rowOff>95250</xdr:rowOff>
    </xdr:to>
    <xdr:sp macro="" textlink="">
      <xdr:nvSpPr>
        <xdr:cNvPr id="2" name="角丸四角形 1">
          <a:extLst>
            <a:ext uri="{FF2B5EF4-FFF2-40B4-BE49-F238E27FC236}">
              <a16:creationId xmlns:a16="http://schemas.microsoft.com/office/drawing/2014/main" id="{00000000-0008-0000-0900-000002000000}"/>
            </a:ext>
          </a:extLst>
        </xdr:cNvPr>
        <xdr:cNvSpPr/>
      </xdr:nvSpPr>
      <xdr:spPr>
        <a:xfrm>
          <a:off x="0" y="0"/>
          <a:ext cx="1007956" cy="46101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12</xdr:col>
      <xdr:colOff>7620</xdr:colOff>
      <xdr:row>0</xdr:row>
      <xdr:rowOff>121920</xdr:rowOff>
    </xdr:from>
    <xdr:to>
      <xdr:col>18</xdr:col>
      <xdr:colOff>146801</xdr:colOff>
      <xdr:row>1</xdr:row>
      <xdr:rowOff>64770</xdr:rowOff>
    </xdr:to>
    <xdr:sp macro="" textlink="">
      <xdr:nvSpPr>
        <xdr:cNvPr id="3" name="角丸四角形吹き出し 2">
          <a:extLst>
            <a:ext uri="{FF2B5EF4-FFF2-40B4-BE49-F238E27FC236}">
              <a16:creationId xmlns:a16="http://schemas.microsoft.com/office/drawing/2014/main" id="{00000000-0008-0000-0900-000003000000}"/>
            </a:ext>
          </a:extLst>
        </xdr:cNvPr>
        <xdr:cNvSpPr/>
      </xdr:nvSpPr>
      <xdr:spPr>
        <a:xfrm>
          <a:off x="3825240" y="121920"/>
          <a:ext cx="1739381" cy="308610"/>
        </a:xfrm>
        <a:prstGeom prst="wedgeRoundRectCallout">
          <a:avLst>
            <a:gd name="adj1" fmla="val 74853"/>
            <a:gd name="adj2" fmla="val 115489"/>
            <a:gd name="adj3" fmla="val 16667"/>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0">
              <a:solidFill>
                <a:srgbClr val="FF0000"/>
              </a:solidFill>
              <a:latin typeface="HGｺﾞｼｯｸE" panose="020B0909000000000000" pitchFamily="49" charset="-128"/>
              <a:ea typeface="HGｺﾞｼｯｸE" panose="020B0909000000000000" pitchFamily="49" charset="-128"/>
            </a:rPr>
            <a:t>月日は空白にする</a:t>
          </a:r>
        </a:p>
      </xdr:txBody>
    </xdr:sp>
    <xdr:clientData/>
  </xdr:twoCellAnchor>
  <xdr:twoCellAnchor>
    <xdr:from>
      <xdr:col>7</xdr:col>
      <xdr:colOff>175260</xdr:colOff>
      <xdr:row>7</xdr:row>
      <xdr:rowOff>160020</xdr:rowOff>
    </xdr:from>
    <xdr:to>
      <xdr:col>17</xdr:col>
      <xdr:colOff>137160</xdr:colOff>
      <xdr:row>8</xdr:row>
      <xdr:rowOff>152876</xdr:rowOff>
    </xdr:to>
    <xdr:sp macro="" textlink="">
      <xdr:nvSpPr>
        <xdr:cNvPr id="5" name="角丸四角形吹き出し 4">
          <a:extLst>
            <a:ext uri="{FF2B5EF4-FFF2-40B4-BE49-F238E27FC236}">
              <a16:creationId xmlns:a16="http://schemas.microsoft.com/office/drawing/2014/main" id="{00000000-0008-0000-0900-000005000000}"/>
            </a:ext>
          </a:extLst>
        </xdr:cNvPr>
        <xdr:cNvSpPr/>
      </xdr:nvSpPr>
      <xdr:spPr>
        <a:xfrm rot="10800000" flipH="1" flipV="1">
          <a:off x="2659380" y="2506980"/>
          <a:ext cx="2628900" cy="305276"/>
        </a:xfrm>
        <a:prstGeom prst="wedgeRoundRectCallout">
          <a:avLst>
            <a:gd name="adj1" fmla="val 49464"/>
            <a:gd name="adj2" fmla="val -104919"/>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新年度（令和９年度）の会長名と印</a:t>
          </a: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noFill/>
              <a:effectLst/>
              <a:uLnTx/>
              <a:uFillTx/>
              <a:latin typeface="Calibri"/>
              <a:ea typeface="ＭＳ Ｐゴシック"/>
            </a:rPr>
            <a:t>の会長印押印ｎ</a:t>
          </a:r>
        </a:p>
      </xdr:txBody>
    </xdr:sp>
    <xdr:clientData/>
  </xdr:twoCellAnchor>
  <xdr:twoCellAnchor>
    <xdr:from>
      <xdr:col>17</xdr:col>
      <xdr:colOff>83820</xdr:colOff>
      <xdr:row>9</xdr:row>
      <xdr:rowOff>190500</xdr:rowOff>
    </xdr:from>
    <xdr:to>
      <xdr:col>22</xdr:col>
      <xdr:colOff>198075</xdr:colOff>
      <xdr:row>10</xdr:row>
      <xdr:rowOff>180975</xdr:rowOff>
    </xdr:to>
    <xdr:sp macro="" textlink="">
      <xdr:nvSpPr>
        <xdr:cNvPr id="7" name="角丸四角形吹き出し 6">
          <a:extLst>
            <a:ext uri="{FF2B5EF4-FFF2-40B4-BE49-F238E27FC236}">
              <a16:creationId xmlns:a16="http://schemas.microsoft.com/office/drawing/2014/main" id="{00000000-0008-0000-0900-000007000000}"/>
            </a:ext>
          </a:extLst>
        </xdr:cNvPr>
        <xdr:cNvSpPr/>
      </xdr:nvSpPr>
      <xdr:spPr>
        <a:xfrm rot="10800000" flipH="1" flipV="1">
          <a:off x="5234940" y="3162300"/>
          <a:ext cx="1447755" cy="302895"/>
        </a:xfrm>
        <a:prstGeom prst="wedgeRoundRectCallout">
          <a:avLst>
            <a:gd name="adj1" fmla="val 47522"/>
            <a:gd name="adj2" fmla="val -315634"/>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13</xdr:col>
      <xdr:colOff>198121</xdr:colOff>
      <xdr:row>14</xdr:row>
      <xdr:rowOff>38100</xdr:rowOff>
    </xdr:from>
    <xdr:to>
      <xdr:col>22</xdr:col>
      <xdr:colOff>160020</xdr:colOff>
      <xdr:row>16</xdr:row>
      <xdr:rowOff>180975</xdr:rowOff>
    </xdr:to>
    <xdr:sp macro="" textlink="">
      <xdr:nvSpPr>
        <xdr:cNvPr id="10" name="角丸四角形吹き出し 9">
          <a:extLst>
            <a:ext uri="{FF2B5EF4-FFF2-40B4-BE49-F238E27FC236}">
              <a16:creationId xmlns:a16="http://schemas.microsoft.com/office/drawing/2014/main" id="{00000000-0008-0000-0900-00000A000000}"/>
            </a:ext>
          </a:extLst>
        </xdr:cNvPr>
        <xdr:cNvSpPr/>
      </xdr:nvSpPr>
      <xdr:spPr>
        <a:xfrm>
          <a:off x="4282441" y="4853940"/>
          <a:ext cx="2362199" cy="821055"/>
        </a:xfrm>
        <a:prstGeom prst="wedgeRoundRectCallout">
          <a:avLst>
            <a:gd name="adj1" fmla="val -129759"/>
            <a:gd name="adj2" fmla="val 219700"/>
            <a:gd name="adj3" fmla="val 16667"/>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lnSpc>
              <a:spcPts val="1300"/>
            </a:lnSpc>
          </a:pPr>
          <a:r>
            <a:rPr kumimoji="1" lang="ja-JP" altLang="en-US" sz="1100" b="0">
              <a:solidFill>
                <a:srgbClr val="FF0000"/>
              </a:solidFill>
              <a:latin typeface="HGｺﾞｼｯｸE" panose="020B0909000000000000" pitchFamily="49" charset="-128"/>
              <a:ea typeface="HGｺﾞｼｯｸE" panose="020B0909000000000000" pitchFamily="49" charset="-128"/>
            </a:rPr>
            <a:t>濁音・半濁音・促音・拗音なども１マスに書いてください。</a:t>
          </a:r>
        </a:p>
      </xdr:txBody>
    </xdr:sp>
    <xdr:clientData/>
  </xdr:twoCellAnchor>
  <xdr:twoCellAnchor>
    <xdr:from>
      <xdr:col>8</xdr:col>
      <xdr:colOff>213360</xdr:colOff>
      <xdr:row>24</xdr:row>
      <xdr:rowOff>167640</xdr:rowOff>
    </xdr:from>
    <xdr:to>
      <xdr:col>16</xdr:col>
      <xdr:colOff>45720</xdr:colOff>
      <xdr:row>26</xdr:row>
      <xdr:rowOff>0</xdr:rowOff>
    </xdr:to>
    <xdr:sp macro="" textlink="">
      <xdr:nvSpPr>
        <xdr:cNvPr id="11" name="角丸四角形吹き出し 10">
          <a:extLst>
            <a:ext uri="{FF2B5EF4-FFF2-40B4-BE49-F238E27FC236}">
              <a16:creationId xmlns:a16="http://schemas.microsoft.com/office/drawing/2014/main" id="{00000000-0008-0000-0900-00000B000000}"/>
            </a:ext>
          </a:extLst>
        </xdr:cNvPr>
        <xdr:cNvSpPr/>
      </xdr:nvSpPr>
      <xdr:spPr>
        <a:xfrm rot="10800000" flipH="1" flipV="1">
          <a:off x="2964180" y="8313420"/>
          <a:ext cx="1965960" cy="655320"/>
        </a:xfrm>
        <a:prstGeom prst="wedgeRoundRectCallout">
          <a:avLst>
            <a:gd name="adj1" fmla="val -150919"/>
            <a:gd name="adj2" fmla="val 75579"/>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住所は学校所在地をご記入ください。</a:t>
          </a: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noFill/>
              <a:effectLst/>
              <a:uLnTx/>
              <a:uFillTx/>
              <a:latin typeface="Calibri"/>
              <a:ea typeface="ＭＳ Ｐゴシック"/>
            </a:rPr>
            <a:t>の会長印押印ｎ</a:t>
          </a:r>
        </a:p>
      </xdr:txBody>
    </xdr:sp>
    <xdr:clientData/>
  </xdr:twoCellAnchor>
  <xdr:twoCellAnchor>
    <xdr:from>
      <xdr:col>0</xdr:col>
      <xdr:colOff>190500</xdr:colOff>
      <xdr:row>14</xdr:row>
      <xdr:rowOff>76200</xdr:rowOff>
    </xdr:from>
    <xdr:to>
      <xdr:col>4</xdr:col>
      <xdr:colOff>7620</xdr:colOff>
      <xdr:row>16</xdr:row>
      <xdr:rowOff>220980</xdr:rowOff>
    </xdr:to>
    <xdr:sp macro="" textlink="">
      <xdr:nvSpPr>
        <xdr:cNvPr id="12" name="角丸四角形吹き出し 11">
          <a:extLst>
            <a:ext uri="{FF2B5EF4-FFF2-40B4-BE49-F238E27FC236}">
              <a16:creationId xmlns:a16="http://schemas.microsoft.com/office/drawing/2014/main" id="{00000000-0008-0000-0900-00000C000000}"/>
            </a:ext>
          </a:extLst>
        </xdr:cNvPr>
        <xdr:cNvSpPr/>
      </xdr:nvSpPr>
      <xdr:spPr>
        <a:xfrm rot="10800000" flipH="1" flipV="1">
          <a:off x="190500" y="4892040"/>
          <a:ext cx="1501140" cy="822960"/>
        </a:xfrm>
        <a:prstGeom prst="wedgeRoundRectCallout">
          <a:avLst>
            <a:gd name="adj1" fmla="val 44835"/>
            <a:gd name="adj2" fmla="val 151745"/>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預金種目について、</a:t>
          </a:r>
          <a:endParaRPr kumimoji="1" lang="en-US" altLang="ja-JP"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いずれかに○を</a:t>
          </a:r>
          <a:endParaRPr kumimoji="1" lang="en-US" altLang="ja-JP"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つけてください。</a:t>
          </a:r>
          <a:r>
            <a:rPr kumimoji="1" lang="ja-JP" altLang="en-US" sz="1100" b="0" i="0" u="none" strike="noStrike" kern="0" cap="none" spc="0" normalizeH="0" baseline="0" noProof="0">
              <a:ln>
                <a:noFill/>
              </a:ln>
              <a:noFill/>
              <a:effectLst/>
              <a:uLnTx/>
              <a:uFillTx/>
              <a:latin typeface="Calibri"/>
              <a:ea typeface="ＭＳ Ｐゴシック"/>
            </a:rPr>
            <a:t>の会長印押印ｎ</a:t>
          </a:r>
        </a:p>
      </xdr:txBody>
    </xdr:sp>
    <xdr:clientData/>
  </xdr:twoCellAnchor>
  <xdr:twoCellAnchor>
    <xdr:from>
      <xdr:col>5</xdr:col>
      <xdr:colOff>259080</xdr:colOff>
      <xdr:row>3</xdr:row>
      <xdr:rowOff>68580</xdr:rowOff>
    </xdr:from>
    <xdr:to>
      <xdr:col>13</xdr:col>
      <xdr:colOff>0</xdr:colOff>
      <xdr:row>4</xdr:row>
      <xdr:rowOff>167640</xdr:rowOff>
    </xdr:to>
    <xdr:sp macro="" textlink="">
      <xdr:nvSpPr>
        <xdr:cNvPr id="4" name="角丸四角形吹き出し 3">
          <a:extLst>
            <a:ext uri="{FF2B5EF4-FFF2-40B4-BE49-F238E27FC236}">
              <a16:creationId xmlns:a16="http://schemas.microsoft.com/office/drawing/2014/main" id="{40FD30E1-073A-4205-BF0C-50AD8FA5799E}"/>
            </a:ext>
          </a:extLst>
        </xdr:cNvPr>
        <xdr:cNvSpPr/>
      </xdr:nvSpPr>
      <xdr:spPr>
        <a:xfrm>
          <a:off x="2209800" y="1043940"/>
          <a:ext cx="1874520" cy="441960"/>
        </a:xfrm>
        <a:prstGeom prst="wedgeRoundRectCallout">
          <a:avLst>
            <a:gd name="adj1" fmla="val 64149"/>
            <a:gd name="adj2" fmla="val 97655"/>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校区名はプルダウン選択</a:t>
          </a:r>
        </a:p>
      </xdr:txBody>
    </xdr:sp>
    <xdr:clientData/>
  </xdr:twoCellAnchor>
  <xdr:twoCellAnchor>
    <xdr:from>
      <xdr:col>0</xdr:col>
      <xdr:colOff>205740</xdr:colOff>
      <xdr:row>9</xdr:row>
      <xdr:rowOff>304800</xdr:rowOff>
    </xdr:from>
    <xdr:to>
      <xdr:col>5</xdr:col>
      <xdr:colOff>129540</xdr:colOff>
      <xdr:row>11</xdr:row>
      <xdr:rowOff>121920</xdr:rowOff>
    </xdr:to>
    <xdr:sp macro="" textlink="">
      <xdr:nvSpPr>
        <xdr:cNvPr id="6" name="角丸四角形吹き出し 3">
          <a:extLst>
            <a:ext uri="{FF2B5EF4-FFF2-40B4-BE49-F238E27FC236}">
              <a16:creationId xmlns:a16="http://schemas.microsoft.com/office/drawing/2014/main" id="{C07B46A9-6668-450A-BE14-C56E89845780}"/>
            </a:ext>
          </a:extLst>
        </xdr:cNvPr>
        <xdr:cNvSpPr/>
      </xdr:nvSpPr>
      <xdr:spPr>
        <a:xfrm>
          <a:off x="205740" y="3276600"/>
          <a:ext cx="1874520" cy="441960"/>
        </a:xfrm>
        <a:prstGeom prst="wedgeRoundRectCallout">
          <a:avLst>
            <a:gd name="adj1" fmla="val 64149"/>
            <a:gd name="adj2" fmla="val 97655"/>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校区名はプルダウン選択</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121920</xdr:colOff>
      <xdr:row>0</xdr:row>
      <xdr:rowOff>68580</xdr:rowOff>
    </xdr:from>
    <xdr:to>
      <xdr:col>8</xdr:col>
      <xdr:colOff>621044</xdr:colOff>
      <xdr:row>1</xdr:row>
      <xdr:rowOff>135255</xdr:rowOff>
    </xdr:to>
    <xdr:sp macro="" textlink="">
      <xdr:nvSpPr>
        <xdr:cNvPr id="2" name="角丸四角形吹き出し 1">
          <a:extLst>
            <a:ext uri="{FF2B5EF4-FFF2-40B4-BE49-F238E27FC236}">
              <a16:creationId xmlns:a16="http://schemas.microsoft.com/office/drawing/2014/main" id="{00000000-0008-0000-0B00-000002000000}"/>
            </a:ext>
          </a:extLst>
        </xdr:cNvPr>
        <xdr:cNvSpPr/>
      </xdr:nvSpPr>
      <xdr:spPr>
        <a:xfrm>
          <a:off x="3947160" y="68580"/>
          <a:ext cx="1733564" cy="318135"/>
        </a:xfrm>
        <a:prstGeom prst="wedgeRoundRectCallout">
          <a:avLst>
            <a:gd name="adj1" fmla="val 49712"/>
            <a:gd name="adj2" fmla="val 86084"/>
            <a:gd name="adj3" fmla="val 16667"/>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0">
              <a:solidFill>
                <a:srgbClr val="FF0000"/>
              </a:solidFill>
              <a:latin typeface="HGｺﾞｼｯｸE" panose="020B0909000000000000" pitchFamily="49" charset="-128"/>
              <a:ea typeface="HGｺﾞｼｯｸE" panose="020B0909000000000000" pitchFamily="49" charset="-128"/>
            </a:rPr>
            <a:t>月日は空白にする</a:t>
          </a:r>
        </a:p>
      </xdr:txBody>
    </xdr:sp>
    <xdr:clientData/>
  </xdr:twoCellAnchor>
  <xdr:twoCellAnchor>
    <xdr:from>
      <xdr:col>3</xdr:col>
      <xdr:colOff>365760</xdr:colOff>
      <xdr:row>7</xdr:row>
      <xdr:rowOff>167640</xdr:rowOff>
    </xdr:from>
    <xdr:to>
      <xdr:col>7</xdr:col>
      <xdr:colOff>482007</xdr:colOff>
      <xdr:row>8</xdr:row>
      <xdr:rowOff>224790</xdr:rowOff>
    </xdr:to>
    <xdr:sp macro="" textlink="">
      <xdr:nvSpPr>
        <xdr:cNvPr id="3" name="角丸四角形吹き出し 2">
          <a:extLst>
            <a:ext uri="{FF2B5EF4-FFF2-40B4-BE49-F238E27FC236}">
              <a16:creationId xmlns:a16="http://schemas.microsoft.com/office/drawing/2014/main" id="{00000000-0008-0000-0B00-000003000000}"/>
            </a:ext>
          </a:extLst>
        </xdr:cNvPr>
        <xdr:cNvSpPr/>
      </xdr:nvSpPr>
      <xdr:spPr>
        <a:xfrm rot="10800000" flipH="1" flipV="1">
          <a:off x="2339340" y="1927860"/>
          <a:ext cx="2585127" cy="308610"/>
        </a:xfrm>
        <a:prstGeom prst="wedgeRoundRectCallout">
          <a:avLst>
            <a:gd name="adj1" fmla="val 49464"/>
            <a:gd name="adj2" fmla="val -104919"/>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今年度（令和８年度）の会長名と印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noFill/>
              <a:effectLst/>
              <a:uLnTx/>
              <a:uFillTx/>
              <a:latin typeface="Calibri"/>
              <a:ea typeface="ＭＳ Ｐゴシック"/>
            </a:rPr>
            <a:t>の会長印押印ｎ</a:t>
          </a:r>
        </a:p>
      </xdr:txBody>
    </xdr:sp>
    <xdr:clientData/>
  </xdr:twoCellAnchor>
  <xdr:twoCellAnchor>
    <xdr:from>
      <xdr:col>7</xdr:col>
      <xdr:colOff>198120</xdr:colOff>
      <xdr:row>9</xdr:row>
      <xdr:rowOff>129540</xdr:rowOff>
    </xdr:from>
    <xdr:to>
      <xdr:col>9</xdr:col>
      <xdr:colOff>411837</xdr:colOff>
      <xdr:row>10</xdr:row>
      <xdr:rowOff>186690</xdr:rowOff>
    </xdr:to>
    <xdr:sp macro="" textlink="">
      <xdr:nvSpPr>
        <xdr:cNvPr id="4" name="角丸四角形吹き出し 3">
          <a:extLst>
            <a:ext uri="{FF2B5EF4-FFF2-40B4-BE49-F238E27FC236}">
              <a16:creationId xmlns:a16="http://schemas.microsoft.com/office/drawing/2014/main" id="{00000000-0008-0000-0B00-000004000000}"/>
            </a:ext>
          </a:extLst>
        </xdr:cNvPr>
        <xdr:cNvSpPr/>
      </xdr:nvSpPr>
      <xdr:spPr>
        <a:xfrm rot="10800000" flipH="1" flipV="1">
          <a:off x="4640580" y="2392680"/>
          <a:ext cx="1493877" cy="308610"/>
        </a:xfrm>
        <a:prstGeom prst="wedgeRoundRectCallout">
          <a:avLst>
            <a:gd name="adj1" fmla="val 54254"/>
            <a:gd name="adj2" fmla="val -262062"/>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1</xdr:col>
      <xdr:colOff>38100</xdr:colOff>
      <xdr:row>16</xdr:row>
      <xdr:rowOff>99060</xdr:rowOff>
    </xdr:from>
    <xdr:to>
      <xdr:col>7</xdr:col>
      <xdr:colOff>398040</xdr:colOff>
      <xdr:row>17</xdr:row>
      <xdr:rowOff>184277</xdr:rowOff>
    </xdr:to>
    <xdr:grpSp>
      <xdr:nvGrpSpPr>
        <xdr:cNvPr id="5" name="グループ化 4">
          <a:extLst>
            <a:ext uri="{FF2B5EF4-FFF2-40B4-BE49-F238E27FC236}">
              <a16:creationId xmlns:a16="http://schemas.microsoft.com/office/drawing/2014/main" id="{00000000-0008-0000-0B00-000005000000}"/>
            </a:ext>
          </a:extLst>
        </xdr:cNvPr>
        <xdr:cNvGrpSpPr/>
      </xdr:nvGrpSpPr>
      <xdr:grpSpPr>
        <a:xfrm>
          <a:off x="777240" y="4251960"/>
          <a:ext cx="4063260" cy="275717"/>
          <a:chOff x="861060" y="4251960"/>
          <a:chExt cx="4063260" cy="275717"/>
        </a:xfrm>
      </xdr:grpSpPr>
      <xdr:sp macro="" textlink="">
        <xdr:nvSpPr>
          <xdr:cNvPr id="6" name="正方形/長方形 5">
            <a:extLst>
              <a:ext uri="{FF2B5EF4-FFF2-40B4-BE49-F238E27FC236}">
                <a16:creationId xmlns:a16="http://schemas.microsoft.com/office/drawing/2014/main" id="{00000000-0008-0000-0B00-000006000000}"/>
              </a:ext>
            </a:extLst>
          </xdr:cNvPr>
          <xdr:cNvSpPr/>
        </xdr:nvSpPr>
        <xdr:spPr>
          <a:xfrm>
            <a:off x="861060" y="4282440"/>
            <a:ext cx="430937" cy="230684"/>
          </a:xfrm>
          <a:prstGeom prst="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 name="テキスト ボックス 6">
            <a:extLst>
              <a:ext uri="{FF2B5EF4-FFF2-40B4-BE49-F238E27FC236}">
                <a16:creationId xmlns:a16="http://schemas.microsoft.com/office/drawing/2014/main" id="{00000000-0008-0000-0B00-000007000000}"/>
              </a:ext>
            </a:extLst>
          </xdr:cNvPr>
          <xdr:cNvSpPr txBox="1"/>
        </xdr:nvSpPr>
        <xdr:spPr>
          <a:xfrm>
            <a:off x="1264920" y="4251960"/>
            <a:ext cx="36594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に金額を入力してください。差引残額は自動計算されます。</a:t>
            </a:r>
          </a:p>
        </xdr:txBody>
      </xdr:sp>
    </xdr:grpSp>
    <xdr:clientData/>
  </xdr:twoCellAnchor>
  <xdr:twoCellAnchor>
    <xdr:from>
      <xdr:col>0</xdr:col>
      <xdr:colOff>0</xdr:colOff>
      <xdr:row>0</xdr:row>
      <xdr:rowOff>0</xdr:rowOff>
    </xdr:from>
    <xdr:to>
      <xdr:col>1</xdr:col>
      <xdr:colOff>272665</xdr:colOff>
      <xdr:row>1</xdr:row>
      <xdr:rowOff>241935</xdr:rowOff>
    </xdr:to>
    <xdr:sp macro="" textlink="">
      <xdr:nvSpPr>
        <xdr:cNvPr id="8" name="角丸四角形 7">
          <a:extLst>
            <a:ext uri="{FF2B5EF4-FFF2-40B4-BE49-F238E27FC236}">
              <a16:creationId xmlns:a16="http://schemas.microsoft.com/office/drawing/2014/main" id="{00000000-0008-0000-0B00-000008000000}"/>
            </a:ext>
          </a:extLst>
        </xdr:cNvPr>
        <xdr:cNvSpPr/>
      </xdr:nvSpPr>
      <xdr:spPr>
        <a:xfrm>
          <a:off x="0" y="0"/>
          <a:ext cx="1011805" cy="49339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1</xdr:col>
      <xdr:colOff>76200</xdr:colOff>
      <xdr:row>4</xdr:row>
      <xdr:rowOff>22860</xdr:rowOff>
    </xdr:from>
    <xdr:to>
      <xdr:col>4</xdr:col>
      <xdr:colOff>99060</xdr:colOff>
      <xdr:row>5</xdr:row>
      <xdr:rowOff>213360</xdr:rowOff>
    </xdr:to>
    <xdr:sp macro="" textlink="">
      <xdr:nvSpPr>
        <xdr:cNvPr id="10" name="角丸四角形吹き出し 3">
          <a:extLst>
            <a:ext uri="{FF2B5EF4-FFF2-40B4-BE49-F238E27FC236}">
              <a16:creationId xmlns:a16="http://schemas.microsoft.com/office/drawing/2014/main" id="{179FF92E-D877-41E6-AE9F-13168429FF1C}"/>
            </a:ext>
          </a:extLst>
        </xdr:cNvPr>
        <xdr:cNvSpPr/>
      </xdr:nvSpPr>
      <xdr:spPr>
        <a:xfrm>
          <a:off x="815340" y="1028700"/>
          <a:ext cx="1874520" cy="441960"/>
        </a:xfrm>
        <a:prstGeom prst="wedgeRoundRectCallout">
          <a:avLst>
            <a:gd name="adj1" fmla="val 76751"/>
            <a:gd name="adj2" fmla="val 32138"/>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校区名はプルダウン選択</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411968</xdr:colOff>
      <xdr:row>1</xdr:row>
      <xdr:rowOff>85725</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0" y="0"/>
          <a:ext cx="1013948" cy="46672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4</xdr:col>
      <xdr:colOff>57965</xdr:colOff>
      <xdr:row>6</xdr:row>
      <xdr:rowOff>331469</xdr:rowOff>
    </xdr:from>
    <xdr:to>
      <xdr:col>4</xdr:col>
      <xdr:colOff>545085</xdr:colOff>
      <xdr:row>8</xdr:row>
      <xdr:rowOff>93344</xdr:rowOff>
    </xdr:to>
    <xdr:sp macro="" textlink="">
      <xdr:nvSpPr>
        <xdr:cNvPr id="4" name="Oval 3">
          <a:extLst>
            <a:ext uri="{FF2B5EF4-FFF2-40B4-BE49-F238E27FC236}">
              <a16:creationId xmlns:a16="http://schemas.microsoft.com/office/drawing/2014/main" id="{00000000-0008-0000-0D00-000004000000}"/>
            </a:ext>
          </a:extLst>
        </xdr:cNvPr>
        <xdr:cNvSpPr>
          <a:spLocks noChangeArrowheads="1"/>
        </xdr:cNvSpPr>
      </xdr:nvSpPr>
      <xdr:spPr bwMode="auto">
        <a:xfrm>
          <a:off x="2496365" y="2617469"/>
          <a:ext cx="487120" cy="523875"/>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lstStyle/>
        <a:p>
          <a:endParaRPr lang="ja-JP" altLang="en-US"/>
        </a:p>
      </xdr:txBody>
    </xdr:sp>
    <xdr:clientData/>
  </xdr:twoCellAnchor>
  <xdr:twoCellAnchor>
    <xdr:from>
      <xdr:col>8</xdr:col>
      <xdr:colOff>354875</xdr:colOff>
      <xdr:row>6</xdr:row>
      <xdr:rowOff>342900</xdr:rowOff>
    </xdr:from>
    <xdr:to>
      <xdr:col>9</xdr:col>
      <xdr:colOff>234590</xdr:colOff>
      <xdr:row>8</xdr:row>
      <xdr:rowOff>76200</xdr:rowOff>
    </xdr:to>
    <xdr:sp macro="" textlink="">
      <xdr:nvSpPr>
        <xdr:cNvPr id="5" name="Oval 3">
          <a:extLst>
            <a:ext uri="{FF2B5EF4-FFF2-40B4-BE49-F238E27FC236}">
              <a16:creationId xmlns:a16="http://schemas.microsoft.com/office/drawing/2014/main" id="{00000000-0008-0000-0D00-000005000000}"/>
            </a:ext>
          </a:extLst>
        </xdr:cNvPr>
        <xdr:cNvSpPr>
          <a:spLocks noChangeArrowheads="1"/>
        </xdr:cNvSpPr>
      </xdr:nvSpPr>
      <xdr:spPr bwMode="auto">
        <a:xfrm>
          <a:off x="5170715" y="2628900"/>
          <a:ext cx="481695" cy="495300"/>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lstStyle/>
        <a:p>
          <a:endParaRPr lang="ja-JP" altLang="en-US"/>
        </a:p>
      </xdr:txBody>
    </xdr:sp>
    <xdr:clientData/>
  </xdr:twoCellAnchor>
  <xdr:twoCellAnchor>
    <xdr:from>
      <xdr:col>0</xdr:col>
      <xdr:colOff>198120</xdr:colOff>
      <xdr:row>11</xdr:row>
      <xdr:rowOff>1508759</xdr:rowOff>
    </xdr:from>
    <xdr:to>
      <xdr:col>10</xdr:col>
      <xdr:colOff>335280</xdr:colOff>
      <xdr:row>11</xdr:row>
      <xdr:rowOff>2171700</xdr:rowOff>
    </xdr:to>
    <xdr:sp macro="" textlink="">
      <xdr:nvSpPr>
        <xdr:cNvPr id="6" name="角丸四角形吹き出し 5">
          <a:extLst>
            <a:ext uri="{FF2B5EF4-FFF2-40B4-BE49-F238E27FC236}">
              <a16:creationId xmlns:a16="http://schemas.microsoft.com/office/drawing/2014/main" id="{00000000-0008-0000-0D00-000006000000}"/>
            </a:ext>
          </a:extLst>
        </xdr:cNvPr>
        <xdr:cNvSpPr/>
      </xdr:nvSpPr>
      <xdr:spPr>
        <a:xfrm rot="10800000" flipH="1" flipV="1">
          <a:off x="198120" y="5387339"/>
          <a:ext cx="6156960" cy="662941"/>
        </a:xfrm>
        <a:prstGeom prst="wedgeRoundRectCallout">
          <a:avLst>
            <a:gd name="adj1" fmla="val -45733"/>
            <a:gd name="adj2" fmla="val -48263"/>
            <a:gd name="adj3" fmla="val 16667"/>
          </a:avLst>
        </a:prstGeom>
        <a:noFill/>
        <a:ln w="25400"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この欄の記入については、行事内容や購入の目的が不明瞭なものがありますので、わかりにくいものには、解説をお願いします。また、画用紙の購入といった場合は、何の行事で何を目的としたものかご記入ください。</a:t>
          </a:r>
        </a:p>
      </xdr:txBody>
    </xdr:sp>
    <xdr:clientData/>
  </xdr:twoCellAnchor>
  <xdr:twoCellAnchor>
    <xdr:from>
      <xdr:col>6</xdr:col>
      <xdr:colOff>24764</xdr:colOff>
      <xdr:row>10</xdr:row>
      <xdr:rowOff>137160</xdr:rowOff>
    </xdr:from>
    <xdr:to>
      <xdr:col>10</xdr:col>
      <xdr:colOff>457199</xdr:colOff>
      <xdr:row>11</xdr:row>
      <xdr:rowOff>440055</xdr:rowOff>
    </xdr:to>
    <xdr:sp macro="" textlink="">
      <xdr:nvSpPr>
        <xdr:cNvPr id="7" name="角丸四角形 6">
          <a:extLst>
            <a:ext uri="{FF2B5EF4-FFF2-40B4-BE49-F238E27FC236}">
              <a16:creationId xmlns:a16="http://schemas.microsoft.com/office/drawing/2014/main" id="{00000000-0008-0000-0D00-000007000000}"/>
            </a:ext>
          </a:extLst>
        </xdr:cNvPr>
        <xdr:cNvSpPr/>
      </xdr:nvSpPr>
      <xdr:spPr>
        <a:xfrm>
          <a:off x="3636644" y="3749040"/>
          <a:ext cx="2840355" cy="56959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050" b="0">
              <a:solidFill>
                <a:srgbClr val="FF0000"/>
              </a:solidFill>
              <a:latin typeface="HGｺﾞｼｯｸE" panose="020B0909000000000000" pitchFamily="49" charset="-128"/>
              <a:ea typeface="HGｺﾞｼｯｸE" panose="020B0909000000000000" pitchFamily="49" charset="-128"/>
            </a:rPr>
            <a:t>セル内での文章の改行は「</a:t>
          </a:r>
          <a:r>
            <a:rPr kumimoji="1" lang="en-US" altLang="ja-JP" sz="1050" b="0">
              <a:solidFill>
                <a:srgbClr val="FF0000"/>
              </a:solidFill>
              <a:latin typeface="HGｺﾞｼｯｸE" panose="020B0909000000000000" pitchFamily="49" charset="-128"/>
              <a:ea typeface="HGｺﾞｼｯｸE" panose="020B0909000000000000" pitchFamily="49" charset="-128"/>
            </a:rPr>
            <a:t>Alt</a:t>
          </a:r>
          <a:r>
            <a:rPr kumimoji="1" lang="ja-JP" altLang="en-US" sz="1050" b="0">
              <a:solidFill>
                <a:srgbClr val="FF0000"/>
              </a:solidFill>
              <a:latin typeface="HGｺﾞｼｯｸE" panose="020B0909000000000000" pitchFamily="49" charset="-128"/>
              <a:ea typeface="HGｺﾞｼｯｸE" panose="020B0909000000000000" pitchFamily="49" charset="-128"/>
            </a:rPr>
            <a:t>＋</a:t>
          </a:r>
          <a:r>
            <a:rPr kumimoji="1" lang="en-US" altLang="ja-JP" sz="1050" b="0">
              <a:solidFill>
                <a:srgbClr val="FF0000"/>
              </a:solidFill>
              <a:latin typeface="HGｺﾞｼｯｸE" panose="020B0909000000000000" pitchFamily="49" charset="-128"/>
              <a:ea typeface="HGｺﾞｼｯｸE" panose="020B0909000000000000" pitchFamily="49" charset="-128"/>
            </a:rPr>
            <a:t>Enter</a:t>
          </a:r>
          <a:r>
            <a:rPr kumimoji="1" lang="ja-JP" altLang="en-US" sz="1050" b="0">
              <a:solidFill>
                <a:srgbClr val="FF0000"/>
              </a:solidFill>
              <a:latin typeface="HGｺﾞｼｯｸE" panose="020B0909000000000000" pitchFamily="49" charset="-128"/>
              <a:ea typeface="HGｺﾞｼｯｸE" panose="020B0909000000000000" pitchFamily="49" charset="-128"/>
            </a:rPr>
            <a:t>」で実行できます。</a:t>
          </a:r>
        </a:p>
      </xdr:txBody>
    </xdr:sp>
    <xdr:clientData/>
  </xdr:twoCellAnchor>
  <xdr:twoCellAnchor>
    <xdr:from>
      <xdr:col>7</xdr:col>
      <xdr:colOff>36194</xdr:colOff>
      <xdr:row>11</xdr:row>
      <xdr:rowOff>716281</xdr:rowOff>
    </xdr:from>
    <xdr:to>
      <xdr:col>10</xdr:col>
      <xdr:colOff>426720</xdr:colOff>
      <xdr:row>11</xdr:row>
      <xdr:rowOff>1234441</xdr:rowOff>
    </xdr:to>
    <xdr:sp macro="" textlink="">
      <xdr:nvSpPr>
        <xdr:cNvPr id="8" name="角丸四角形吹き出し 7">
          <a:extLst>
            <a:ext uri="{FF2B5EF4-FFF2-40B4-BE49-F238E27FC236}">
              <a16:creationId xmlns:a16="http://schemas.microsoft.com/office/drawing/2014/main" id="{00000000-0008-0000-0D00-000008000000}"/>
            </a:ext>
          </a:extLst>
        </xdr:cNvPr>
        <xdr:cNvSpPr/>
      </xdr:nvSpPr>
      <xdr:spPr>
        <a:xfrm rot="10800000" flipH="1" flipV="1">
          <a:off x="4250054" y="4594861"/>
          <a:ext cx="2196466" cy="518160"/>
        </a:xfrm>
        <a:prstGeom prst="wedgeRoundRectCallout">
          <a:avLst>
            <a:gd name="adj1" fmla="val -89350"/>
            <a:gd name="adj2" fmla="val 67032"/>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計算式を記入の場合は合計金額まで記載してください。</a:t>
          </a:r>
          <a:r>
            <a:rPr kumimoji="1" lang="ja-JP" altLang="en-US" sz="1100">
              <a:noFill/>
            </a:rPr>
            <a:t>押印ｎ</a:t>
          </a:r>
        </a:p>
      </xdr:txBody>
    </xdr:sp>
    <xdr:clientData/>
  </xdr:twoCellAnchor>
  <xdr:twoCellAnchor>
    <xdr:from>
      <xdr:col>7</xdr:col>
      <xdr:colOff>519611</xdr:colOff>
      <xdr:row>20</xdr:row>
      <xdr:rowOff>13335</xdr:rowOff>
    </xdr:from>
    <xdr:to>
      <xdr:col>8</xdr:col>
      <xdr:colOff>548640</xdr:colOff>
      <xdr:row>22</xdr:row>
      <xdr:rowOff>114299</xdr:rowOff>
    </xdr:to>
    <xdr:sp macro="" textlink="">
      <xdr:nvSpPr>
        <xdr:cNvPr id="9" name="Oval 3">
          <a:extLst>
            <a:ext uri="{FF2B5EF4-FFF2-40B4-BE49-F238E27FC236}">
              <a16:creationId xmlns:a16="http://schemas.microsoft.com/office/drawing/2014/main" id="{00000000-0008-0000-0D00-000009000000}"/>
            </a:ext>
          </a:extLst>
        </xdr:cNvPr>
        <xdr:cNvSpPr>
          <a:spLocks noChangeArrowheads="1"/>
        </xdr:cNvSpPr>
      </xdr:nvSpPr>
      <xdr:spPr bwMode="auto">
        <a:xfrm>
          <a:off x="4733471" y="7854315"/>
          <a:ext cx="631009" cy="436244"/>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nchor="ctr"/>
        <a:lstStyle/>
        <a:p>
          <a:pPr algn="ctr"/>
          <a:endParaRPr lang="en-US" altLang="ja-JP" sz="1000" b="1">
            <a:solidFill>
              <a:srgbClr val="FF0000"/>
            </a:solidFill>
          </a:endParaRPr>
        </a:p>
        <a:p>
          <a:pPr algn="ctr"/>
          <a:r>
            <a:rPr lang="ja-JP" altLang="en-US" sz="1050" b="1">
              <a:solidFill>
                <a:srgbClr val="FF0000"/>
              </a:solidFill>
            </a:rPr>
            <a:t>係印</a:t>
          </a:r>
          <a:endParaRPr lang="en-US" altLang="ja-JP" sz="1050" b="1">
            <a:solidFill>
              <a:srgbClr val="FF0000"/>
            </a:solidFill>
          </a:endParaRPr>
        </a:p>
        <a:p>
          <a:pPr algn="ctr"/>
          <a:endParaRPr lang="ja-JP" altLang="en-US"/>
        </a:p>
      </xdr:txBody>
    </xdr:sp>
    <xdr:clientData/>
  </xdr:twoCellAnchor>
  <xdr:twoCellAnchor>
    <xdr:from>
      <xdr:col>5</xdr:col>
      <xdr:colOff>277707</xdr:colOff>
      <xdr:row>16</xdr:row>
      <xdr:rowOff>44448</xdr:rowOff>
    </xdr:from>
    <xdr:to>
      <xdr:col>10</xdr:col>
      <xdr:colOff>258656</xdr:colOff>
      <xdr:row>17</xdr:row>
      <xdr:rowOff>198015</xdr:rowOff>
    </xdr:to>
    <xdr:sp macro="" textlink="">
      <xdr:nvSpPr>
        <xdr:cNvPr id="10" name="角丸四角形吹き出し 9">
          <a:extLst>
            <a:ext uri="{FF2B5EF4-FFF2-40B4-BE49-F238E27FC236}">
              <a16:creationId xmlns:a16="http://schemas.microsoft.com/office/drawing/2014/main" id="{00000000-0008-0000-0D00-00000A000000}"/>
            </a:ext>
          </a:extLst>
        </xdr:cNvPr>
        <xdr:cNvSpPr/>
      </xdr:nvSpPr>
      <xdr:spPr>
        <a:xfrm>
          <a:off x="3287607" y="7077708"/>
          <a:ext cx="2990849" cy="321207"/>
        </a:xfrm>
        <a:prstGeom prst="wedgeRoundRectCallout">
          <a:avLst>
            <a:gd name="adj1" fmla="val 6146"/>
            <a:gd name="adj2" fmla="val 177899"/>
            <a:gd name="adj3" fmla="val 16667"/>
          </a:avLst>
        </a:prstGeom>
        <a:noFill/>
        <a:ln w="25400" cap="flat" cmpd="sng" algn="ctr">
          <a:solidFill>
            <a:sysClr val="windowText" lastClr="000000"/>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レジ担当者の押印またはサイン</a:t>
          </a:r>
          <a:endParaRPr kumimoji="1" lang="en-US" altLang="ja-JP"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endParaRPr>
        </a:p>
      </xdr:txBody>
    </xdr:sp>
    <xdr:clientData/>
  </xdr:twoCellAnchor>
  <xdr:twoCellAnchor>
    <xdr:from>
      <xdr:col>0</xdr:col>
      <xdr:colOff>302895</xdr:colOff>
      <xdr:row>12</xdr:row>
      <xdr:rowOff>283845</xdr:rowOff>
    </xdr:from>
    <xdr:to>
      <xdr:col>10</xdr:col>
      <xdr:colOff>384804</xdr:colOff>
      <xdr:row>32</xdr:row>
      <xdr:rowOff>99060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302895" y="6402705"/>
          <a:ext cx="6101709" cy="359473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525780</xdr:colOff>
      <xdr:row>23</xdr:row>
      <xdr:rowOff>165735</xdr:rowOff>
    </xdr:from>
    <xdr:to>
      <xdr:col>3</xdr:col>
      <xdr:colOff>512461</xdr:colOff>
      <xdr:row>25</xdr:row>
      <xdr:rowOff>137173</xdr:rowOff>
    </xdr:to>
    <xdr:sp macro="" textlink="">
      <xdr:nvSpPr>
        <xdr:cNvPr id="12" name="角丸四角形吹き出し 11">
          <a:extLst>
            <a:ext uri="{FF2B5EF4-FFF2-40B4-BE49-F238E27FC236}">
              <a16:creationId xmlns:a16="http://schemas.microsoft.com/office/drawing/2014/main" id="{00000000-0008-0000-0D00-00000C000000}"/>
            </a:ext>
          </a:extLst>
        </xdr:cNvPr>
        <xdr:cNvSpPr/>
      </xdr:nvSpPr>
      <xdr:spPr>
        <a:xfrm>
          <a:off x="525780" y="8509635"/>
          <a:ext cx="1792621" cy="306718"/>
        </a:xfrm>
        <a:prstGeom prst="wedgeRoundRectCallout">
          <a:avLst>
            <a:gd name="adj1" fmla="val 53857"/>
            <a:gd name="adj2" fmla="val -128617"/>
            <a:gd name="adj3" fmla="val 16667"/>
          </a:avLst>
        </a:prstGeom>
        <a:noFill/>
        <a:ln w="25400" cap="flat" cmpd="sng" algn="ctr">
          <a:solidFill>
            <a:sysClr val="windowText" lastClr="000000"/>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但し書きを忘れない</a:t>
          </a:r>
          <a:endParaRPr kumimoji="1" lang="ja-JP" altLang="en-US" sz="1100" b="1" i="0" u="none" strike="noStrike" kern="0" cap="none" spc="0" normalizeH="0" baseline="0" noProof="0">
            <a:ln>
              <a:noFill/>
            </a:ln>
            <a:solidFill>
              <a:srgbClr val="FF0000"/>
            </a:solidFill>
            <a:effectLst/>
            <a:uLnTx/>
            <a:uFillTx/>
            <a:latin typeface="HG正楷書体-PRO" panose="03000600000000000000" pitchFamily="66" charset="-128"/>
            <a:ea typeface="HG正楷書体-PRO" panose="03000600000000000000" pitchFamily="66" charset="-128"/>
          </a:endParaRPr>
        </a:p>
      </xdr:txBody>
    </xdr:sp>
    <xdr:clientData/>
  </xdr:twoCellAnchor>
  <xdr:twoCellAnchor>
    <xdr:from>
      <xdr:col>8</xdr:col>
      <xdr:colOff>573405</xdr:colOff>
      <xdr:row>24</xdr:row>
      <xdr:rowOff>13335</xdr:rowOff>
    </xdr:from>
    <xdr:to>
      <xdr:col>9</xdr:col>
      <xdr:colOff>502923</xdr:colOff>
      <xdr:row>28</xdr:row>
      <xdr:rowOff>13335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5389245" y="8524875"/>
          <a:ext cx="531498" cy="70104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HGｺﾞｼｯｸE" panose="020B0909000000000000" pitchFamily="49" charset="-128"/>
              <a:ea typeface="HGｺﾞｼｯｸE" panose="020B0909000000000000" pitchFamily="49" charset="-128"/>
            </a:rPr>
            <a:t>社印</a:t>
          </a:r>
        </a:p>
      </xdr:txBody>
    </xdr:sp>
    <xdr:clientData/>
  </xdr:twoCellAnchor>
  <xdr:twoCellAnchor>
    <xdr:from>
      <xdr:col>8</xdr:col>
      <xdr:colOff>485774</xdr:colOff>
      <xdr:row>28</xdr:row>
      <xdr:rowOff>68581</xdr:rowOff>
    </xdr:from>
    <xdr:to>
      <xdr:col>9</xdr:col>
      <xdr:colOff>544850</xdr:colOff>
      <xdr:row>32</xdr:row>
      <xdr:rowOff>11431</xdr:rowOff>
    </xdr:to>
    <xdr:sp macro="" textlink="">
      <xdr:nvSpPr>
        <xdr:cNvPr id="14" name="Oval 3">
          <a:extLst>
            <a:ext uri="{FF2B5EF4-FFF2-40B4-BE49-F238E27FC236}">
              <a16:creationId xmlns:a16="http://schemas.microsoft.com/office/drawing/2014/main" id="{00000000-0008-0000-0D00-00000E000000}"/>
            </a:ext>
          </a:extLst>
        </xdr:cNvPr>
        <xdr:cNvSpPr>
          <a:spLocks noChangeArrowheads="1"/>
        </xdr:cNvSpPr>
      </xdr:nvSpPr>
      <xdr:spPr bwMode="auto">
        <a:xfrm>
          <a:off x="5301614" y="9281161"/>
          <a:ext cx="661056" cy="628650"/>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nchor="ctr"/>
        <a:lstStyle/>
        <a:p>
          <a:pPr algn="ctr">
            <a:lnSpc>
              <a:spcPts val="1300"/>
            </a:lnSpc>
          </a:pPr>
          <a:r>
            <a:rPr lang="ja-JP" altLang="en-US">
              <a:solidFill>
                <a:srgbClr val="FF0000"/>
              </a:solidFill>
              <a:latin typeface="HGｺﾞｼｯｸE" panose="020B0909000000000000" pitchFamily="49" charset="-128"/>
              <a:ea typeface="HGｺﾞｼｯｸE" panose="020B0909000000000000" pitchFamily="49" charset="-128"/>
            </a:rPr>
            <a:t>代表者印</a:t>
          </a:r>
        </a:p>
      </xdr:txBody>
    </xdr:sp>
    <xdr:clientData/>
  </xdr:twoCellAnchor>
  <xdr:twoCellAnchor>
    <xdr:from>
      <xdr:col>2</xdr:col>
      <xdr:colOff>45720</xdr:colOff>
      <xdr:row>8</xdr:row>
      <xdr:rowOff>114300</xdr:rowOff>
    </xdr:from>
    <xdr:to>
      <xdr:col>4</xdr:col>
      <xdr:colOff>312419</xdr:colOff>
      <xdr:row>9</xdr:row>
      <xdr:rowOff>7619</xdr:rowOff>
    </xdr:to>
    <xdr:sp macro="" textlink="">
      <xdr:nvSpPr>
        <xdr:cNvPr id="15" name="角丸四角形吹き出し 14">
          <a:extLst>
            <a:ext uri="{FF2B5EF4-FFF2-40B4-BE49-F238E27FC236}">
              <a16:creationId xmlns:a16="http://schemas.microsoft.com/office/drawing/2014/main" id="{00000000-0008-0000-0D00-00000F000000}"/>
            </a:ext>
          </a:extLst>
        </xdr:cNvPr>
        <xdr:cNvSpPr/>
      </xdr:nvSpPr>
      <xdr:spPr>
        <a:xfrm rot="10800000" flipH="1" flipV="1">
          <a:off x="1249680" y="3070860"/>
          <a:ext cx="1470659" cy="274319"/>
        </a:xfrm>
        <a:prstGeom prst="wedgeRoundRectCallout">
          <a:avLst>
            <a:gd name="adj1" fmla="val 36983"/>
            <a:gd name="adj2" fmla="val -76348"/>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8</xdr:col>
      <xdr:colOff>121920</xdr:colOff>
      <xdr:row>8</xdr:row>
      <xdr:rowOff>137160</xdr:rowOff>
    </xdr:from>
    <xdr:to>
      <xdr:col>10</xdr:col>
      <xdr:colOff>388619</xdr:colOff>
      <xdr:row>9</xdr:row>
      <xdr:rowOff>30479</xdr:rowOff>
    </xdr:to>
    <xdr:sp macro="" textlink="">
      <xdr:nvSpPr>
        <xdr:cNvPr id="16" name="角丸四角形吹き出し 15">
          <a:extLst>
            <a:ext uri="{FF2B5EF4-FFF2-40B4-BE49-F238E27FC236}">
              <a16:creationId xmlns:a16="http://schemas.microsoft.com/office/drawing/2014/main" id="{00000000-0008-0000-0D00-000010000000}"/>
            </a:ext>
          </a:extLst>
        </xdr:cNvPr>
        <xdr:cNvSpPr/>
      </xdr:nvSpPr>
      <xdr:spPr>
        <a:xfrm rot="10800000" flipH="1" flipV="1">
          <a:off x="4937760" y="3093720"/>
          <a:ext cx="1470659" cy="274319"/>
        </a:xfrm>
        <a:prstGeom prst="wedgeRoundRectCallout">
          <a:avLst>
            <a:gd name="adj1" fmla="val 2786"/>
            <a:gd name="adj2" fmla="val -115237"/>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2</xdr:col>
      <xdr:colOff>106680</xdr:colOff>
      <xdr:row>2</xdr:row>
      <xdr:rowOff>106680</xdr:rowOff>
    </xdr:from>
    <xdr:to>
      <xdr:col>5</xdr:col>
      <xdr:colOff>175260</xdr:colOff>
      <xdr:row>3</xdr:row>
      <xdr:rowOff>259080</xdr:rowOff>
    </xdr:to>
    <xdr:sp macro="" textlink="">
      <xdr:nvSpPr>
        <xdr:cNvPr id="3" name="角丸四角形吹き出し 3">
          <a:extLst>
            <a:ext uri="{FF2B5EF4-FFF2-40B4-BE49-F238E27FC236}">
              <a16:creationId xmlns:a16="http://schemas.microsoft.com/office/drawing/2014/main" id="{61D93DF9-F28B-4455-98FD-174C971475D7}"/>
            </a:ext>
          </a:extLst>
        </xdr:cNvPr>
        <xdr:cNvSpPr/>
      </xdr:nvSpPr>
      <xdr:spPr>
        <a:xfrm>
          <a:off x="1310640" y="868680"/>
          <a:ext cx="1874520" cy="441960"/>
        </a:xfrm>
        <a:prstGeom prst="wedgeRoundRectCallout">
          <a:avLst>
            <a:gd name="adj1" fmla="val 76751"/>
            <a:gd name="adj2" fmla="val 32138"/>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校区名はプルダウン選択</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411968</xdr:colOff>
      <xdr:row>1</xdr:row>
      <xdr:rowOff>85725</xdr:rowOff>
    </xdr:to>
    <xdr:sp macro="" textlink="">
      <xdr:nvSpPr>
        <xdr:cNvPr id="2" name="角丸四角形 1">
          <a:extLst>
            <a:ext uri="{FF2B5EF4-FFF2-40B4-BE49-F238E27FC236}">
              <a16:creationId xmlns:a16="http://schemas.microsoft.com/office/drawing/2014/main" id="{00000000-0008-0000-0E00-000002000000}"/>
            </a:ext>
          </a:extLst>
        </xdr:cNvPr>
        <xdr:cNvSpPr/>
      </xdr:nvSpPr>
      <xdr:spPr>
        <a:xfrm>
          <a:off x="0" y="0"/>
          <a:ext cx="1013948" cy="46672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4</xdr:col>
      <xdr:colOff>57965</xdr:colOff>
      <xdr:row>6</xdr:row>
      <xdr:rowOff>331469</xdr:rowOff>
    </xdr:from>
    <xdr:to>
      <xdr:col>4</xdr:col>
      <xdr:colOff>545085</xdr:colOff>
      <xdr:row>8</xdr:row>
      <xdr:rowOff>93344</xdr:rowOff>
    </xdr:to>
    <xdr:sp macro="" textlink="">
      <xdr:nvSpPr>
        <xdr:cNvPr id="4" name="Oval 3">
          <a:extLst>
            <a:ext uri="{FF2B5EF4-FFF2-40B4-BE49-F238E27FC236}">
              <a16:creationId xmlns:a16="http://schemas.microsoft.com/office/drawing/2014/main" id="{00000000-0008-0000-0E00-000004000000}"/>
            </a:ext>
          </a:extLst>
        </xdr:cNvPr>
        <xdr:cNvSpPr>
          <a:spLocks noChangeArrowheads="1"/>
        </xdr:cNvSpPr>
      </xdr:nvSpPr>
      <xdr:spPr bwMode="auto">
        <a:xfrm>
          <a:off x="2465885" y="2526029"/>
          <a:ext cx="487120" cy="523875"/>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lstStyle/>
        <a:p>
          <a:endParaRPr lang="ja-JP" altLang="en-US"/>
        </a:p>
      </xdr:txBody>
    </xdr:sp>
    <xdr:clientData/>
  </xdr:twoCellAnchor>
  <xdr:twoCellAnchor>
    <xdr:from>
      <xdr:col>8</xdr:col>
      <xdr:colOff>354875</xdr:colOff>
      <xdr:row>6</xdr:row>
      <xdr:rowOff>342900</xdr:rowOff>
    </xdr:from>
    <xdr:to>
      <xdr:col>9</xdr:col>
      <xdr:colOff>234590</xdr:colOff>
      <xdr:row>8</xdr:row>
      <xdr:rowOff>76200</xdr:rowOff>
    </xdr:to>
    <xdr:sp macro="" textlink="">
      <xdr:nvSpPr>
        <xdr:cNvPr id="5" name="Oval 3">
          <a:extLst>
            <a:ext uri="{FF2B5EF4-FFF2-40B4-BE49-F238E27FC236}">
              <a16:creationId xmlns:a16="http://schemas.microsoft.com/office/drawing/2014/main" id="{00000000-0008-0000-0E00-000005000000}"/>
            </a:ext>
          </a:extLst>
        </xdr:cNvPr>
        <xdr:cNvSpPr>
          <a:spLocks noChangeArrowheads="1"/>
        </xdr:cNvSpPr>
      </xdr:nvSpPr>
      <xdr:spPr bwMode="auto">
        <a:xfrm>
          <a:off x="5170715" y="2537460"/>
          <a:ext cx="481695" cy="495300"/>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lstStyle/>
        <a:p>
          <a:endParaRPr lang="ja-JP" altLang="en-US"/>
        </a:p>
      </xdr:txBody>
    </xdr:sp>
    <xdr:clientData/>
  </xdr:twoCellAnchor>
  <xdr:twoCellAnchor>
    <xdr:from>
      <xdr:col>2</xdr:col>
      <xdr:colOff>38100</xdr:colOff>
      <xdr:row>8</xdr:row>
      <xdr:rowOff>137160</xdr:rowOff>
    </xdr:from>
    <xdr:to>
      <xdr:col>4</xdr:col>
      <xdr:colOff>304799</xdr:colOff>
      <xdr:row>9</xdr:row>
      <xdr:rowOff>30479</xdr:rowOff>
    </xdr:to>
    <xdr:sp macro="" textlink="">
      <xdr:nvSpPr>
        <xdr:cNvPr id="15" name="角丸四角形吹き出し 14">
          <a:extLst>
            <a:ext uri="{FF2B5EF4-FFF2-40B4-BE49-F238E27FC236}">
              <a16:creationId xmlns:a16="http://schemas.microsoft.com/office/drawing/2014/main" id="{00000000-0008-0000-0E00-00000F000000}"/>
            </a:ext>
          </a:extLst>
        </xdr:cNvPr>
        <xdr:cNvSpPr/>
      </xdr:nvSpPr>
      <xdr:spPr>
        <a:xfrm rot="10800000" flipH="1" flipV="1">
          <a:off x="1242060" y="3093720"/>
          <a:ext cx="1470659" cy="274319"/>
        </a:xfrm>
        <a:prstGeom prst="wedgeRoundRectCallout">
          <a:avLst>
            <a:gd name="adj1" fmla="val 36983"/>
            <a:gd name="adj2" fmla="val -76348"/>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8</xdr:col>
      <xdr:colOff>60960</xdr:colOff>
      <xdr:row>8</xdr:row>
      <xdr:rowOff>121920</xdr:rowOff>
    </xdr:from>
    <xdr:to>
      <xdr:col>10</xdr:col>
      <xdr:colOff>327659</xdr:colOff>
      <xdr:row>9</xdr:row>
      <xdr:rowOff>15239</xdr:rowOff>
    </xdr:to>
    <xdr:sp macro="" textlink="">
      <xdr:nvSpPr>
        <xdr:cNvPr id="16" name="角丸四角形吹き出し 15">
          <a:extLst>
            <a:ext uri="{FF2B5EF4-FFF2-40B4-BE49-F238E27FC236}">
              <a16:creationId xmlns:a16="http://schemas.microsoft.com/office/drawing/2014/main" id="{00000000-0008-0000-0E00-000010000000}"/>
            </a:ext>
          </a:extLst>
        </xdr:cNvPr>
        <xdr:cNvSpPr/>
      </xdr:nvSpPr>
      <xdr:spPr>
        <a:xfrm rot="10800000" flipH="1" flipV="1">
          <a:off x="4876800" y="3078480"/>
          <a:ext cx="1470659" cy="274319"/>
        </a:xfrm>
        <a:prstGeom prst="wedgeRoundRectCallout">
          <a:avLst>
            <a:gd name="adj1" fmla="val 2268"/>
            <a:gd name="adj2" fmla="val -87459"/>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0</xdr:col>
      <xdr:colOff>590550</xdr:colOff>
      <xdr:row>33</xdr:row>
      <xdr:rowOff>99059</xdr:rowOff>
    </xdr:from>
    <xdr:to>
      <xdr:col>5</xdr:col>
      <xdr:colOff>236220</xdr:colOff>
      <xdr:row>35</xdr:row>
      <xdr:rowOff>40005</xdr:rowOff>
    </xdr:to>
    <xdr:sp macro="" textlink="">
      <xdr:nvSpPr>
        <xdr:cNvPr id="18" name="角丸四角形吹き出し 17">
          <a:extLst>
            <a:ext uri="{FF2B5EF4-FFF2-40B4-BE49-F238E27FC236}">
              <a16:creationId xmlns:a16="http://schemas.microsoft.com/office/drawing/2014/main" id="{00000000-0008-0000-0E00-000012000000}"/>
            </a:ext>
          </a:extLst>
        </xdr:cNvPr>
        <xdr:cNvSpPr/>
      </xdr:nvSpPr>
      <xdr:spPr>
        <a:xfrm rot="10800000" flipH="1" flipV="1">
          <a:off x="590550" y="9692639"/>
          <a:ext cx="2655570" cy="306706"/>
        </a:xfrm>
        <a:prstGeom prst="wedgeRoundRectCallout">
          <a:avLst>
            <a:gd name="adj1" fmla="val 69692"/>
            <a:gd name="adj2" fmla="val -66934"/>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今年度（令和８年度）の会長名と印</a:t>
          </a: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noFill/>
              <a:effectLst/>
              <a:uLnTx/>
              <a:uFillTx/>
              <a:latin typeface="Calibri"/>
              <a:ea typeface="ＭＳ Ｐゴシック"/>
            </a:rPr>
            <a:t>の会長印押印ｎ</a:t>
          </a:r>
        </a:p>
      </xdr:txBody>
    </xdr:sp>
    <xdr:clientData/>
  </xdr:twoCellAnchor>
  <xdr:twoCellAnchor>
    <xdr:from>
      <xdr:col>7</xdr:col>
      <xdr:colOff>510540</xdr:colOff>
      <xdr:row>26</xdr:row>
      <xdr:rowOff>60960</xdr:rowOff>
    </xdr:from>
    <xdr:to>
      <xdr:col>10</xdr:col>
      <xdr:colOff>93697</xdr:colOff>
      <xdr:row>28</xdr:row>
      <xdr:rowOff>53340</xdr:rowOff>
    </xdr:to>
    <xdr:sp macro="" textlink="">
      <xdr:nvSpPr>
        <xdr:cNvPr id="19" name="角丸四角形吹き出し 18">
          <a:extLst>
            <a:ext uri="{FF2B5EF4-FFF2-40B4-BE49-F238E27FC236}">
              <a16:creationId xmlns:a16="http://schemas.microsoft.com/office/drawing/2014/main" id="{00000000-0008-0000-0E00-000013000000}"/>
            </a:ext>
          </a:extLst>
        </xdr:cNvPr>
        <xdr:cNvSpPr/>
      </xdr:nvSpPr>
      <xdr:spPr>
        <a:xfrm rot="10800000" flipH="1" flipV="1">
          <a:off x="4724400" y="8481060"/>
          <a:ext cx="1389097" cy="327660"/>
        </a:xfrm>
        <a:prstGeom prst="wedgeRoundRectCallout">
          <a:avLst>
            <a:gd name="adj1" fmla="val -53832"/>
            <a:gd name="adj2" fmla="val 253553"/>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0</xdr:col>
      <xdr:colOff>403860</xdr:colOff>
      <xdr:row>13</xdr:row>
      <xdr:rowOff>114300</xdr:rowOff>
    </xdr:from>
    <xdr:to>
      <xdr:col>10</xdr:col>
      <xdr:colOff>182826</xdr:colOff>
      <xdr:row>35</xdr:row>
      <xdr:rowOff>120016</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403860" y="6438900"/>
          <a:ext cx="5874966" cy="4257676"/>
        </a:xfrm>
        <a:prstGeom prst="rect">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oneCellAnchor>
    <xdr:from>
      <xdr:col>2</xdr:col>
      <xdr:colOff>365760</xdr:colOff>
      <xdr:row>0</xdr:row>
      <xdr:rowOff>15240</xdr:rowOff>
    </xdr:from>
    <xdr:ext cx="3497580" cy="367157"/>
    <xdr:sp macro="" textlink="">
      <xdr:nvSpPr>
        <xdr:cNvPr id="21" name="テキスト ボックス 20">
          <a:extLst>
            <a:ext uri="{FF2B5EF4-FFF2-40B4-BE49-F238E27FC236}">
              <a16:creationId xmlns:a16="http://schemas.microsoft.com/office/drawing/2014/main" id="{00000000-0008-0000-0E00-000015000000}"/>
            </a:ext>
          </a:extLst>
        </xdr:cNvPr>
        <xdr:cNvSpPr txBox="1"/>
      </xdr:nvSpPr>
      <xdr:spPr>
        <a:xfrm>
          <a:off x="1569720" y="15240"/>
          <a:ext cx="3497580" cy="3671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800">
              <a:latin typeface="HGS教科書体" panose="02020600000000000000" pitchFamily="18" charset="-128"/>
              <a:ea typeface="HGS教科書体" panose="02020600000000000000" pitchFamily="18" charset="-128"/>
            </a:rPr>
            <a:t>（支払証明書を使った場合）</a:t>
          </a:r>
        </a:p>
      </xdr:txBody>
    </xdr:sp>
    <xdr:clientData/>
  </xdr:oneCellAnchor>
  <xdr:twoCellAnchor>
    <xdr:from>
      <xdr:col>2</xdr:col>
      <xdr:colOff>60960</xdr:colOff>
      <xdr:row>2</xdr:row>
      <xdr:rowOff>121920</xdr:rowOff>
    </xdr:from>
    <xdr:to>
      <xdr:col>5</xdr:col>
      <xdr:colOff>129540</xdr:colOff>
      <xdr:row>3</xdr:row>
      <xdr:rowOff>274320</xdr:rowOff>
    </xdr:to>
    <xdr:sp macro="" textlink="">
      <xdr:nvSpPr>
        <xdr:cNvPr id="3" name="角丸四角形吹き出し 3">
          <a:extLst>
            <a:ext uri="{FF2B5EF4-FFF2-40B4-BE49-F238E27FC236}">
              <a16:creationId xmlns:a16="http://schemas.microsoft.com/office/drawing/2014/main" id="{5E3EBB5D-BF6C-49E9-8960-24407F124E2A}"/>
            </a:ext>
          </a:extLst>
        </xdr:cNvPr>
        <xdr:cNvSpPr/>
      </xdr:nvSpPr>
      <xdr:spPr>
        <a:xfrm>
          <a:off x="1264920" y="883920"/>
          <a:ext cx="1874520" cy="441960"/>
        </a:xfrm>
        <a:prstGeom prst="wedgeRoundRectCallout">
          <a:avLst>
            <a:gd name="adj1" fmla="val 76751"/>
            <a:gd name="adj2" fmla="val 32138"/>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校区名はプルダウン選択</a:t>
          </a:r>
        </a:p>
      </xdr:txBody>
    </xdr:sp>
    <xdr:clientData/>
  </xdr:twoCellAnchor>
  <xdr:twoCellAnchor>
    <xdr:from>
      <xdr:col>4</xdr:col>
      <xdr:colOff>15240</xdr:colOff>
      <xdr:row>25</xdr:row>
      <xdr:rowOff>7620</xdr:rowOff>
    </xdr:from>
    <xdr:to>
      <xdr:col>7</xdr:col>
      <xdr:colOff>83820</xdr:colOff>
      <xdr:row>27</xdr:row>
      <xdr:rowOff>114300</xdr:rowOff>
    </xdr:to>
    <xdr:sp macro="" textlink="">
      <xdr:nvSpPr>
        <xdr:cNvPr id="7" name="角丸四角形吹き出し 3">
          <a:extLst>
            <a:ext uri="{FF2B5EF4-FFF2-40B4-BE49-F238E27FC236}">
              <a16:creationId xmlns:a16="http://schemas.microsoft.com/office/drawing/2014/main" id="{DD9C1B97-0D7A-4F22-A768-00EC544D5428}"/>
            </a:ext>
          </a:extLst>
        </xdr:cNvPr>
        <xdr:cNvSpPr/>
      </xdr:nvSpPr>
      <xdr:spPr>
        <a:xfrm>
          <a:off x="2423160" y="8260080"/>
          <a:ext cx="1874520" cy="441960"/>
        </a:xfrm>
        <a:prstGeom prst="wedgeRoundRectCallout">
          <a:avLst>
            <a:gd name="adj1" fmla="val 6832"/>
            <a:gd name="adj2" fmla="val 189035"/>
            <a:gd name="adj3" fmla="val 16667"/>
          </a:avLst>
        </a:prstGeom>
        <a:noFill/>
        <a:ln w="25400" cap="flat" cmpd="sng" algn="ctr">
          <a:solidFill>
            <a:sysClr val="windowText" lastClr="000000"/>
          </a:solidFill>
          <a:prstDash val="solid"/>
        </a:ln>
        <a:effectLst/>
      </xdr:spPr>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cs typeface="+mn-cs"/>
            </a:rPr>
            <a:t>校区名はプルダウン選択</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411968</xdr:colOff>
      <xdr:row>1</xdr:row>
      <xdr:rowOff>85725</xdr:rowOff>
    </xdr:to>
    <xdr:sp macro="" textlink="">
      <xdr:nvSpPr>
        <xdr:cNvPr id="2" name="角丸四角形 1">
          <a:extLst>
            <a:ext uri="{FF2B5EF4-FFF2-40B4-BE49-F238E27FC236}">
              <a16:creationId xmlns:a16="http://schemas.microsoft.com/office/drawing/2014/main" id="{00000000-0008-0000-0F00-000002000000}"/>
            </a:ext>
          </a:extLst>
        </xdr:cNvPr>
        <xdr:cNvSpPr/>
      </xdr:nvSpPr>
      <xdr:spPr>
        <a:xfrm>
          <a:off x="0" y="0"/>
          <a:ext cx="1013948" cy="46672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2000"/>
            <a:t>記入例</a:t>
          </a:r>
        </a:p>
      </xdr:txBody>
    </xdr:sp>
    <xdr:clientData/>
  </xdr:twoCellAnchor>
  <xdr:twoCellAnchor>
    <xdr:from>
      <xdr:col>4</xdr:col>
      <xdr:colOff>57965</xdr:colOff>
      <xdr:row>6</xdr:row>
      <xdr:rowOff>331469</xdr:rowOff>
    </xdr:from>
    <xdr:to>
      <xdr:col>4</xdr:col>
      <xdr:colOff>545085</xdr:colOff>
      <xdr:row>8</xdr:row>
      <xdr:rowOff>93344</xdr:rowOff>
    </xdr:to>
    <xdr:sp macro="" textlink="">
      <xdr:nvSpPr>
        <xdr:cNvPr id="4" name="Oval 3">
          <a:extLst>
            <a:ext uri="{FF2B5EF4-FFF2-40B4-BE49-F238E27FC236}">
              <a16:creationId xmlns:a16="http://schemas.microsoft.com/office/drawing/2014/main" id="{00000000-0008-0000-0F00-000004000000}"/>
            </a:ext>
          </a:extLst>
        </xdr:cNvPr>
        <xdr:cNvSpPr>
          <a:spLocks noChangeArrowheads="1"/>
        </xdr:cNvSpPr>
      </xdr:nvSpPr>
      <xdr:spPr bwMode="auto">
        <a:xfrm>
          <a:off x="2465885" y="2526029"/>
          <a:ext cx="487120" cy="523875"/>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lstStyle/>
        <a:p>
          <a:endParaRPr lang="ja-JP" altLang="en-US"/>
        </a:p>
      </xdr:txBody>
    </xdr:sp>
    <xdr:clientData/>
  </xdr:twoCellAnchor>
  <xdr:twoCellAnchor>
    <xdr:from>
      <xdr:col>8</xdr:col>
      <xdr:colOff>354875</xdr:colOff>
      <xdr:row>6</xdr:row>
      <xdr:rowOff>342900</xdr:rowOff>
    </xdr:from>
    <xdr:to>
      <xdr:col>9</xdr:col>
      <xdr:colOff>234590</xdr:colOff>
      <xdr:row>8</xdr:row>
      <xdr:rowOff>76200</xdr:rowOff>
    </xdr:to>
    <xdr:sp macro="" textlink="">
      <xdr:nvSpPr>
        <xdr:cNvPr id="5" name="Oval 3">
          <a:extLst>
            <a:ext uri="{FF2B5EF4-FFF2-40B4-BE49-F238E27FC236}">
              <a16:creationId xmlns:a16="http://schemas.microsoft.com/office/drawing/2014/main" id="{00000000-0008-0000-0F00-000005000000}"/>
            </a:ext>
          </a:extLst>
        </xdr:cNvPr>
        <xdr:cNvSpPr>
          <a:spLocks noChangeArrowheads="1"/>
        </xdr:cNvSpPr>
      </xdr:nvSpPr>
      <xdr:spPr bwMode="auto">
        <a:xfrm>
          <a:off x="5170715" y="2537460"/>
          <a:ext cx="481695" cy="495300"/>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lstStyle/>
        <a:p>
          <a:endParaRPr lang="ja-JP" altLang="en-US"/>
        </a:p>
      </xdr:txBody>
    </xdr:sp>
    <xdr:clientData/>
  </xdr:twoCellAnchor>
  <xdr:twoCellAnchor>
    <xdr:from>
      <xdr:col>8</xdr:col>
      <xdr:colOff>397691</xdr:colOff>
      <xdr:row>20</xdr:row>
      <xdr:rowOff>13335</xdr:rowOff>
    </xdr:from>
    <xdr:to>
      <xdr:col>9</xdr:col>
      <xdr:colOff>426720</xdr:colOff>
      <xdr:row>22</xdr:row>
      <xdr:rowOff>114299</xdr:rowOff>
    </xdr:to>
    <xdr:sp macro="" textlink="">
      <xdr:nvSpPr>
        <xdr:cNvPr id="9" name="Oval 3">
          <a:extLst>
            <a:ext uri="{FF2B5EF4-FFF2-40B4-BE49-F238E27FC236}">
              <a16:creationId xmlns:a16="http://schemas.microsoft.com/office/drawing/2014/main" id="{00000000-0008-0000-0F00-000009000000}"/>
            </a:ext>
          </a:extLst>
        </xdr:cNvPr>
        <xdr:cNvSpPr>
          <a:spLocks noChangeArrowheads="1"/>
        </xdr:cNvSpPr>
      </xdr:nvSpPr>
      <xdr:spPr bwMode="auto">
        <a:xfrm>
          <a:off x="5213531" y="7854315"/>
          <a:ext cx="631009" cy="436244"/>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nchor="ctr"/>
        <a:lstStyle/>
        <a:p>
          <a:pPr algn="ctr"/>
          <a:endParaRPr lang="en-US" altLang="ja-JP" sz="1000" b="1">
            <a:solidFill>
              <a:srgbClr val="FF0000"/>
            </a:solidFill>
          </a:endParaRPr>
        </a:p>
        <a:p>
          <a:pPr algn="ctr"/>
          <a:r>
            <a:rPr lang="ja-JP" altLang="en-US" sz="1050" b="1">
              <a:solidFill>
                <a:srgbClr val="FF0000"/>
              </a:solidFill>
            </a:rPr>
            <a:t>係印</a:t>
          </a:r>
          <a:endParaRPr lang="en-US" altLang="ja-JP" sz="1050" b="1">
            <a:solidFill>
              <a:srgbClr val="FF0000"/>
            </a:solidFill>
          </a:endParaRPr>
        </a:p>
        <a:p>
          <a:pPr algn="ctr"/>
          <a:endParaRPr lang="ja-JP" altLang="en-US"/>
        </a:p>
      </xdr:txBody>
    </xdr:sp>
    <xdr:clientData/>
  </xdr:twoCellAnchor>
  <xdr:twoCellAnchor>
    <xdr:from>
      <xdr:col>6</xdr:col>
      <xdr:colOff>114300</xdr:colOff>
      <xdr:row>16</xdr:row>
      <xdr:rowOff>44448</xdr:rowOff>
    </xdr:from>
    <xdr:to>
      <xdr:col>10</xdr:col>
      <xdr:colOff>258656</xdr:colOff>
      <xdr:row>17</xdr:row>
      <xdr:rowOff>198015</xdr:rowOff>
    </xdr:to>
    <xdr:sp macro="" textlink="">
      <xdr:nvSpPr>
        <xdr:cNvPr id="10" name="角丸四角形吹き出し 9">
          <a:extLst>
            <a:ext uri="{FF2B5EF4-FFF2-40B4-BE49-F238E27FC236}">
              <a16:creationId xmlns:a16="http://schemas.microsoft.com/office/drawing/2014/main" id="{00000000-0008-0000-0F00-00000A000000}"/>
            </a:ext>
          </a:extLst>
        </xdr:cNvPr>
        <xdr:cNvSpPr/>
      </xdr:nvSpPr>
      <xdr:spPr>
        <a:xfrm>
          <a:off x="3726180" y="7077708"/>
          <a:ext cx="2552276" cy="321207"/>
        </a:xfrm>
        <a:prstGeom prst="wedgeRoundRectCallout">
          <a:avLst>
            <a:gd name="adj1" fmla="val 16850"/>
            <a:gd name="adj2" fmla="val 180271"/>
            <a:gd name="adj3" fmla="val 16667"/>
          </a:avLst>
        </a:prstGeom>
        <a:noFill/>
        <a:ln w="25400" cap="flat" cmpd="sng" algn="ctr">
          <a:solidFill>
            <a:sysClr val="windowText" lastClr="000000"/>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レジ担当者の押印またはサイン</a:t>
          </a:r>
          <a:endParaRPr kumimoji="1" lang="en-US" altLang="ja-JP"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endParaRPr>
        </a:p>
      </xdr:txBody>
    </xdr:sp>
    <xdr:clientData/>
  </xdr:twoCellAnchor>
  <xdr:twoCellAnchor>
    <xdr:from>
      <xdr:col>0</xdr:col>
      <xdr:colOff>302895</xdr:colOff>
      <xdr:row>12</xdr:row>
      <xdr:rowOff>283845</xdr:rowOff>
    </xdr:from>
    <xdr:to>
      <xdr:col>10</xdr:col>
      <xdr:colOff>384804</xdr:colOff>
      <xdr:row>32</xdr:row>
      <xdr:rowOff>99060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302895" y="6402705"/>
          <a:ext cx="6101709" cy="359473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525780</xdr:colOff>
      <xdr:row>23</xdr:row>
      <xdr:rowOff>165735</xdr:rowOff>
    </xdr:from>
    <xdr:to>
      <xdr:col>3</xdr:col>
      <xdr:colOff>512461</xdr:colOff>
      <xdr:row>25</xdr:row>
      <xdr:rowOff>137173</xdr:rowOff>
    </xdr:to>
    <xdr:sp macro="" textlink="">
      <xdr:nvSpPr>
        <xdr:cNvPr id="12" name="角丸四角形吹き出し 11">
          <a:extLst>
            <a:ext uri="{FF2B5EF4-FFF2-40B4-BE49-F238E27FC236}">
              <a16:creationId xmlns:a16="http://schemas.microsoft.com/office/drawing/2014/main" id="{00000000-0008-0000-0F00-00000C000000}"/>
            </a:ext>
          </a:extLst>
        </xdr:cNvPr>
        <xdr:cNvSpPr/>
      </xdr:nvSpPr>
      <xdr:spPr>
        <a:xfrm>
          <a:off x="525780" y="8509635"/>
          <a:ext cx="1792621" cy="306718"/>
        </a:xfrm>
        <a:prstGeom prst="wedgeRoundRectCallout">
          <a:avLst>
            <a:gd name="adj1" fmla="val 53857"/>
            <a:gd name="adj2" fmla="val -128617"/>
            <a:gd name="adj3" fmla="val 16667"/>
          </a:avLst>
        </a:prstGeom>
        <a:noFill/>
        <a:ln w="25400" cap="flat" cmpd="sng" algn="ctr">
          <a:solidFill>
            <a:sysClr val="windowText" lastClr="000000"/>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但し書きを忘れない</a:t>
          </a:r>
          <a:endParaRPr kumimoji="1" lang="ja-JP" altLang="en-US" sz="1100" b="1" i="0" u="none" strike="noStrike" kern="0" cap="none" spc="0" normalizeH="0" baseline="0" noProof="0">
            <a:ln>
              <a:noFill/>
            </a:ln>
            <a:solidFill>
              <a:srgbClr val="FF0000"/>
            </a:solidFill>
            <a:effectLst/>
            <a:uLnTx/>
            <a:uFillTx/>
            <a:latin typeface="HG正楷書体-PRO" panose="03000600000000000000" pitchFamily="66" charset="-128"/>
            <a:ea typeface="HG正楷書体-PRO" panose="03000600000000000000" pitchFamily="66" charset="-128"/>
          </a:endParaRPr>
        </a:p>
      </xdr:txBody>
    </xdr:sp>
    <xdr:clientData/>
  </xdr:twoCellAnchor>
  <xdr:twoCellAnchor>
    <xdr:from>
      <xdr:col>8</xdr:col>
      <xdr:colOff>573405</xdr:colOff>
      <xdr:row>24</xdr:row>
      <xdr:rowOff>13335</xdr:rowOff>
    </xdr:from>
    <xdr:to>
      <xdr:col>9</xdr:col>
      <xdr:colOff>502923</xdr:colOff>
      <xdr:row>28</xdr:row>
      <xdr:rowOff>13335</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389245" y="8524875"/>
          <a:ext cx="531498" cy="70104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latin typeface="HGｺﾞｼｯｸE" panose="020B0909000000000000" pitchFamily="49" charset="-128"/>
              <a:ea typeface="HGｺﾞｼｯｸE" panose="020B0909000000000000" pitchFamily="49" charset="-128"/>
            </a:rPr>
            <a:t>社印</a:t>
          </a:r>
        </a:p>
      </xdr:txBody>
    </xdr:sp>
    <xdr:clientData/>
  </xdr:twoCellAnchor>
  <xdr:twoCellAnchor>
    <xdr:from>
      <xdr:col>8</xdr:col>
      <xdr:colOff>485774</xdr:colOff>
      <xdr:row>28</xdr:row>
      <xdr:rowOff>68581</xdr:rowOff>
    </xdr:from>
    <xdr:to>
      <xdr:col>9</xdr:col>
      <xdr:colOff>544850</xdr:colOff>
      <xdr:row>32</xdr:row>
      <xdr:rowOff>11431</xdr:rowOff>
    </xdr:to>
    <xdr:sp macro="" textlink="">
      <xdr:nvSpPr>
        <xdr:cNvPr id="14" name="Oval 3">
          <a:extLst>
            <a:ext uri="{FF2B5EF4-FFF2-40B4-BE49-F238E27FC236}">
              <a16:creationId xmlns:a16="http://schemas.microsoft.com/office/drawing/2014/main" id="{00000000-0008-0000-0F00-00000E000000}"/>
            </a:ext>
          </a:extLst>
        </xdr:cNvPr>
        <xdr:cNvSpPr>
          <a:spLocks noChangeArrowheads="1"/>
        </xdr:cNvSpPr>
      </xdr:nvSpPr>
      <xdr:spPr bwMode="auto">
        <a:xfrm>
          <a:off x="5301614" y="9281161"/>
          <a:ext cx="661056" cy="628650"/>
        </a:xfrm>
        <a:prstGeom prst="ellipse">
          <a:avLst/>
        </a:prstGeom>
        <a:noFill/>
        <a:ln>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anchor="ctr"/>
        <a:lstStyle/>
        <a:p>
          <a:pPr algn="ctr">
            <a:lnSpc>
              <a:spcPts val="1300"/>
            </a:lnSpc>
          </a:pPr>
          <a:r>
            <a:rPr lang="ja-JP" altLang="en-US">
              <a:solidFill>
                <a:srgbClr val="FF0000"/>
              </a:solidFill>
              <a:latin typeface="HGｺﾞｼｯｸE" panose="020B0909000000000000" pitchFamily="49" charset="-128"/>
              <a:ea typeface="HGｺﾞｼｯｸE" panose="020B0909000000000000" pitchFamily="49" charset="-128"/>
            </a:rPr>
            <a:t>代表者印</a:t>
          </a:r>
        </a:p>
      </xdr:txBody>
    </xdr:sp>
    <xdr:clientData/>
  </xdr:twoCellAnchor>
  <xdr:twoCellAnchor>
    <xdr:from>
      <xdr:col>2</xdr:col>
      <xdr:colOff>45720</xdr:colOff>
      <xdr:row>8</xdr:row>
      <xdr:rowOff>114300</xdr:rowOff>
    </xdr:from>
    <xdr:to>
      <xdr:col>4</xdr:col>
      <xdr:colOff>312419</xdr:colOff>
      <xdr:row>9</xdr:row>
      <xdr:rowOff>7619</xdr:rowOff>
    </xdr:to>
    <xdr:sp macro="" textlink="">
      <xdr:nvSpPr>
        <xdr:cNvPr id="15" name="角丸四角形吹き出し 14">
          <a:extLst>
            <a:ext uri="{FF2B5EF4-FFF2-40B4-BE49-F238E27FC236}">
              <a16:creationId xmlns:a16="http://schemas.microsoft.com/office/drawing/2014/main" id="{00000000-0008-0000-0F00-00000F000000}"/>
            </a:ext>
          </a:extLst>
        </xdr:cNvPr>
        <xdr:cNvSpPr/>
      </xdr:nvSpPr>
      <xdr:spPr>
        <a:xfrm rot="10800000" flipH="1" flipV="1">
          <a:off x="1249680" y="3070860"/>
          <a:ext cx="1470659" cy="274319"/>
        </a:xfrm>
        <a:prstGeom prst="wedgeRoundRectCallout">
          <a:avLst>
            <a:gd name="adj1" fmla="val 36983"/>
            <a:gd name="adj2" fmla="val -76348"/>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twoCellAnchor>
    <xdr:from>
      <xdr:col>8</xdr:col>
      <xdr:colOff>121920</xdr:colOff>
      <xdr:row>8</xdr:row>
      <xdr:rowOff>137160</xdr:rowOff>
    </xdr:from>
    <xdr:to>
      <xdr:col>10</xdr:col>
      <xdr:colOff>388619</xdr:colOff>
      <xdr:row>9</xdr:row>
      <xdr:rowOff>30479</xdr:rowOff>
    </xdr:to>
    <xdr:sp macro="" textlink="">
      <xdr:nvSpPr>
        <xdr:cNvPr id="16" name="角丸四角形吹き出し 15">
          <a:extLst>
            <a:ext uri="{FF2B5EF4-FFF2-40B4-BE49-F238E27FC236}">
              <a16:creationId xmlns:a16="http://schemas.microsoft.com/office/drawing/2014/main" id="{00000000-0008-0000-0F00-000010000000}"/>
            </a:ext>
          </a:extLst>
        </xdr:cNvPr>
        <xdr:cNvSpPr/>
      </xdr:nvSpPr>
      <xdr:spPr>
        <a:xfrm rot="10800000" flipH="1" flipV="1">
          <a:off x="4937760" y="3093720"/>
          <a:ext cx="1470659" cy="274319"/>
        </a:xfrm>
        <a:prstGeom prst="wedgeRoundRectCallout">
          <a:avLst>
            <a:gd name="adj1" fmla="val 2786"/>
            <a:gd name="adj2" fmla="val -115237"/>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ｺﾞｼｯｸE" panose="020B0909000000000000" pitchFamily="49" charset="-128"/>
              <a:ea typeface="HGｺﾞｼｯｸE" panose="020B0909000000000000" pitchFamily="49" charset="-128"/>
            </a:rPr>
            <a:t>インク浸透印不可</a:t>
          </a:r>
        </a:p>
        <a:p>
          <a:pPr algn="l">
            <a:lnSpc>
              <a:spcPts val="1300"/>
            </a:lnSpc>
          </a:pPr>
          <a:r>
            <a:rPr kumimoji="1" lang="ja-JP" altLang="en-US" sz="1100">
              <a:noFill/>
            </a:rPr>
            <a:t>の会長印押印ｎ</a:t>
          </a:r>
        </a:p>
      </xdr:txBody>
    </xdr:sp>
    <xdr:clientData/>
  </xdr:twoCellAnchor>
  <xdr:oneCellAnchor>
    <xdr:from>
      <xdr:col>2</xdr:col>
      <xdr:colOff>365760</xdr:colOff>
      <xdr:row>0</xdr:row>
      <xdr:rowOff>0</xdr:rowOff>
    </xdr:from>
    <xdr:ext cx="3497580" cy="367157"/>
    <xdr:sp macro="" textlink="">
      <xdr:nvSpPr>
        <xdr:cNvPr id="18" name="テキスト ボックス 17">
          <a:extLst>
            <a:ext uri="{FF2B5EF4-FFF2-40B4-BE49-F238E27FC236}">
              <a16:creationId xmlns:a16="http://schemas.microsoft.com/office/drawing/2014/main" id="{00000000-0008-0000-0F00-000012000000}"/>
            </a:ext>
          </a:extLst>
        </xdr:cNvPr>
        <xdr:cNvSpPr txBox="1"/>
      </xdr:nvSpPr>
      <xdr:spPr>
        <a:xfrm>
          <a:off x="1569720" y="0"/>
          <a:ext cx="3497580" cy="3671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800">
              <a:latin typeface="HGS教科書体" panose="02020600000000000000" pitchFamily="18" charset="-128"/>
              <a:ea typeface="HGS教科書体" panose="02020600000000000000" pitchFamily="18" charset="-128"/>
            </a:rPr>
            <a:t>（共催の場合）</a:t>
          </a:r>
        </a:p>
      </xdr:txBody>
    </xdr:sp>
    <xdr:clientData/>
  </xdr:oneCellAnchor>
  <xdr:twoCellAnchor>
    <xdr:from>
      <xdr:col>2</xdr:col>
      <xdr:colOff>60960</xdr:colOff>
      <xdr:row>2</xdr:row>
      <xdr:rowOff>121920</xdr:rowOff>
    </xdr:from>
    <xdr:to>
      <xdr:col>5</xdr:col>
      <xdr:colOff>129540</xdr:colOff>
      <xdr:row>3</xdr:row>
      <xdr:rowOff>274320</xdr:rowOff>
    </xdr:to>
    <xdr:sp macro="" textlink="">
      <xdr:nvSpPr>
        <xdr:cNvPr id="3" name="角丸四角形吹き出し 3">
          <a:extLst>
            <a:ext uri="{FF2B5EF4-FFF2-40B4-BE49-F238E27FC236}">
              <a16:creationId xmlns:a16="http://schemas.microsoft.com/office/drawing/2014/main" id="{540C63E6-3F1E-4047-8E66-99BBB24A7C5C}"/>
            </a:ext>
          </a:extLst>
        </xdr:cNvPr>
        <xdr:cNvSpPr/>
      </xdr:nvSpPr>
      <xdr:spPr>
        <a:xfrm>
          <a:off x="1264920" y="883920"/>
          <a:ext cx="1874520" cy="441960"/>
        </a:xfrm>
        <a:prstGeom prst="wedgeRoundRectCallout">
          <a:avLst>
            <a:gd name="adj1" fmla="val 76751"/>
            <a:gd name="adj2" fmla="val 32138"/>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b="0">
              <a:solidFill>
                <a:srgbClr val="FF0000"/>
              </a:solidFill>
              <a:latin typeface="HGｺﾞｼｯｸE" panose="020B0909000000000000" pitchFamily="49" charset="-128"/>
              <a:ea typeface="HGｺﾞｼｯｸE" panose="020B0909000000000000" pitchFamily="49" charset="-128"/>
            </a:rPr>
            <a:t>校区名はプルダウン選択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5"/>
  <sheetViews>
    <sheetView zoomScaleNormal="100" zoomScaleSheetLayoutView="100" workbookViewId="0">
      <selection activeCell="E4" sqref="E4:I4"/>
    </sheetView>
  </sheetViews>
  <sheetFormatPr defaultColWidth="9" defaultRowHeight="13.2" x14ac:dyDescent="0.2"/>
  <cols>
    <col min="1" max="9" width="9.6640625" style="2" customWidth="1"/>
    <col min="10" max="15" width="5.6640625" style="2" customWidth="1"/>
    <col min="16" max="16" width="9" style="2" customWidth="1"/>
    <col min="17" max="19" width="9" style="2"/>
    <col min="20" max="20" width="9" style="2" customWidth="1"/>
    <col min="21" max="16384" width="9" style="2"/>
  </cols>
  <sheetData>
    <row r="1" spans="1:10" ht="20.25" customHeight="1" x14ac:dyDescent="0.2">
      <c r="H1" s="192" t="s">
        <v>108</v>
      </c>
      <c r="I1" s="192"/>
    </row>
    <row r="2" spans="1:10" ht="20.25" customHeight="1" x14ac:dyDescent="0.2">
      <c r="A2" s="193" t="s">
        <v>288</v>
      </c>
      <c r="B2" s="193"/>
      <c r="C2" s="193"/>
      <c r="D2" s="193"/>
      <c r="E2" s="193"/>
      <c r="F2" s="193"/>
      <c r="G2" s="193"/>
      <c r="H2" s="193"/>
      <c r="I2" s="193"/>
    </row>
    <row r="3" spans="1:10" ht="20.25" customHeight="1" x14ac:dyDescent="0.2">
      <c r="A3" s="196" t="s">
        <v>76</v>
      </c>
      <c r="B3" s="196"/>
      <c r="C3" s="196"/>
      <c r="D3" s="196"/>
      <c r="E3" s="196"/>
      <c r="F3" s="196"/>
      <c r="G3" s="196"/>
      <c r="H3" s="196"/>
      <c r="I3" s="196"/>
    </row>
    <row r="4" spans="1:10" ht="20.25" customHeight="1" x14ac:dyDescent="0.2">
      <c r="E4" s="200" t="s">
        <v>371</v>
      </c>
      <c r="F4" s="200"/>
      <c r="G4" s="200"/>
      <c r="H4" s="200"/>
      <c r="I4" s="200"/>
      <c r="J4" s="33"/>
    </row>
    <row r="5" spans="1:10" ht="20.25" customHeight="1" x14ac:dyDescent="0.2">
      <c r="E5" s="200" t="s">
        <v>373</v>
      </c>
      <c r="F5" s="200"/>
      <c r="G5" s="200"/>
      <c r="H5" s="200"/>
      <c r="I5" s="200"/>
    </row>
    <row r="6" spans="1:10" ht="52.5" customHeight="1" x14ac:dyDescent="0.2"/>
    <row r="7" spans="1:10" ht="22.5" customHeight="1" x14ac:dyDescent="0.2">
      <c r="A7" s="197" t="s">
        <v>88</v>
      </c>
      <c r="B7" s="197"/>
      <c r="C7" s="197"/>
      <c r="D7" s="197"/>
      <c r="E7" s="197"/>
      <c r="F7" s="197"/>
      <c r="G7" s="197"/>
      <c r="H7" s="197"/>
      <c r="I7" s="197"/>
    </row>
    <row r="8" spans="1:10" ht="52.5" customHeight="1" x14ac:dyDescent="0.2"/>
    <row r="9" spans="1:10" ht="52.5" customHeight="1" x14ac:dyDescent="0.2">
      <c r="A9" s="198" t="s">
        <v>287</v>
      </c>
      <c r="B9" s="198"/>
      <c r="C9" s="198"/>
      <c r="D9" s="198"/>
      <c r="E9" s="198"/>
      <c r="F9" s="198"/>
      <c r="G9" s="198"/>
      <c r="H9" s="198"/>
      <c r="I9" s="198"/>
    </row>
    <row r="10" spans="1:10" ht="37.5" customHeight="1" x14ac:dyDescent="0.2"/>
    <row r="11" spans="1:10" ht="22.5" customHeight="1" x14ac:dyDescent="0.2">
      <c r="A11" s="199" t="s">
        <v>67</v>
      </c>
      <c r="B11" s="199"/>
      <c r="C11" s="199"/>
      <c r="D11" s="199"/>
      <c r="E11" s="199"/>
      <c r="F11" s="199"/>
      <c r="G11" s="199"/>
      <c r="H11" s="199"/>
      <c r="I11" s="199"/>
    </row>
    <row r="12" spans="1:10" ht="37.5" customHeight="1" x14ac:dyDescent="0.2"/>
    <row r="13" spans="1:10" ht="37.5" customHeight="1" x14ac:dyDescent="0.2">
      <c r="A13" s="194" t="s">
        <v>114</v>
      </c>
      <c r="B13" s="194"/>
      <c r="C13" s="194"/>
      <c r="D13" s="194"/>
      <c r="E13" s="194"/>
      <c r="F13" s="194"/>
      <c r="G13" s="194"/>
      <c r="H13" s="194"/>
      <c r="I13" s="194"/>
    </row>
    <row r="14" spans="1:10" ht="37.5" customHeight="1" x14ac:dyDescent="0.2"/>
    <row r="15" spans="1:10" ht="37.5" customHeight="1" x14ac:dyDescent="0.2">
      <c r="A15" s="195" t="s">
        <v>89</v>
      </c>
      <c r="B15" s="196"/>
      <c r="C15" s="196"/>
      <c r="D15" s="196"/>
      <c r="E15" s="196"/>
      <c r="F15" s="196"/>
      <c r="G15" s="196"/>
      <c r="H15" s="196"/>
      <c r="I15" s="196"/>
    </row>
  </sheetData>
  <sheetProtection algorithmName="SHA-512" hashValue="i86Me/48Bfbo0KqBappDu8JOIjKxmH5VTofCAsgUOFfexsLO+iRpUOe1sF5e0ZIkpHVhqSmS34fcqT4Ew7mpQQ==" saltValue="bJne2WAQ8HfwKedw4+yPCQ==" spinCount="100000" sheet="1" objects="1" scenarios="1" selectLockedCells="1"/>
  <mergeCells count="10">
    <mergeCell ref="H1:I1"/>
    <mergeCell ref="A2:I2"/>
    <mergeCell ref="A13:I13"/>
    <mergeCell ref="A15:I15"/>
    <mergeCell ref="A3:I3"/>
    <mergeCell ref="A7:I7"/>
    <mergeCell ref="A9:I9"/>
    <mergeCell ref="A11:I11"/>
    <mergeCell ref="E4:I4"/>
    <mergeCell ref="E5:I5"/>
  </mergeCells>
  <phoneticPr fontId="1"/>
  <printOptions horizontalCentered="1"/>
  <pageMargins left="0.70866141732283472" right="0.62992125984251968" top="0.78740157480314965"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E4:I4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X34"/>
  <sheetViews>
    <sheetView topLeftCell="A4" zoomScaleNormal="100" zoomScaleSheetLayoutView="100" workbookViewId="0">
      <selection activeCell="A13" sqref="A13:X13"/>
    </sheetView>
  </sheetViews>
  <sheetFormatPr defaultColWidth="9" defaultRowHeight="13.2" x14ac:dyDescent="0.2"/>
  <cols>
    <col min="1" max="3" width="6.88671875" style="2" customWidth="1"/>
    <col min="4" max="24" width="3.88671875" style="2" customWidth="1"/>
    <col min="25" max="256" width="9" style="2"/>
    <col min="257" max="259" width="6.88671875" style="2" customWidth="1"/>
    <col min="260" max="280" width="3.88671875" style="2" customWidth="1"/>
    <col min="281" max="512" width="9" style="2"/>
    <col min="513" max="515" width="6.88671875" style="2" customWidth="1"/>
    <col min="516" max="536" width="3.88671875" style="2" customWidth="1"/>
    <col min="537" max="768" width="9" style="2"/>
    <col min="769" max="771" width="6.88671875" style="2" customWidth="1"/>
    <col min="772" max="792" width="3.88671875" style="2" customWidth="1"/>
    <col min="793" max="1024" width="9" style="2"/>
    <col min="1025" max="1027" width="6.88671875" style="2" customWidth="1"/>
    <col min="1028" max="1048" width="3.88671875" style="2" customWidth="1"/>
    <col min="1049" max="1280" width="9" style="2"/>
    <col min="1281" max="1283" width="6.88671875" style="2" customWidth="1"/>
    <col min="1284" max="1304" width="3.88671875" style="2" customWidth="1"/>
    <col min="1305" max="1536" width="9" style="2"/>
    <col min="1537" max="1539" width="6.88671875" style="2" customWidth="1"/>
    <col min="1540" max="1560" width="3.88671875" style="2" customWidth="1"/>
    <col min="1561" max="1792" width="9" style="2"/>
    <col min="1793" max="1795" width="6.88671875" style="2" customWidth="1"/>
    <col min="1796" max="1816" width="3.88671875" style="2" customWidth="1"/>
    <col min="1817" max="2048" width="9" style="2"/>
    <col min="2049" max="2051" width="6.88671875" style="2" customWidth="1"/>
    <col min="2052" max="2072" width="3.88671875" style="2" customWidth="1"/>
    <col min="2073" max="2304" width="9" style="2"/>
    <col min="2305" max="2307" width="6.88671875" style="2" customWidth="1"/>
    <col min="2308" max="2328" width="3.88671875" style="2" customWidth="1"/>
    <col min="2329" max="2560" width="9" style="2"/>
    <col min="2561" max="2563" width="6.88671875" style="2" customWidth="1"/>
    <col min="2564" max="2584" width="3.88671875" style="2" customWidth="1"/>
    <col min="2585" max="2816" width="9" style="2"/>
    <col min="2817" max="2819" width="6.88671875" style="2" customWidth="1"/>
    <col min="2820" max="2840" width="3.88671875" style="2" customWidth="1"/>
    <col min="2841" max="3072" width="9" style="2"/>
    <col min="3073" max="3075" width="6.88671875" style="2" customWidth="1"/>
    <col min="3076" max="3096" width="3.88671875" style="2" customWidth="1"/>
    <col min="3097" max="3328" width="9" style="2"/>
    <col min="3329" max="3331" width="6.88671875" style="2" customWidth="1"/>
    <col min="3332" max="3352" width="3.88671875" style="2" customWidth="1"/>
    <col min="3353" max="3584" width="9" style="2"/>
    <col min="3585" max="3587" width="6.88671875" style="2" customWidth="1"/>
    <col min="3588" max="3608" width="3.88671875" style="2" customWidth="1"/>
    <col min="3609" max="3840" width="9" style="2"/>
    <col min="3841" max="3843" width="6.88671875" style="2" customWidth="1"/>
    <col min="3844" max="3864" width="3.88671875" style="2" customWidth="1"/>
    <col min="3865" max="4096" width="9" style="2"/>
    <col min="4097" max="4099" width="6.88671875" style="2" customWidth="1"/>
    <col min="4100" max="4120" width="3.88671875" style="2" customWidth="1"/>
    <col min="4121" max="4352" width="9" style="2"/>
    <col min="4353" max="4355" width="6.88671875" style="2" customWidth="1"/>
    <col min="4356" max="4376" width="3.88671875" style="2" customWidth="1"/>
    <col min="4377" max="4608" width="9" style="2"/>
    <col min="4609" max="4611" width="6.88671875" style="2" customWidth="1"/>
    <col min="4612" max="4632" width="3.88671875" style="2" customWidth="1"/>
    <col min="4633" max="4864" width="9" style="2"/>
    <col min="4865" max="4867" width="6.88671875" style="2" customWidth="1"/>
    <col min="4868" max="4888" width="3.88671875" style="2" customWidth="1"/>
    <col min="4889" max="5120" width="9" style="2"/>
    <col min="5121" max="5123" width="6.88671875" style="2" customWidth="1"/>
    <col min="5124" max="5144" width="3.88671875" style="2" customWidth="1"/>
    <col min="5145" max="5376" width="9" style="2"/>
    <col min="5377" max="5379" width="6.88671875" style="2" customWidth="1"/>
    <col min="5380" max="5400" width="3.88671875" style="2" customWidth="1"/>
    <col min="5401" max="5632" width="9" style="2"/>
    <col min="5633" max="5635" width="6.88671875" style="2" customWidth="1"/>
    <col min="5636" max="5656" width="3.88671875" style="2" customWidth="1"/>
    <col min="5657" max="5888" width="9" style="2"/>
    <col min="5889" max="5891" width="6.88671875" style="2" customWidth="1"/>
    <col min="5892" max="5912" width="3.88671875" style="2" customWidth="1"/>
    <col min="5913" max="6144" width="9" style="2"/>
    <col min="6145" max="6147" width="6.88671875" style="2" customWidth="1"/>
    <col min="6148" max="6168" width="3.88671875" style="2" customWidth="1"/>
    <col min="6169" max="6400" width="9" style="2"/>
    <col min="6401" max="6403" width="6.88671875" style="2" customWidth="1"/>
    <col min="6404" max="6424" width="3.88671875" style="2" customWidth="1"/>
    <col min="6425" max="6656" width="9" style="2"/>
    <col min="6657" max="6659" width="6.88671875" style="2" customWidth="1"/>
    <col min="6660" max="6680" width="3.88671875" style="2" customWidth="1"/>
    <col min="6681" max="6912" width="9" style="2"/>
    <col min="6913" max="6915" width="6.88671875" style="2" customWidth="1"/>
    <col min="6916" max="6936" width="3.88671875" style="2" customWidth="1"/>
    <col min="6937" max="7168" width="9" style="2"/>
    <col min="7169" max="7171" width="6.88671875" style="2" customWidth="1"/>
    <col min="7172" max="7192" width="3.88671875" style="2" customWidth="1"/>
    <col min="7193" max="7424" width="9" style="2"/>
    <col min="7425" max="7427" width="6.88671875" style="2" customWidth="1"/>
    <col min="7428" max="7448" width="3.88671875" style="2" customWidth="1"/>
    <col min="7449" max="7680" width="9" style="2"/>
    <col min="7681" max="7683" width="6.88671875" style="2" customWidth="1"/>
    <col min="7684" max="7704" width="3.88671875" style="2" customWidth="1"/>
    <col min="7705" max="7936" width="9" style="2"/>
    <col min="7937" max="7939" width="6.88671875" style="2" customWidth="1"/>
    <col min="7940" max="7960" width="3.88671875" style="2" customWidth="1"/>
    <col min="7961" max="8192" width="9" style="2"/>
    <col min="8193" max="8195" width="6.88671875" style="2" customWidth="1"/>
    <col min="8196" max="8216" width="3.88671875" style="2" customWidth="1"/>
    <col min="8217" max="8448" width="9" style="2"/>
    <col min="8449" max="8451" width="6.88671875" style="2" customWidth="1"/>
    <col min="8452" max="8472" width="3.88671875" style="2" customWidth="1"/>
    <col min="8473" max="8704" width="9" style="2"/>
    <col min="8705" max="8707" width="6.88671875" style="2" customWidth="1"/>
    <col min="8708" max="8728" width="3.88671875" style="2" customWidth="1"/>
    <col min="8729" max="8960" width="9" style="2"/>
    <col min="8961" max="8963" width="6.88671875" style="2" customWidth="1"/>
    <col min="8964" max="8984" width="3.88671875" style="2" customWidth="1"/>
    <col min="8985" max="9216" width="9" style="2"/>
    <col min="9217" max="9219" width="6.88671875" style="2" customWidth="1"/>
    <col min="9220" max="9240" width="3.88671875" style="2" customWidth="1"/>
    <col min="9241" max="9472" width="9" style="2"/>
    <col min="9473" max="9475" width="6.88671875" style="2" customWidth="1"/>
    <col min="9476" max="9496" width="3.88671875" style="2" customWidth="1"/>
    <col min="9497" max="9728" width="9" style="2"/>
    <col min="9729" max="9731" width="6.88671875" style="2" customWidth="1"/>
    <col min="9732" max="9752" width="3.88671875" style="2" customWidth="1"/>
    <col min="9753" max="9984" width="9" style="2"/>
    <col min="9985" max="9987" width="6.88671875" style="2" customWidth="1"/>
    <col min="9988" max="10008" width="3.88671875" style="2" customWidth="1"/>
    <col min="10009" max="10240" width="9" style="2"/>
    <col min="10241" max="10243" width="6.88671875" style="2" customWidth="1"/>
    <col min="10244" max="10264" width="3.88671875" style="2" customWidth="1"/>
    <col min="10265" max="10496" width="9" style="2"/>
    <col min="10497" max="10499" width="6.88671875" style="2" customWidth="1"/>
    <col min="10500" max="10520" width="3.88671875" style="2" customWidth="1"/>
    <col min="10521" max="10752" width="9" style="2"/>
    <col min="10753" max="10755" width="6.88671875" style="2" customWidth="1"/>
    <col min="10756" max="10776" width="3.88671875" style="2" customWidth="1"/>
    <col min="10777" max="11008" width="9" style="2"/>
    <col min="11009" max="11011" width="6.88671875" style="2" customWidth="1"/>
    <col min="11012" max="11032" width="3.88671875" style="2" customWidth="1"/>
    <col min="11033" max="11264" width="9" style="2"/>
    <col min="11265" max="11267" width="6.88671875" style="2" customWidth="1"/>
    <col min="11268" max="11288" width="3.88671875" style="2" customWidth="1"/>
    <col min="11289" max="11520" width="9" style="2"/>
    <col min="11521" max="11523" width="6.88671875" style="2" customWidth="1"/>
    <col min="11524" max="11544" width="3.88671875" style="2" customWidth="1"/>
    <col min="11545" max="11776" width="9" style="2"/>
    <col min="11777" max="11779" width="6.88671875" style="2" customWidth="1"/>
    <col min="11780" max="11800" width="3.88671875" style="2" customWidth="1"/>
    <col min="11801" max="12032" width="9" style="2"/>
    <col min="12033" max="12035" width="6.88671875" style="2" customWidth="1"/>
    <col min="12036" max="12056" width="3.88671875" style="2" customWidth="1"/>
    <col min="12057" max="12288" width="9" style="2"/>
    <col min="12289" max="12291" width="6.88671875" style="2" customWidth="1"/>
    <col min="12292" max="12312" width="3.88671875" style="2" customWidth="1"/>
    <col min="12313" max="12544" width="9" style="2"/>
    <col min="12545" max="12547" width="6.88671875" style="2" customWidth="1"/>
    <col min="12548" max="12568" width="3.88671875" style="2" customWidth="1"/>
    <col min="12569" max="12800" width="9" style="2"/>
    <col min="12801" max="12803" width="6.88671875" style="2" customWidth="1"/>
    <col min="12804" max="12824" width="3.88671875" style="2" customWidth="1"/>
    <col min="12825" max="13056" width="9" style="2"/>
    <col min="13057" max="13059" width="6.88671875" style="2" customWidth="1"/>
    <col min="13060" max="13080" width="3.88671875" style="2" customWidth="1"/>
    <col min="13081" max="13312" width="9" style="2"/>
    <col min="13313" max="13315" width="6.88671875" style="2" customWidth="1"/>
    <col min="13316" max="13336" width="3.88671875" style="2" customWidth="1"/>
    <col min="13337" max="13568" width="9" style="2"/>
    <col min="13569" max="13571" width="6.88671875" style="2" customWidth="1"/>
    <col min="13572" max="13592" width="3.88671875" style="2" customWidth="1"/>
    <col min="13593" max="13824" width="9" style="2"/>
    <col min="13825" max="13827" width="6.88671875" style="2" customWidth="1"/>
    <col min="13828" max="13848" width="3.88671875" style="2" customWidth="1"/>
    <col min="13849" max="14080" width="9" style="2"/>
    <col min="14081" max="14083" width="6.88671875" style="2" customWidth="1"/>
    <col min="14084" max="14104" width="3.88671875" style="2" customWidth="1"/>
    <col min="14105" max="14336" width="9" style="2"/>
    <col min="14337" max="14339" width="6.88671875" style="2" customWidth="1"/>
    <col min="14340" max="14360" width="3.88671875" style="2" customWidth="1"/>
    <col min="14361" max="14592" width="9" style="2"/>
    <col min="14593" max="14595" width="6.88671875" style="2" customWidth="1"/>
    <col min="14596" max="14616" width="3.88671875" style="2" customWidth="1"/>
    <col min="14617" max="14848" width="9" style="2"/>
    <col min="14849" max="14851" width="6.88671875" style="2" customWidth="1"/>
    <col min="14852" max="14872" width="3.88671875" style="2" customWidth="1"/>
    <col min="14873" max="15104" width="9" style="2"/>
    <col min="15105" max="15107" width="6.88671875" style="2" customWidth="1"/>
    <col min="15108" max="15128" width="3.88671875" style="2" customWidth="1"/>
    <col min="15129" max="15360" width="9" style="2"/>
    <col min="15361" max="15363" width="6.88671875" style="2" customWidth="1"/>
    <col min="15364" max="15384" width="3.88671875" style="2" customWidth="1"/>
    <col min="15385" max="15616" width="9" style="2"/>
    <col min="15617" max="15619" width="6.88671875" style="2" customWidth="1"/>
    <col min="15620" max="15640" width="3.88671875" style="2" customWidth="1"/>
    <col min="15641" max="15872" width="9" style="2"/>
    <col min="15873" max="15875" width="6.88671875" style="2" customWidth="1"/>
    <col min="15876" max="15896" width="3.88671875" style="2" customWidth="1"/>
    <col min="15897" max="16128" width="9" style="2"/>
    <col min="16129" max="16131" width="6.88671875" style="2" customWidth="1"/>
    <col min="16132" max="16152" width="3.88671875" style="2" customWidth="1"/>
    <col min="16153" max="16384" width="9" style="2"/>
  </cols>
  <sheetData>
    <row r="1" spans="1:24" ht="29.25" customHeight="1" x14ac:dyDescent="0.2">
      <c r="A1" s="192" t="s">
        <v>17</v>
      </c>
      <c r="B1" s="192"/>
      <c r="C1" s="192"/>
      <c r="D1" s="192"/>
      <c r="E1" s="192"/>
      <c r="F1" s="192"/>
      <c r="G1" s="192"/>
      <c r="H1" s="192"/>
      <c r="I1" s="192"/>
      <c r="J1" s="192"/>
      <c r="K1" s="192"/>
      <c r="L1" s="192"/>
      <c r="M1" s="192"/>
      <c r="N1" s="192"/>
      <c r="O1" s="192"/>
      <c r="P1" s="192"/>
      <c r="Q1" s="192"/>
      <c r="R1" s="192"/>
      <c r="S1" s="192"/>
      <c r="T1" s="192"/>
      <c r="U1" s="192"/>
      <c r="V1" s="192"/>
      <c r="W1" s="192"/>
      <c r="X1" s="192"/>
    </row>
    <row r="2" spans="1:24" ht="21" customHeight="1" x14ac:dyDescent="0.2">
      <c r="A2" s="199"/>
      <c r="B2" s="199"/>
      <c r="C2" s="199"/>
      <c r="D2" s="199"/>
      <c r="E2" s="199"/>
      <c r="F2" s="199"/>
      <c r="G2" s="199"/>
      <c r="H2" s="199"/>
      <c r="I2" s="199"/>
      <c r="J2" s="199"/>
      <c r="K2" s="199"/>
      <c r="L2" s="199"/>
      <c r="M2" s="199"/>
      <c r="N2" s="199"/>
      <c r="O2" s="199"/>
      <c r="P2" s="199"/>
      <c r="Q2" s="199"/>
      <c r="R2" s="199"/>
      <c r="S2" s="199"/>
      <c r="T2" s="199"/>
      <c r="U2" s="199"/>
      <c r="V2" s="199"/>
      <c r="W2" s="199"/>
      <c r="X2" s="199"/>
    </row>
    <row r="3" spans="1:24" ht="27" customHeight="1" x14ac:dyDescent="0.2">
      <c r="M3" s="97"/>
      <c r="N3" s="97"/>
      <c r="O3" s="292" t="s">
        <v>297</v>
      </c>
      <c r="P3" s="292"/>
      <c r="Q3" s="292"/>
      <c r="R3" s="292"/>
      <c r="S3" s="292"/>
      <c r="T3" s="292"/>
      <c r="U3" s="292"/>
      <c r="V3" s="292"/>
      <c r="W3" s="292"/>
      <c r="X3" s="292"/>
    </row>
    <row r="4" spans="1:24" ht="27" customHeight="1" x14ac:dyDescent="0.2">
      <c r="A4" s="250" t="s">
        <v>73</v>
      </c>
      <c r="B4" s="250"/>
      <c r="C4" s="250"/>
      <c r="D4" s="250"/>
      <c r="E4" s="250"/>
      <c r="F4" s="98"/>
      <c r="G4" s="98"/>
      <c r="H4" s="98"/>
      <c r="I4" s="98"/>
      <c r="J4" s="98"/>
      <c r="K4" s="98"/>
      <c r="L4" s="96"/>
      <c r="M4" s="98"/>
      <c r="N4" s="99"/>
      <c r="O4" s="99"/>
      <c r="P4" s="99"/>
      <c r="Q4" s="99"/>
      <c r="R4" s="99"/>
      <c r="S4" s="99"/>
      <c r="T4" s="99"/>
      <c r="U4" s="99"/>
      <c r="V4" s="99"/>
      <c r="W4" s="99"/>
      <c r="X4" s="99"/>
    </row>
    <row r="5" spans="1:24" ht="27" customHeight="1" x14ac:dyDescent="0.2">
      <c r="A5" s="250" t="s">
        <v>116</v>
      </c>
      <c r="B5" s="250"/>
      <c r="C5" s="250"/>
      <c r="D5" s="250"/>
      <c r="E5" s="250"/>
      <c r="F5" s="98"/>
      <c r="G5" s="98"/>
      <c r="H5" s="98"/>
      <c r="I5" s="98"/>
      <c r="J5" s="98"/>
      <c r="K5" s="98"/>
      <c r="L5" s="98"/>
      <c r="M5" s="98"/>
      <c r="N5" s="99"/>
      <c r="O5" s="99"/>
      <c r="P5" s="99"/>
      <c r="Q5" s="99"/>
      <c r="R5" s="99"/>
      <c r="S5" s="99"/>
      <c r="T5" s="99"/>
      <c r="U5" s="99"/>
      <c r="V5" s="99"/>
      <c r="W5" s="99"/>
      <c r="X5" s="99"/>
    </row>
    <row r="6" spans="1:24" ht="27" customHeight="1" x14ac:dyDescent="0.2">
      <c r="M6" s="251" t="s">
        <v>371</v>
      </c>
      <c r="N6" s="251"/>
      <c r="O6" s="251"/>
      <c r="P6" s="251"/>
      <c r="Q6" s="251"/>
      <c r="R6" s="251"/>
      <c r="S6" s="251"/>
      <c r="T6" s="251"/>
      <c r="U6" s="251"/>
      <c r="V6" s="251"/>
      <c r="W6" s="251"/>
      <c r="X6" s="251"/>
    </row>
    <row r="7" spans="1:24" ht="27" customHeight="1" x14ac:dyDescent="0.2">
      <c r="M7" s="251" t="s">
        <v>385</v>
      </c>
      <c r="N7" s="251"/>
      <c r="O7" s="251"/>
      <c r="P7" s="251"/>
      <c r="Q7" s="251"/>
      <c r="R7" s="251"/>
      <c r="S7" s="251"/>
      <c r="T7" s="251"/>
      <c r="U7" s="251"/>
      <c r="V7" s="251"/>
      <c r="W7" s="251"/>
      <c r="X7" s="251"/>
    </row>
    <row r="8" spans="1:24" ht="24.9" customHeight="1" x14ac:dyDescent="0.2">
      <c r="A8" s="199"/>
      <c r="B8" s="199"/>
      <c r="C8" s="199"/>
      <c r="D8" s="199"/>
      <c r="E8" s="199"/>
      <c r="F8" s="199"/>
      <c r="G8" s="199"/>
      <c r="H8" s="199"/>
      <c r="I8" s="199"/>
      <c r="J8" s="199"/>
      <c r="K8" s="199"/>
      <c r="L8" s="199"/>
      <c r="M8" s="199"/>
      <c r="N8" s="199"/>
      <c r="O8" s="199"/>
      <c r="P8" s="199"/>
      <c r="Q8" s="199"/>
      <c r="R8" s="199"/>
      <c r="S8" s="199"/>
      <c r="T8" s="199"/>
      <c r="U8" s="199"/>
      <c r="V8" s="199"/>
      <c r="W8" s="199"/>
      <c r="X8" s="199"/>
    </row>
    <row r="9" spans="1:24" ht="24.9" customHeight="1" x14ac:dyDescent="0.2">
      <c r="A9" s="199"/>
      <c r="B9" s="199"/>
      <c r="C9" s="199"/>
      <c r="D9" s="199"/>
      <c r="E9" s="199"/>
      <c r="F9" s="199"/>
      <c r="G9" s="199"/>
      <c r="H9" s="199"/>
      <c r="I9" s="199"/>
      <c r="J9" s="199"/>
      <c r="K9" s="199"/>
      <c r="L9" s="199"/>
      <c r="M9" s="199"/>
      <c r="N9" s="199"/>
      <c r="O9" s="199"/>
      <c r="P9" s="199"/>
      <c r="Q9" s="199"/>
      <c r="R9" s="199"/>
      <c r="S9" s="199"/>
      <c r="T9" s="199"/>
      <c r="U9" s="199"/>
      <c r="V9" s="199"/>
      <c r="W9" s="199"/>
      <c r="X9" s="199"/>
    </row>
    <row r="10" spans="1:24" ht="24.9" customHeight="1" x14ac:dyDescent="0.2">
      <c r="A10" s="197" t="s">
        <v>117</v>
      </c>
      <c r="B10" s="197"/>
      <c r="C10" s="197"/>
      <c r="D10" s="197"/>
      <c r="E10" s="197"/>
      <c r="F10" s="197"/>
      <c r="G10" s="197"/>
      <c r="H10" s="197"/>
      <c r="I10" s="197"/>
      <c r="J10" s="197"/>
      <c r="K10" s="197"/>
      <c r="L10" s="197"/>
      <c r="M10" s="197"/>
      <c r="N10" s="197"/>
      <c r="O10" s="197"/>
      <c r="P10" s="197"/>
      <c r="Q10" s="197"/>
      <c r="R10" s="197"/>
      <c r="S10" s="197"/>
      <c r="T10" s="197"/>
      <c r="U10" s="197"/>
      <c r="V10" s="197"/>
      <c r="W10" s="197"/>
      <c r="X10" s="197"/>
    </row>
    <row r="11" spans="1:24" ht="24.9" customHeight="1" x14ac:dyDescent="0.2">
      <c r="A11" s="199"/>
      <c r="B11" s="199"/>
      <c r="C11" s="199"/>
      <c r="D11" s="199"/>
      <c r="E11" s="199"/>
      <c r="F11" s="199"/>
      <c r="G11" s="199"/>
      <c r="H11" s="199"/>
      <c r="I11" s="199"/>
      <c r="J11" s="199"/>
      <c r="K11" s="199"/>
      <c r="L11" s="199"/>
      <c r="M11" s="199"/>
      <c r="N11" s="199"/>
      <c r="O11" s="199"/>
      <c r="P11" s="199"/>
      <c r="Q11" s="199"/>
      <c r="R11" s="199"/>
      <c r="S11" s="199"/>
      <c r="T11" s="199"/>
      <c r="U11" s="199"/>
      <c r="V11" s="199"/>
      <c r="W11" s="199"/>
      <c r="X11" s="199"/>
    </row>
    <row r="12" spans="1:24" ht="24.9" customHeight="1" x14ac:dyDescent="0.2">
      <c r="A12" s="199"/>
      <c r="B12" s="199"/>
      <c r="C12" s="199"/>
      <c r="D12" s="199"/>
      <c r="E12" s="199"/>
      <c r="F12" s="199"/>
      <c r="G12" s="199"/>
      <c r="H12" s="199"/>
      <c r="I12" s="199"/>
      <c r="J12" s="199"/>
      <c r="K12" s="199"/>
      <c r="L12" s="199"/>
      <c r="M12" s="199"/>
      <c r="N12" s="199"/>
      <c r="O12" s="199"/>
      <c r="P12" s="199"/>
      <c r="Q12" s="199"/>
      <c r="R12" s="199"/>
      <c r="S12" s="199"/>
      <c r="T12" s="199"/>
      <c r="U12" s="199"/>
      <c r="V12" s="199"/>
      <c r="W12" s="199"/>
      <c r="X12" s="199"/>
    </row>
    <row r="13" spans="1:24" ht="47.25" customHeight="1" x14ac:dyDescent="0.2">
      <c r="A13" s="272" t="s">
        <v>376</v>
      </c>
      <c r="B13" s="272"/>
      <c r="C13" s="272"/>
      <c r="D13" s="272"/>
      <c r="E13" s="272"/>
      <c r="F13" s="272"/>
      <c r="G13" s="272"/>
      <c r="H13" s="272"/>
      <c r="I13" s="272"/>
      <c r="J13" s="272"/>
      <c r="K13" s="272"/>
      <c r="L13" s="272"/>
      <c r="M13" s="272"/>
      <c r="N13" s="272"/>
      <c r="O13" s="272"/>
      <c r="P13" s="272"/>
      <c r="Q13" s="272"/>
      <c r="R13" s="272"/>
      <c r="S13" s="272"/>
      <c r="T13" s="272"/>
      <c r="U13" s="272"/>
      <c r="V13" s="272"/>
      <c r="W13" s="272"/>
      <c r="X13" s="272"/>
    </row>
    <row r="14" spans="1:24" ht="24.9" customHeight="1" x14ac:dyDescent="0.2">
      <c r="A14" s="199"/>
      <c r="B14" s="199"/>
      <c r="C14" s="199"/>
      <c r="D14" s="199"/>
      <c r="E14" s="199"/>
      <c r="F14" s="199"/>
      <c r="G14" s="199"/>
      <c r="H14" s="199"/>
      <c r="I14" s="199"/>
      <c r="J14" s="199"/>
      <c r="K14" s="199"/>
      <c r="L14" s="199"/>
      <c r="M14" s="199"/>
      <c r="N14" s="199"/>
      <c r="O14" s="199"/>
      <c r="P14" s="199"/>
      <c r="Q14" s="199"/>
      <c r="R14" s="199"/>
      <c r="S14" s="199"/>
      <c r="T14" s="199"/>
      <c r="U14" s="199"/>
      <c r="V14" s="199"/>
      <c r="W14" s="199"/>
      <c r="X14" s="199"/>
    </row>
    <row r="15" spans="1:24" ht="24.9" customHeight="1" x14ac:dyDescent="0.2">
      <c r="A15" s="199"/>
      <c r="B15" s="199"/>
      <c r="C15" s="199"/>
      <c r="D15" s="199"/>
      <c r="E15" s="199"/>
      <c r="F15" s="199"/>
      <c r="G15" s="199"/>
      <c r="H15" s="199"/>
      <c r="I15" s="199"/>
      <c r="J15" s="199"/>
      <c r="K15" s="199"/>
      <c r="L15" s="199"/>
      <c r="M15" s="199"/>
      <c r="N15" s="199"/>
      <c r="O15" s="199"/>
      <c r="P15" s="199"/>
      <c r="Q15" s="199"/>
      <c r="R15" s="199"/>
      <c r="S15" s="199"/>
      <c r="T15" s="199"/>
      <c r="U15" s="199"/>
      <c r="V15" s="199"/>
      <c r="W15" s="199"/>
      <c r="X15" s="199"/>
    </row>
    <row r="16" spans="1:24" ht="29.25" customHeight="1" x14ac:dyDescent="0.2">
      <c r="A16" s="199" t="s">
        <v>18</v>
      </c>
      <c r="B16" s="199"/>
      <c r="C16" s="199"/>
      <c r="D16" s="199"/>
      <c r="E16" s="199"/>
      <c r="F16" s="199"/>
      <c r="G16" s="199"/>
      <c r="H16" s="199"/>
      <c r="I16" s="199"/>
      <c r="J16" s="199"/>
      <c r="K16" s="199"/>
      <c r="L16" s="199"/>
      <c r="M16" s="199"/>
      <c r="N16" s="199"/>
      <c r="O16" s="199"/>
      <c r="P16" s="199"/>
      <c r="Q16" s="199"/>
      <c r="R16" s="199"/>
      <c r="S16" s="199"/>
      <c r="T16" s="199"/>
      <c r="U16" s="199"/>
      <c r="V16" s="199"/>
      <c r="W16" s="199"/>
      <c r="X16" s="199"/>
    </row>
    <row r="17" spans="1:24" ht="29.25" customHeight="1" x14ac:dyDescent="0.2">
      <c r="A17" s="33"/>
      <c r="B17" s="33"/>
      <c r="C17" s="33"/>
      <c r="D17" s="33"/>
      <c r="E17" s="33"/>
      <c r="F17" s="33"/>
      <c r="G17" s="33"/>
      <c r="H17" s="33"/>
      <c r="I17" s="33"/>
      <c r="J17" s="33"/>
      <c r="K17" s="33"/>
      <c r="L17" s="33"/>
      <c r="M17" s="33"/>
      <c r="N17" s="33"/>
      <c r="O17" s="33"/>
      <c r="P17" s="33"/>
      <c r="Q17" s="33"/>
      <c r="R17" s="33"/>
      <c r="S17" s="33"/>
      <c r="T17" s="33"/>
      <c r="U17" s="33"/>
      <c r="V17" s="33"/>
      <c r="W17" s="33"/>
      <c r="X17" s="33"/>
    </row>
    <row r="18" spans="1:24" ht="30" customHeight="1" x14ac:dyDescent="0.2">
      <c r="A18" s="273" t="s">
        <v>118</v>
      </c>
      <c r="B18" s="273"/>
      <c r="C18" s="273"/>
      <c r="D18" s="274" t="s">
        <v>96</v>
      </c>
      <c r="E18" s="274"/>
      <c r="F18" s="274"/>
      <c r="G18" s="274"/>
      <c r="H18" s="274"/>
      <c r="I18" s="274"/>
      <c r="J18" s="274"/>
      <c r="K18" s="274"/>
      <c r="L18" s="274"/>
      <c r="M18" s="274"/>
      <c r="N18" s="274"/>
      <c r="O18" s="274"/>
      <c r="P18" s="274"/>
      <c r="Q18" s="274"/>
      <c r="R18" s="274"/>
      <c r="S18" s="274"/>
      <c r="T18" s="274"/>
      <c r="U18" s="274"/>
      <c r="V18" s="274"/>
      <c r="W18" s="274"/>
      <c r="X18" s="275"/>
    </row>
    <row r="19" spans="1:24" ht="30" customHeight="1" x14ac:dyDescent="0.2">
      <c r="A19" s="273" t="s">
        <v>119</v>
      </c>
      <c r="B19" s="273"/>
      <c r="C19" s="273"/>
      <c r="D19" s="253" t="s">
        <v>126</v>
      </c>
      <c r="E19" s="254"/>
      <c r="F19" s="254"/>
      <c r="G19" s="254"/>
      <c r="H19" s="253" t="s">
        <v>120</v>
      </c>
      <c r="I19" s="254"/>
      <c r="J19" s="255"/>
      <c r="K19" s="278"/>
      <c r="L19" s="278"/>
      <c r="M19" s="278"/>
      <c r="N19" s="278"/>
      <c r="O19" s="278"/>
      <c r="P19" s="278"/>
      <c r="Q19" s="278"/>
      <c r="R19" s="278"/>
      <c r="S19" s="278"/>
      <c r="T19" s="278"/>
      <c r="U19" s="278"/>
      <c r="V19" s="278"/>
      <c r="W19" s="278"/>
      <c r="X19" s="279"/>
    </row>
    <row r="20" spans="1:24" ht="30" customHeight="1" x14ac:dyDescent="0.2">
      <c r="A20" s="273"/>
      <c r="B20" s="273"/>
      <c r="C20" s="273"/>
      <c r="D20" s="259" t="s">
        <v>121</v>
      </c>
      <c r="E20" s="260"/>
      <c r="F20" s="260"/>
      <c r="G20" s="260"/>
      <c r="H20" s="259"/>
      <c r="I20" s="260"/>
      <c r="J20" s="261"/>
      <c r="K20" s="280"/>
      <c r="L20" s="280"/>
      <c r="M20" s="280"/>
      <c r="N20" s="280"/>
      <c r="O20" s="280"/>
      <c r="P20" s="280"/>
      <c r="Q20" s="280"/>
      <c r="R20" s="280"/>
      <c r="S20" s="280"/>
      <c r="T20" s="280"/>
      <c r="U20" s="280"/>
      <c r="V20" s="280"/>
      <c r="W20" s="280"/>
      <c r="X20" s="281"/>
    </row>
    <row r="21" spans="1:24" ht="20.100000000000001" customHeight="1" x14ac:dyDescent="0.2">
      <c r="A21" s="253" t="s">
        <v>19</v>
      </c>
      <c r="B21" s="254"/>
      <c r="C21" s="255"/>
      <c r="D21" s="262" t="s">
        <v>122</v>
      </c>
      <c r="E21" s="263"/>
      <c r="F21" s="264"/>
      <c r="G21" s="51" t="s">
        <v>177</v>
      </c>
      <c r="H21" s="44" t="s">
        <v>178</v>
      </c>
      <c r="I21" s="44" t="s">
        <v>179</v>
      </c>
      <c r="J21" s="44" t="s">
        <v>179</v>
      </c>
      <c r="K21" s="44" t="s">
        <v>180</v>
      </c>
      <c r="L21" s="44" t="s">
        <v>180</v>
      </c>
      <c r="M21" s="44" t="s">
        <v>181</v>
      </c>
      <c r="N21" s="44" t="s">
        <v>182</v>
      </c>
      <c r="O21" s="44" t="s">
        <v>183</v>
      </c>
      <c r="P21" s="44" t="s">
        <v>178</v>
      </c>
      <c r="Q21" s="44" t="s">
        <v>184</v>
      </c>
      <c r="R21" s="44" t="s">
        <v>185</v>
      </c>
      <c r="S21" s="44" t="s">
        <v>182</v>
      </c>
      <c r="T21" s="44" t="s">
        <v>186</v>
      </c>
      <c r="U21" s="44" t="s">
        <v>187</v>
      </c>
      <c r="V21" s="44" t="s">
        <v>179</v>
      </c>
      <c r="W21" s="44" t="s">
        <v>188</v>
      </c>
      <c r="X21" s="45" t="s">
        <v>189</v>
      </c>
    </row>
    <row r="22" spans="1:24" ht="20.100000000000001" customHeight="1" x14ac:dyDescent="0.2">
      <c r="A22" s="256"/>
      <c r="B22" s="257"/>
      <c r="C22" s="258"/>
      <c r="D22" s="52" t="s">
        <v>182</v>
      </c>
      <c r="E22" s="53" t="s">
        <v>190</v>
      </c>
      <c r="F22" s="53" t="s">
        <v>191</v>
      </c>
      <c r="G22" s="46" t="s">
        <v>192</v>
      </c>
      <c r="H22" s="46" t="s">
        <v>191</v>
      </c>
      <c r="I22" s="46" t="s">
        <v>187</v>
      </c>
      <c r="J22" s="46" t="s">
        <v>178</v>
      </c>
      <c r="K22" s="46" t="s">
        <v>191</v>
      </c>
      <c r="L22" s="46" t="s">
        <v>179</v>
      </c>
      <c r="M22" s="46" t="s">
        <v>186</v>
      </c>
      <c r="N22" s="46" t="s">
        <v>187</v>
      </c>
      <c r="O22" s="46" t="s">
        <v>179</v>
      </c>
      <c r="P22" s="46" t="s">
        <v>183</v>
      </c>
      <c r="Q22" s="46" t="s">
        <v>179</v>
      </c>
      <c r="R22" s="46" t="s">
        <v>183</v>
      </c>
      <c r="S22" s="46" t="s">
        <v>179</v>
      </c>
      <c r="T22" s="46" t="s">
        <v>180</v>
      </c>
      <c r="U22" s="46" t="s">
        <v>189</v>
      </c>
      <c r="V22" s="46" t="s">
        <v>182</v>
      </c>
      <c r="W22" s="46" t="s">
        <v>193</v>
      </c>
      <c r="X22" s="47" t="s">
        <v>194</v>
      </c>
    </row>
    <row r="23" spans="1:24" ht="20.100000000000001" customHeight="1" x14ac:dyDescent="0.2">
      <c r="A23" s="256"/>
      <c r="B23" s="257"/>
      <c r="C23" s="258"/>
      <c r="D23" s="48" t="s">
        <v>195</v>
      </c>
      <c r="E23" s="49" t="s">
        <v>183</v>
      </c>
      <c r="F23" s="49" t="s">
        <v>177</v>
      </c>
      <c r="G23" s="49" t="s">
        <v>196</v>
      </c>
      <c r="H23" s="49" t="s">
        <v>182</v>
      </c>
      <c r="I23" s="49"/>
      <c r="J23" s="49"/>
      <c r="K23" s="49"/>
      <c r="L23" s="49"/>
      <c r="M23" s="49"/>
      <c r="N23" s="49"/>
      <c r="O23" s="49"/>
      <c r="P23" s="49"/>
      <c r="Q23" s="49"/>
      <c r="R23" s="49"/>
      <c r="S23" s="49"/>
      <c r="T23" s="49"/>
      <c r="U23" s="49"/>
      <c r="V23" s="49"/>
      <c r="W23" s="49"/>
      <c r="X23" s="50"/>
    </row>
    <row r="24" spans="1:24" ht="31.05" customHeight="1" x14ac:dyDescent="0.2">
      <c r="A24" s="256"/>
      <c r="B24" s="257"/>
      <c r="C24" s="258"/>
      <c r="D24" s="286" t="s">
        <v>197</v>
      </c>
      <c r="E24" s="278"/>
      <c r="F24" s="278"/>
      <c r="G24" s="278"/>
      <c r="H24" s="278"/>
      <c r="I24" s="278"/>
      <c r="J24" s="278"/>
      <c r="K24" s="278"/>
      <c r="L24" s="278"/>
      <c r="M24" s="278"/>
      <c r="N24" s="287"/>
      <c r="O24" s="287"/>
      <c r="P24" s="287"/>
      <c r="Q24" s="287"/>
      <c r="R24" s="287"/>
      <c r="S24" s="287"/>
      <c r="T24" s="287"/>
      <c r="U24" s="287"/>
      <c r="V24" s="287"/>
      <c r="W24" s="287"/>
      <c r="X24" s="288"/>
    </row>
    <row r="25" spans="1:24" ht="31.05" customHeight="1" x14ac:dyDescent="0.2">
      <c r="A25" s="259"/>
      <c r="B25" s="260"/>
      <c r="C25" s="261"/>
      <c r="D25" s="289"/>
      <c r="E25" s="290"/>
      <c r="F25" s="290"/>
      <c r="G25" s="290"/>
      <c r="H25" s="290"/>
      <c r="I25" s="290"/>
      <c r="J25" s="290"/>
      <c r="K25" s="290"/>
      <c r="L25" s="290"/>
      <c r="M25" s="290"/>
      <c r="N25" s="290"/>
      <c r="O25" s="290"/>
      <c r="P25" s="290"/>
      <c r="Q25" s="290"/>
      <c r="R25" s="290"/>
      <c r="S25" s="290"/>
      <c r="T25" s="290"/>
      <c r="U25" s="290"/>
      <c r="V25" s="290"/>
      <c r="W25" s="290"/>
      <c r="X25" s="291"/>
    </row>
    <row r="26" spans="1:24" ht="34.5" customHeight="1" x14ac:dyDescent="0.2">
      <c r="A26" s="273" t="s">
        <v>20</v>
      </c>
      <c r="B26" s="273"/>
      <c r="C26" s="273"/>
      <c r="D26" s="284" t="s">
        <v>124</v>
      </c>
      <c r="E26" s="284"/>
      <c r="F26" s="284"/>
      <c r="G26" s="284"/>
      <c r="H26" s="284"/>
      <c r="I26" s="284"/>
      <c r="J26" s="284"/>
      <c r="K26" s="284"/>
      <c r="L26" s="284"/>
      <c r="M26" s="284"/>
      <c r="N26" s="284"/>
      <c r="O26" s="284"/>
      <c r="P26" s="284"/>
      <c r="Q26" s="284"/>
      <c r="R26" s="284"/>
      <c r="S26" s="284"/>
      <c r="T26" s="284"/>
      <c r="U26" s="284"/>
      <c r="V26" s="284"/>
      <c r="W26" s="284"/>
      <c r="X26" s="284"/>
    </row>
    <row r="27" spans="1:24" ht="34.5" customHeight="1" x14ac:dyDescent="0.2">
      <c r="A27" s="273"/>
      <c r="B27" s="273"/>
      <c r="C27" s="273"/>
      <c r="D27" s="284" t="s">
        <v>125</v>
      </c>
      <c r="E27" s="284"/>
      <c r="F27" s="284"/>
      <c r="G27" s="284"/>
      <c r="H27" s="284"/>
      <c r="I27" s="284"/>
      <c r="J27" s="284"/>
      <c r="K27" s="284"/>
      <c r="L27" s="284"/>
      <c r="M27" s="284"/>
      <c r="N27" s="284"/>
      <c r="O27" s="284"/>
      <c r="P27" s="284"/>
      <c r="Q27" s="284"/>
      <c r="R27" s="284"/>
      <c r="S27" s="284"/>
      <c r="T27" s="284"/>
      <c r="U27" s="284"/>
      <c r="V27" s="284"/>
      <c r="W27" s="284"/>
      <c r="X27" s="284"/>
    </row>
    <row r="28" spans="1:24" ht="34.5" customHeight="1" x14ac:dyDescent="0.2">
      <c r="A28" s="273"/>
      <c r="B28" s="273"/>
      <c r="C28" s="273"/>
      <c r="D28" s="284" t="s">
        <v>123</v>
      </c>
      <c r="E28" s="284"/>
      <c r="F28" s="284"/>
      <c r="G28" s="284"/>
      <c r="H28" s="284"/>
      <c r="I28" s="284"/>
      <c r="J28" s="284"/>
      <c r="K28" s="284"/>
      <c r="L28" s="284"/>
      <c r="M28" s="284"/>
      <c r="N28" s="284"/>
      <c r="O28" s="284"/>
      <c r="P28" s="284"/>
      <c r="Q28" s="284"/>
      <c r="R28" s="284"/>
      <c r="S28" s="284"/>
      <c r="T28" s="284"/>
      <c r="U28" s="284"/>
      <c r="V28" s="284"/>
      <c r="W28" s="284"/>
      <c r="X28" s="284"/>
    </row>
    <row r="30" spans="1:24" x14ac:dyDescent="0.2">
      <c r="A30" s="128" t="s">
        <v>198</v>
      </c>
    </row>
    <row r="31" spans="1:24" x14ac:dyDescent="0.2">
      <c r="A31" s="128" t="s">
        <v>199</v>
      </c>
    </row>
    <row r="32" spans="1:24" x14ac:dyDescent="0.2">
      <c r="A32" s="128" t="s">
        <v>200</v>
      </c>
    </row>
    <row r="33" spans="1:21" x14ac:dyDescent="0.2">
      <c r="A33" s="128" t="s">
        <v>201</v>
      </c>
      <c r="U33" s="285"/>
    </row>
    <row r="34" spans="1:21" x14ac:dyDescent="0.2">
      <c r="A34" s="128" t="s">
        <v>202</v>
      </c>
      <c r="U34" s="285"/>
    </row>
  </sheetData>
  <sheetProtection algorithmName="SHA-512" hashValue="I+0I/fw9jyGT8BDjJsgVKHkKjU3XXQNnqMjYztpsomLKqLuIxh4+McZNfneTFkkXFJt0/5iPgFVttPokfcWqvw==" saltValue="gTIwN1p17s2TKznP4aVTbg==" spinCount="100000" sheet="1" selectLockedCells="1"/>
  <protectedRanges>
    <protectedRange sqref="D21:X28" name="範囲5"/>
    <protectedRange sqref="K19" name="範囲4"/>
    <protectedRange sqref="D19:G20" name="範囲3"/>
    <protectedRange sqref="D18" name="範囲2"/>
    <protectedRange sqref="P6:X7 M6:M7" name="範囲1_1"/>
  </protectedRanges>
  <mergeCells count="31">
    <mergeCell ref="A12:X12"/>
    <mergeCell ref="A1:X1"/>
    <mergeCell ref="A2:X2"/>
    <mergeCell ref="O3:X3"/>
    <mergeCell ref="A4:E4"/>
    <mergeCell ref="A5:E5"/>
    <mergeCell ref="A8:X8"/>
    <mergeCell ref="A9:X9"/>
    <mergeCell ref="A10:X10"/>
    <mergeCell ref="A11:X11"/>
    <mergeCell ref="M6:X6"/>
    <mergeCell ref="M7:X7"/>
    <mergeCell ref="A21:C25"/>
    <mergeCell ref="D21:F21"/>
    <mergeCell ref="D24:X25"/>
    <mergeCell ref="A13:X13"/>
    <mergeCell ref="A14:X14"/>
    <mergeCell ref="A15:X15"/>
    <mergeCell ref="A16:X16"/>
    <mergeCell ref="A18:C18"/>
    <mergeCell ref="D18:X18"/>
    <mergeCell ref="A19:C20"/>
    <mergeCell ref="D19:G19"/>
    <mergeCell ref="H19:J20"/>
    <mergeCell ref="K19:X20"/>
    <mergeCell ref="D20:G20"/>
    <mergeCell ref="A26:C28"/>
    <mergeCell ref="D26:X26"/>
    <mergeCell ref="D27:X27"/>
    <mergeCell ref="D28:X28"/>
    <mergeCell ref="U33:U34"/>
  </mergeCells>
  <phoneticPr fontId="14"/>
  <printOptions horizontalCentered="1"/>
  <pageMargins left="0.59055118110236227" right="0.59055118110236227" top="0.78740157480314965" bottom="0.74803149606299213" header="0.31496062992125984" footer="0.31496062992125984"/>
  <pageSetup paperSize="9" scale="9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校区名!$B$5:$B$6</xm:f>
          </x14:formula1>
          <xm:sqref>A13:X13</xm:sqref>
        </x14:dataValidation>
        <x14:dataValidation type="list" allowBlank="1" showInputMessage="1" showErrorMessage="1">
          <x14:formula1>
            <xm:f>校区名!$B$2:$B$3</xm:f>
          </x14:formula1>
          <xm:sqref>M6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42"/>
  <sheetViews>
    <sheetView topLeftCell="A3" zoomScaleNormal="100" zoomScaleSheetLayoutView="100" workbookViewId="0">
      <selection activeCell="E21" sqref="E21:I21"/>
    </sheetView>
  </sheetViews>
  <sheetFormatPr defaultColWidth="9" defaultRowHeight="13.2" x14ac:dyDescent="0.2"/>
  <cols>
    <col min="1" max="1" width="10.77734375" style="3" customWidth="1"/>
    <col min="2" max="8" width="9" style="3"/>
    <col min="9" max="9" width="9.6640625" style="3" customWidth="1"/>
    <col min="10" max="10" width="10.77734375" style="3" customWidth="1"/>
    <col min="11" max="16384" width="9" style="3"/>
  </cols>
  <sheetData>
    <row r="1" spans="1:10" ht="20.100000000000001" customHeight="1" x14ac:dyDescent="0.2">
      <c r="I1" s="299" t="s">
        <v>30</v>
      </c>
      <c r="J1" s="299"/>
    </row>
    <row r="2" spans="1:10" ht="20.100000000000001" customHeight="1" x14ac:dyDescent="0.2"/>
    <row r="3" spans="1:10" ht="20.100000000000001" customHeight="1" x14ac:dyDescent="0.2">
      <c r="F3" s="302" t="s">
        <v>298</v>
      </c>
      <c r="G3" s="302"/>
      <c r="H3" s="302"/>
      <c r="I3" s="302"/>
      <c r="J3" s="302"/>
    </row>
    <row r="4" spans="1:10" ht="20.100000000000001" customHeight="1" x14ac:dyDescent="0.2">
      <c r="A4" s="300" t="s">
        <v>81</v>
      </c>
      <c r="B4" s="300"/>
      <c r="C4" s="300"/>
    </row>
    <row r="5" spans="1:10" ht="20.100000000000001" customHeight="1" x14ac:dyDescent="0.2">
      <c r="A5" s="295"/>
      <c r="B5" s="295"/>
      <c r="C5" s="295"/>
    </row>
    <row r="6" spans="1:10" ht="20.100000000000001" customHeight="1" x14ac:dyDescent="0.2">
      <c r="A6" s="4"/>
      <c r="B6" s="4"/>
      <c r="C6" s="4"/>
      <c r="F6" s="301" t="s">
        <v>371</v>
      </c>
      <c r="G6" s="301"/>
      <c r="H6" s="301"/>
      <c r="I6" s="301"/>
      <c r="J6" s="301"/>
    </row>
    <row r="7" spans="1:10" ht="20.100000000000001" customHeight="1" x14ac:dyDescent="0.2">
      <c r="A7" s="4"/>
      <c r="B7" s="4"/>
      <c r="C7" s="4"/>
      <c r="F7" s="301" t="s">
        <v>380</v>
      </c>
      <c r="G7" s="301"/>
      <c r="H7" s="301"/>
      <c r="I7" s="301"/>
      <c r="J7" s="301"/>
    </row>
    <row r="8" spans="1:10" ht="20.100000000000001" customHeight="1" x14ac:dyDescent="0.2"/>
    <row r="9" spans="1:10" ht="20.100000000000001" customHeight="1" x14ac:dyDescent="0.2"/>
    <row r="10" spans="1:10" ht="20.100000000000001" customHeight="1" x14ac:dyDescent="0.2">
      <c r="A10" s="234" t="s">
        <v>111</v>
      </c>
      <c r="B10" s="234"/>
      <c r="C10" s="234"/>
      <c r="D10" s="234"/>
      <c r="E10" s="234"/>
      <c r="F10" s="234"/>
      <c r="G10" s="234"/>
      <c r="H10" s="234"/>
      <c r="I10" s="234"/>
      <c r="J10" s="234"/>
    </row>
    <row r="11" spans="1:10" ht="20.100000000000001" customHeight="1" x14ac:dyDescent="0.2"/>
    <row r="12" spans="1:10" ht="39" customHeight="1" x14ac:dyDescent="0.2">
      <c r="A12" s="297" t="s">
        <v>299</v>
      </c>
      <c r="B12" s="298"/>
      <c r="C12" s="298"/>
      <c r="D12" s="298"/>
      <c r="E12" s="298"/>
      <c r="F12" s="298"/>
      <c r="G12" s="298"/>
      <c r="H12" s="298"/>
      <c r="I12" s="298"/>
      <c r="J12" s="298"/>
    </row>
    <row r="13" spans="1:10" ht="19.5" customHeight="1" x14ac:dyDescent="0.2">
      <c r="A13" s="104"/>
      <c r="B13" s="5"/>
      <c r="C13" s="5"/>
      <c r="D13" s="5"/>
      <c r="E13" s="5"/>
      <c r="F13" s="5"/>
      <c r="G13" s="5"/>
      <c r="H13" s="5"/>
      <c r="I13" s="5"/>
      <c r="J13" s="5"/>
    </row>
    <row r="14" spans="1:10" ht="15" customHeight="1" x14ac:dyDescent="0.2">
      <c r="A14" s="5"/>
      <c r="B14" s="5"/>
      <c r="C14" s="5"/>
      <c r="D14" s="5"/>
      <c r="E14" s="5"/>
      <c r="F14" s="5"/>
      <c r="G14" s="5"/>
      <c r="H14" s="5"/>
      <c r="I14" s="5"/>
    </row>
    <row r="15" spans="1:10" ht="21" customHeight="1" x14ac:dyDescent="0.2">
      <c r="A15" s="295" t="s">
        <v>31</v>
      </c>
      <c r="B15" s="295"/>
      <c r="C15" s="295"/>
      <c r="D15" s="295"/>
      <c r="E15" s="295"/>
      <c r="F15" s="295"/>
      <c r="G15" s="295"/>
      <c r="H15" s="295"/>
      <c r="I15" s="295"/>
      <c r="J15" s="295"/>
    </row>
    <row r="16" spans="1:10" ht="15" customHeight="1" x14ac:dyDescent="0.2"/>
    <row r="17" spans="2:9" ht="15" customHeight="1" x14ac:dyDescent="0.2"/>
    <row r="18" spans="2:9" ht="21.75" customHeight="1" x14ac:dyDescent="0.2">
      <c r="H18" s="241" t="s">
        <v>75</v>
      </c>
      <c r="I18" s="241"/>
    </row>
    <row r="19" spans="2:9" ht="45" customHeight="1" x14ac:dyDescent="0.2">
      <c r="B19" s="239" t="s">
        <v>32</v>
      </c>
      <c r="C19" s="293"/>
      <c r="D19" s="240"/>
      <c r="E19" s="294">
        <v>155000</v>
      </c>
      <c r="F19" s="294"/>
      <c r="G19" s="294"/>
      <c r="H19" s="294"/>
      <c r="I19" s="294"/>
    </row>
    <row r="20" spans="2:9" ht="45" customHeight="1" x14ac:dyDescent="0.2">
      <c r="B20" s="239" t="s">
        <v>33</v>
      </c>
      <c r="C20" s="293"/>
      <c r="D20" s="240"/>
      <c r="E20" s="294">
        <v>155000</v>
      </c>
      <c r="F20" s="294"/>
      <c r="G20" s="294"/>
      <c r="H20" s="294"/>
      <c r="I20" s="294"/>
    </row>
    <row r="21" spans="2:9" ht="45" customHeight="1" x14ac:dyDescent="0.2">
      <c r="B21" s="239" t="s">
        <v>34</v>
      </c>
      <c r="C21" s="293"/>
      <c r="D21" s="240"/>
      <c r="E21" s="296"/>
      <c r="F21" s="296"/>
      <c r="G21" s="296"/>
      <c r="H21" s="296"/>
      <c r="I21" s="296"/>
    </row>
    <row r="22" spans="2:9" ht="45" customHeight="1" x14ac:dyDescent="0.2">
      <c r="B22" s="239" t="s">
        <v>35</v>
      </c>
      <c r="C22" s="293"/>
      <c r="D22" s="240"/>
      <c r="E22" s="294" t="str">
        <f>IF(E21="","",E20-E21)</f>
        <v/>
      </c>
      <c r="F22" s="294"/>
      <c r="G22" s="294"/>
      <c r="H22" s="294"/>
      <c r="I22" s="294"/>
    </row>
    <row r="23" spans="2:9" ht="45" customHeight="1" x14ac:dyDescent="0.2"/>
    <row r="24" spans="2:9" ht="20.100000000000001" customHeight="1" x14ac:dyDescent="0.2"/>
    <row r="25" spans="2:9" ht="20.100000000000001" customHeight="1" x14ac:dyDescent="0.2"/>
    <row r="26" spans="2:9" ht="20.100000000000001" customHeight="1" x14ac:dyDescent="0.2"/>
    <row r="27" spans="2:9" ht="20.100000000000001" customHeight="1" x14ac:dyDescent="0.2"/>
    <row r="28" spans="2:9" ht="20.100000000000001" customHeight="1" x14ac:dyDescent="0.2"/>
    <row r="29" spans="2:9" ht="20.100000000000001" customHeight="1" x14ac:dyDescent="0.2"/>
    <row r="30" spans="2:9" ht="20.100000000000001" customHeight="1" x14ac:dyDescent="0.2"/>
    <row r="31" spans="2:9" ht="20.100000000000001" customHeight="1" x14ac:dyDescent="0.2"/>
    <row r="32" spans="2:9"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sheetData>
  <sheetProtection algorithmName="SHA-512" hashValue="detPOdvM/A1dGkk23IlDExc5X9+Og+eH8jU6hgOqpfy/alWjxSSWJS8wOivBt+dL/BRA+sEiKXlhpm5aVpyssQ==" saltValue="AtxRCbb/GqTQBDphVgyrNQ==" spinCount="100000" sheet="1" objects="1" scenarios="1" selectLockedCells="1"/>
  <protectedRanges>
    <protectedRange sqref="E21" name="範囲2"/>
    <protectedRange sqref="F6 H6:J7 F7" name="範囲1"/>
  </protectedRanges>
  <mergeCells count="18">
    <mergeCell ref="A10:J10"/>
    <mergeCell ref="A12:J12"/>
    <mergeCell ref="I1:J1"/>
    <mergeCell ref="A4:C4"/>
    <mergeCell ref="A5:C5"/>
    <mergeCell ref="F6:J6"/>
    <mergeCell ref="F7:J7"/>
    <mergeCell ref="F3:J3"/>
    <mergeCell ref="B22:D22"/>
    <mergeCell ref="E22:I22"/>
    <mergeCell ref="A15:J15"/>
    <mergeCell ref="B19:D19"/>
    <mergeCell ref="E19:I19"/>
    <mergeCell ref="B20:D20"/>
    <mergeCell ref="E20:I20"/>
    <mergeCell ref="B21:D21"/>
    <mergeCell ref="E21:I21"/>
    <mergeCell ref="H18:I18"/>
  </mergeCells>
  <phoneticPr fontId="1"/>
  <printOptions horizontalCentered="1"/>
  <pageMargins left="0.51181102362204722" right="0.51181102362204722" top="0.78740157480314965"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F6:J6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J42"/>
  <sheetViews>
    <sheetView zoomScaleNormal="100" zoomScaleSheetLayoutView="100" workbookViewId="0">
      <selection activeCell="F6" sqref="F6:J6"/>
    </sheetView>
  </sheetViews>
  <sheetFormatPr defaultColWidth="9" defaultRowHeight="13.2" x14ac:dyDescent="0.2"/>
  <cols>
    <col min="1" max="1" width="10.77734375" style="3" customWidth="1"/>
    <col min="2" max="8" width="9" style="3"/>
    <col min="9" max="9" width="9.6640625" style="3" customWidth="1"/>
    <col min="10" max="10" width="10.77734375" style="3" customWidth="1"/>
    <col min="11" max="16384" width="9" style="3"/>
  </cols>
  <sheetData>
    <row r="1" spans="1:10" ht="20.100000000000001" customHeight="1" x14ac:dyDescent="0.2">
      <c r="I1" s="299" t="s">
        <v>312</v>
      </c>
      <c r="J1" s="299"/>
    </row>
    <row r="2" spans="1:10" ht="20.100000000000001" customHeight="1" x14ac:dyDescent="0.2"/>
    <row r="3" spans="1:10" ht="20.100000000000001" customHeight="1" x14ac:dyDescent="0.2">
      <c r="F3" s="302" t="s">
        <v>298</v>
      </c>
      <c r="G3" s="302"/>
      <c r="H3" s="302"/>
      <c r="I3" s="302"/>
      <c r="J3" s="302"/>
    </row>
    <row r="4" spans="1:10" ht="20.100000000000001" customHeight="1" x14ac:dyDescent="0.2">
      <c r="A4" s="300" t="s">
        <v>313</v>
      </c>
      <c r="B4" s="300"/>
      <c r="C4" s="300"/>
    </row>
    <row r="5" spans="1:10" ht="20.100000000000001" customHeight="1" x14ac:dyDescent="0.2">
      <c r="A5" s="295"/>
      <c r="B5" s="295"/>
      <c r="C5" s="295"/>
    </row>
    <row r="6" spans="1:10" ht="20.100000000000001" customHeight="1" x14ac:dyDescent="0.2">
      <c r="A6" s="4"/>
      <c r="B6" s="4"/>
      <c r="C6" s="4"/>
      <c r="F6" s="301" t="s">
        <v>371</v>
      </c>
      <c r="G6" s="301"/>
      <c r="H6" s="301"/>
      <c r="I6" s="301"/>
      <c r="J6" s="301"/>
    </row>
    <row r="7" spans="1:10" ht="20.100000000000001" customHeight="1" x14ac:dyDescent="0.2">
      <c r="A7" s="4"/>
      <c r="B7" s="4"/>
      <c r="C7" s="4"/>
      <c r="F7" s="301" t="s">
        <v>386</v>
      </c>
      <c r="G7" s="301"/>
      <c r="H7" s="301"/>
      <c r="I7" s="301"/>
      <c r="J7" s="301"/>
    </row>
    <row r="8" spans="1:10" ht="20.100000000000001" customHeight="1" x14ac:dyDescent="0.2"/>
    <row r="9" spans="1:10" ht="20.100000000000001" customHeight="1" x14ac:dyDescent="0.2"/>
    <row r="10" spans="1:10" ht="20.100000000000001" customHeight="1" x14ac:dyDescent="0.2">
      <c r="A10" s="234" t="s">
        <v>314</v>
      </c>
      <c r="B10" s="234"/>
      <c r="C10" s="234"/>
      <c r="D10" s="234"/>
      <c r="E10" s="234"/>
      <c r="F10" s="234"/>
      <c r="G10" s="234"/>
      <c r="H10" s="234"/>
      <c r="I10" s="234"/>
      <c r="J10" s="234"/>
    </row>
    <row r="11" spans="1:10" ht="20.100000000000001" customHeight="1" x14ac:dyDescent="0.2"/>
    <row r="12" spans="1:10" ht="39" customHeight="1" x14ac:dyDescent="0.2">
      <c r="A12" s="297" t="s">
        <v>299</v>
      </c>
      <c r="B12" s="298"/>
      <c r="C12" s="298"/>
      <c r="D12" s="298"/>
      <c r="E12" s="298"/>
      <c r="F12" s="298"/>
      <c r="G12" s="298"/>
      <c r="H12" s="298"/>
      <c r="I12" s="298"/>
      <c r="J12" s="298"/>
    </row>
    <row r="13" spans="1:10" ht="19.5" customHeight="1" x14ac:dyDescent="0.2">
      <c r="A13" s="104"/>
      <c r="B13" s="5"/>
      <c r="C13" s="5"/>
      <c r="D13" s="5"/>
      <c r="E13" s="5"/>
      <c r="F13" s="5"/>
      <c r="G13" s="5"/>
      <c r="H13" s="5"/>
      <c r="I13" s="5"/>
      <c r="J13" s="5"/>
    </row>
    <row r="14" spans="1:10" ht="15" customHeight="1" x14ac:dyDescent="0.2">
      <c r="A14" s="5"/>
      <c r="B14" s="5"/>
      <c r="C14" s="5"/>
      <c r="D14" s="5"/>
      <c r="E14" s="5"/>
      <c r="F14" s="5"/>
      <c r="G14" s="5"/>
      <c r="H14" s="5"/>
      <c r="I14" s="5"/>
    </row>
    <row r="15" spans="1:10" ht="21" customHeight="1" x14ac:dyDescent="0.2">
      <c r="A15" s="295" t="s">
        <v>315</v>
      </c>
      <c r="B15" s="295"/>
      <c r="C15" s="295"/>
      <c r="D15" s="295"/>
      <c r="E15" s="295"/>
      <c r="F15" s="295"/>
      <c r="G15" s="295"/>
      <c r="H15" s="295"/>
      <c r="I15" s="295"/>
      <c r="J15" s="295"/>
    </row>
    <row r="16" spans="1:10" ht="15" customHeight="1" x14ac:dyDescent="0.2"/>
    <row r="17" spans="2:9" ht="15" customHeight="1" x14ac:dyDescent="0.2"/>
    <row r="18" spans="2:9" ht="21.75" customHeight="1" x14ac:dyDescent="0.2">
      <c r="H18" s="241" t="s">
        <v>75</v>
      </c>
      <c r="I18" s="241"/>
    </row>
    <row r="19" spans="2:9" ht="45" customHeight="1" x14ac:dyDescent="0.2">
      <c r="B19" s="239" t="s">
        <v>316</v>
      </c>
      <c r="C19" s="293"/>
      <c r="D19" s="240"/>
      <c r="E19" s="294">
        <v>155000</v>
      </c>
      <c r="F19" s="294"/>
      <c r="G19" s="294"/>
      <c r="H19" s="294"/>
      <c r="I19" s="294"/>
    </row>
    <row r="20" spans="2:9" ht="45" customHeight="1" x14ac:dyDescent="0.2">
      <c r="B20" s="239" t="s">
        <v>317</v>
      </c>
      <c r="C20" s="293"/>
      <c r="D20" s="240"/>
      <c r="E20" s="294">
        <v>155000</v>
      </c>
      <c r="F20" s="294"/>
      <c r="G20" s="294"/>
      <c r="H20" s="294"/>
      <c r="I20" s="294"/>
    </row>
    <row r="21" spans="2:9" ht="45" customHeight="1" x14ac:dyDescent="0.2">
      <c r="B21" s="239" t="s">
        <v>318</v>
      </c>
      <c r="C21" s="293"/>
      <c r="D21" s="240"/>
      <c r="E21" s="303">
        <v>155000</v>
      </c>
      <c r="F21" s="303"/>
      <c r="G21" s="303"/>
      <c r="H21" s="303"/>
      <c r="I21" s="303"/>
    </row>
    <row r="22" spans="2:9" ht="45" customHeight="1" x14ac:dyDescent="0.2">
      <c r="B22" s="239" t="s">
        <v>319</v>
      </c>
      <c r="C22" s="293"/>
      <c r="D22" s="240"/>
      <c r="E22" s="294">
        <f>IF(E21="","",E20-E21)</f>
        <v>0</v>
      </c>
      <c r="F22" s="294"/>
      <c r="G22" s="294"/>
      <c r="H22" s="294"/>
      <c r="I22" s="294"/>
    </row>
    <row r="23" spans="2:9" ht="45" customHeight="1" x14ac:dyDescent="0.2"/>
    <row r="24" spans="2:9" ht="20.100000000000001" customHeight="1" x14ac:dyDescent="0.2"/>
    <row r="25" spans="2:9" ht="20.100000000000001" customHeight="1" x14ac:dyDescent="0.2"/>
    <row r="26" spans="2:9" ht="20.100000000000001" customHeight="1" x14ac:dyDescent="0.2"/>
    <row r="27" spans="2:9" ht="20.100000000000001" customHeight="1" x14ac:dyDescent="0.2"/>
    <row r="28" spans="2:9" ht="20.100000000000001" customHeight="1" x14ac:dyDescent="0.2"/>
    <row r="29" spans="2:9" ht="20.100000000000001" customHeight="1" x14ac:dyDescent="0.2"/>
    <row r="30" spans="2:9" ht="20.100000000000001" customHeight="1" x14ac:dyDescent="0.2"/>
    <row r="31" spans="2:9" ht="20.100000000000001" customHeight="1" x14ac:dyDescent="0.2"/>
    <row r="32" spans="2:9"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sheetData>
  <sheetProtection algorithmName="SHA-512" hashValue="omYS/cbYkL8ULChM4jGmtyDl5ffoyjWl79KcpJVj2q2nlTr1bP6IpTzwkwUkEgbwfX+eRJwjmmKNm0sJhJsopw==" saltValue="kV4zL7QehjEd/9GBR72xxg==" spinCount="100000" sheet="1" selectLockedCells="1"/>
  <protectedRanges>
    <protectedRange sqref="E21" name="範囲2"/>
    <protectedRange sqref="H6:J7 F6:F7" name="範囲1_3"/>
  </protectedRanges>
  <mergeCells count="18">
    <mergeCell ref="B22:D22"/>
    <mergeCell ref="E22:I22"/>
    <mergeCell ref="B19:D19"/>
    <mergeCell ref="E19:I19"/>
    <mergeCell ref="B20:D20"/>
    <mergeCell ref="E20:I20"/>
    <mergeCell ref="B21:D21"/>
    <mergeCell ref="E21:I21"/>
    <mergeCell ref="F7:J7"/>
    <mergeCell ref="A10:J10"/>
    <mergeCell ref="A12:J12"/>
    <mergeCell ref="A15:J15"/>
    <mergeCell ref="H18:I18"/>
    <mergeCell ref="I1:J1"/>
    <mergeCell ref="A4:C4"/>
    <mergeCell ref="A5:C5"/>
    <mergeCell ref="F3:J3"/>
    <mergeCell ref="F6:J6"/>
  </mergeCells>
  <phoneticPr fontId="14"/>
  <printOptions horizontalCentered="1"/>
  <pageMargins left="0.51181102362204722" right="0.51181102362204722" top="0.78740157480314965"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F6:J6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4"/>
  <sheetViews>
    <sheetView zoomScaleNormal="100" zoomScaleSheetLayoutView="100" workbookViewId="0">
      <selection activeCell="A4" sqref="A4:K4"/>
    </sheetView>
  </sheetViews>
  <sheetFormatPr defaultColWidth="9" defaultRowHeight="13.2" x14ac:dyDescent="0.2"/>
  <cols>
    <col min="1" max="11" width="8.77734375" style="2" customWidth="1"/>
    <col min="12" max="16384" width="9" style="2"/>
  </cols>
  <sheetData>
    <row r="1" spans="1:11" ht="30" customHeight="1" x14ac:dyDescent="0.2">
      <c r="A1" s="192" t="s">
        <v>21</v>
      </c>
      <c r="B1" s="192"/>
      <c r="C1" s="192"/>
      <c r="D1" s="192"/>
      <c r="E1" s="192"/>
      <c r="F1" s="192"/>
      <c r="G1" s="192"/>
      <c r="H1" s="192"/>
      <c r="I1" s="192"/>
      <c r="J1" s="192"/>
      <c r="K1" s="192"/>
    </row>
    <row r="2" spans="1:11" ht="30" customHeight="1" x14ac:dyDescent="0.2">
      <c r="A2" s="197" t="s">
        <v>113</v>
      </c>
      <c r="B2" s="197"/>
      <c r="C2" s="197"/>
      <c r="D2" s="197"/>
      <c r="E2" s="197"/>
      <c r="F2" s="197"/>
      <c r="G2" s="197"/>
      <c r="H2" s="197"/>
      <c r="I2" s="197"/>
      <c r="J2" s="197"/>
      <c r="K2" s="197"/>
    </row>
    <row r="3" spans="1:11" ht="30" customHeight="1" x14ac:dyDescent="0.2">
      <c r="A3" s="192"/>
      <c r="B3" s="192"/>
      <c r="C3" s="192"/>
      <c r="D3" s="192"/>
      <c r="E3" s="192"/>
      <c r="F3" s="192"/>
      <c r="G3" s="192"/>
      <c r="H3" s="192"/>
      <c r="I3" s="192"/>
      <c r="J3" s="192"/>
      <c r="K3" s="192"/>
    </row>
    <row r="4" spans="1:11" ht="30" customHeight="1" x14ac:dyDescent="0.2">
      <c r="A4" s="211" t="s">
        <v>371</v>
      </c>
      <c r="B4" s="211"/>
      <c r="C4" s="211"/>
      <c r="D4" s="211"/>
      <c r="E4" s="211"/>
      <c r="F4" s="211"/>
      <c r="G4" s="211"/>
      <c r="H4" s="211"/>
      <c r="I4" s="211"/>
      <c r="J4" s="211"/>
      <c r="K4" s="211"/>
    </row>
    <row r="5" spans="1:11" ht="30" customHeight="1" x14ac:dyDescent="0.2">
      <c r="A5" s="317" t="s">
        <v>107</v>
      </c>
      <c r="B5" s="317"/>
      <c r="C5" s="103" t="s">
        <v>22</v>
      </c>
      <c r="D5" s="317" t="s">
        <v>130</v>
      </c>
      <c r="E5" s="317"/>
      <c r="F5" s="317"/>
      <c r="G5" s="317"/>
      <c r="H5" s="317"/>
      <c r="I5" s="317"/>
      <c r="J5" s="321"/>
      <c r="K5" s="322"/>
    </row>
    <row r="6" spans="1:11" ht="30" customHeight="1" x14ac:dyDescent="0.2">
      <c r="A6" s="317"/>
      <c r="B6" s="317"/>
      <c r="C6" s="103" t="s">
        <v>23</v>
      </c>
      <c r="D6" s="317" t="s">
        <v>130</v>
      </c>
      <c r="E6" s="317"/>
      <c r="F6" s="317"/>
      <c r="G6" s="317"/>
      <c r="H6" s="317"/>
      <c r="I6" s="317"/>
      <c r="J6" s="321"/>
      <c r="K6" s="322"/>
    </row>
    <row r="7" spans="1:11" ht="30" customHeight="1" x14ac:dyDescent="0.2">
      <c r="A7" s="316" t="s">
        <v>300</v>
      </c>
      <c r="B7" s="316"/>
      <c r="C7" s="103" t="s">
        <v>24</v>
      </c>
      <c r="D7" s="318"/>
      <c r="E7" s="319"/>
      <c r="F7" s="103" t="s">
        <v>25</v>
      </c>
      <c r="G7" s="318"/>
      <c r="H7" s="320"/>
      <c r="I7" s="34" t="s">
        <v>100</v>
      </c>
      <c r="J7" s="318"/>
      <c r="K7" s="319"/>
    </row>
    <row r="8" spans="1:11" ht="30" customHeight="1" x14ac:dyDescent="0.2">
      <c r="A8" s="273" t="s">
        <v>26</v>
      </c>
      <c r="B8" s="273"/>
      <c r="C8" s="103" t="s">
        <v>27</v>
      </c>
      <c r="D8" s="310" t="s">
        <v>128</v>
      </c>
      <c r="E8" s="311"/>
      <c r="F8" s="312"/>
      <c r="G8" s="103" t="s">
        <v>127</v>
      </c>
      <c r="H8" s="310" t="s">
        <v>85</v>
      </c>
      <c r="I8" s="311"/>
      <c r="J8" s="311"/>
      <c r="K8" s="312"/>
    </row>
    <row r="9" spans="1:11" ht="30" customHeight="1" x14ac:dyDescent="0.2">
      <c r="A9" s="273" t="s">
        <v>29</v>
      </c>
      <c r="B9" s="273"/>
      <c r="C9" s="284" t="s">
        <v>129</v>
      </c>
      <c r="D9" s="284"/>
      <c r="E9" s="284"/>
      <c r="F9" s="284"/>
      <c r="G9" s="284"/>
      <c r="H9" s="284"/>
      <c r="I9" s="284"/>
      <c r="J9" s="284"/>
      <c r="K9" s="284"/>
    </row>
    <row r="10" spans="1:11" ht="21.75" customHeight="1" x14ac:dyDescent="0.2">
      <c r="A10" s="307" t="s">
        <v>103</v>
      </c>
      <c r="B10" s="308"/>
      <c r="C10" s="308"/>
      <c r="D10" s="308"/>
      <c r="E10" s="308"/>
      <c r="F10" s="308"/>
      <c r="G10" s="308"/>
      <c r="H10" s="308"/>
      <c r="I10" s="308"/>
      <c r="J10" s="308"/>
      <c r="K10" s="309"/>
    </row>
    <row r="11" spans="1:11" ht="21" customHeight="1" x14ac:dyDescent="0.2">
      <c r="A11" s="313" t="s">
        <v>104</v>
      </c>
      <c r="B11" s="314"/>
      <c r="C11" s="314"/>
      <c r="D11" s="314"/>
      <c r="E11" s="314"/>
      <c r="F11" s="314"/>
      <c r="G11" s="314"/>
      <c r="H11" s="314"/>
      <c r="I11" s="314"/>
      <c r="J11" s="314"/>
      <c r="K11" s="315"/>
    </row>
    <row r="12" spans="1:11" ht="212.25" customHeight="1" x14ac:dyDescent="0.2">
      <c r="A12" s="304"/>
      <c r="B12" s="305"/>
      <c r="C12" s="305"/>
      <c r="D12" s="305"/>
      <c r="E12" s="305"/>
      <c r="F12" s="305"/>
      <c r="G12" s="305"/>
      <c r="H12" s="305"/>
      <c r="I12" s="305"/>
      <c r="J12" s="305"/>
      <c r="K12" s="306"/>
    </row>
    <row r="13" spans="1:11" ht="277.5" customHeight="1" x14ac:dyDescent="0.2">
      <c r="A13" s="304" t="s">
        <v>65</v>
      </c>
      <c r="B13" s="305"/>
      <c r="C13" s="305"/>
      <c r="D13" s="305"/>
      <c r="E13" s="305"/>
      <c r="F13" s="305"/>
      <c r="G13" s="305"/>
      <c r="H13" s="305"/>
      <c r="I13" s="305"/>
      <c r="J13" s="305"/>
      <c r="K13" s="306"/>
    </row>
    <row r="14" spans="1:11" x14ac:dyDescent="0.2">
      <c r="A14" s="1"/>
    </row>
  </sheetData>
  <sheetProtection password="CC7B" sheet="1" objects="1" scenarios="1" selectLockedCells="1"/>
  <protectedRanges>
    <protectedRange sqref="A11:K12" name="範囲10"/>
    <protectedRange sqref="C9" name="範囲9"/>
    <protectedRange sqref="H8" name="範囲8"/>
    <protectedRange sqref="D8" name="範囲7"/>
    <protectedRange sqref="J7" name="範囲6"/>
    <protectedRange sqref="G7" name="範囲5"/>
    <protectedRange sqref="D7" name="範囲4"/>
    <protectedRange sqref="D5:I6" name="範囲3"/>
    <protectedRange sqref="A5" name="範囲2"/>
    <protectedRange sqref="A4" name="範囲1"/>
  </protectedRanges>
  <mergeCells count="22">
    <mergeCell ref="A1:K1"/>
    <mergeCell ref="A2:K2"/>
    <mergeCell ref="A3:K3"/>
    <mergeCell ref="A4:K4"/>
    <mergeCell ref="A7:B7"/>
    <mergeCell ref="D6:I6"/>
    <mergeCell ref="J7:K7"/>
    <mergeCell ref="D7:E7"/>
    <mergeCell ref="G7:H7"/>
    <mergeCell ref="A5:B6"/>
    <mergeCell ref="J5:K5"/>
    <mergeCell ref="J6:K6"/>
    <mergeCell ref="D5:I5"/>
    <mergeCell ref="A13:K13"/>
    <mergeCell ref="C9:K9"/>
    <mergeCell ref="A10:K10"/>
    <mergeCell ref="A9:B9"/>
    <mergeCell ref="D8:F8"/>
    <mergeCell ref="A8:B8"/>
    <mergeCell ref="A12:K12"/>
    <mergeCell ref="A11:K11"/>
    <mergeCell ref="H8:K8"/>
  </mergeCells>
  <phoneticPr fontId="1"/>
  <printOptions horizontalCentered="1"/>
  <pageMargins left="0.39370078740157483" right="0.39370078740157483" top="0.78740157480314965" bottom="0.74803149606299213" header="0.31496062992125984" footer="0.31496062992125984"/>
  <pageSetup paperSize="9" scale="9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A4:K4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K34"/>
  <sheetViews>
    <sheetView zoomScaleNormal="100" zoomScaleSheetLayoutView="100" workbookViewId="0">
      <selection activeCell="A4" sqref="A4:K4"/>
    </sheetView>
  </sheetViews>
  <sheetFormatPr defaultColWidth="9" defaultRowHeight="13.2" x14ac:dyDescent="0.2"/>
  <cols>
    <col min="1" max="11" width="8.77734375" style="2" customWidth="1"/>
    <col min="12" max="16384" width="9" style="2"/>
  </cols>
  <sheetData>
    <row r="1" spans="1:11" ht="30" customHeight="1" x14ac:dyDescent="0.2">
      <c r="A1" s="192" t="s">
        <v>21</v>
      </c>
      <c r="B1" s="192"/>
      <c r="C1" s="192"/>
      <c r="D1" s="192"/>
      <c r="E1" s="192"/>
      <c r="F1" s="192"/>
      <c r="G1" s="192"/>
      <c r="H1" s="192"/>
      <c r="I1" s="192"/>
      <c r="J1" s="192"/>
      <c r="K1" s="192"/>
    </row>
    <row r="2" spans="1:11" ht="30" customHeight="1" x14ac:dyDescent="0.2">
      <c r="A2" s="197" t="s">
        <v>113</v>
      </c>
      <c r="B2" s="197"/>
      <c r="C2" s="197"/>
      <c r="D2" s="197"/>
      <c r="E2" s="197"/>
      <c r="F2" s="197"/>
      <c r="G2" s="197"/>
      <c r="H2" s="197"/>
      <c r="I2" s="197"/>
      <c r="J2" s="197"/>
      <c r="K2" s="197"/>
    </row>
    <row r="3" spans="1:11" ht="22.8" customHeight="1" x14ac:dyDescent="0.2">
      <c r="A3" s="192"/>
      <c r="B3" s="192"/>
      <c r="C3" s="192"/>
      <c r="D3" s="192"/>
      <c r="E3" s="192"/>
      <c r="F3" s="192"/>
      <c r="G3" s="192"/>
      <c r="H3" s="192"/>
      <c r="I3" s="192"/>
      <c r="J3" s="192"/>
      <c r="K3" s="192"/>
    </row>
    <row r="4" spans="1:11" ht="30" customHeight="1" x14ac:dyDescent="0.2">
      <c r="A4" s="211" t="s">
        <v>371</v>
      </c>
      <c r="B4" s="211"/>
      <c r="C4" s="211"/>
      <c r="D4" s="211"/>
      <c r="E4" s="211"/>
      <c r="F4" s="211"/>
      <c r="G4" s="211"/>
      <c r="H4" s="211"/>
      <c r="I4" s="211"/>
      <c r="J4" s="211"/>
      <c r="K4" s="211"/>
    </row>
    <row r="5" spans="1:11" ht="30" customHeight="1" x14ac:dyDescent="0.2">
      <c r="A5" s="316" t="s">
        <v>205</v>
      </c>
      <c r="B5" s="316"/>
      <c r="C5" s="129" t="s">
        <v>22</v>
      </c>
      <c r="D5" s="342" t="s">
        <v>301</v>
      </c>
      <c r="E5" s="343"/>
      <c r="F5" s="343"/>
      <c r="G5" s="343"/>
      <c r="H5" s="343"/>
      <c r="I5" s="344"/>
      <c r="J5" s="342"/>
      <c r="K5" s="344"/>
    </row>
    <row r="6" spans="1:11" ht="30" customHeight="1" x14ac:dyDescent="0.2">
      <c r="A6" s="316"/>
      <c r="B6" s="316"/>
      <c r="C6" s="129" t="s">
        <v>23</v>
      </c>
      <c r="D6" s="342" t="s">
        <v>302</v>
      </c>
      <c r="E6" s="343"/>
      <c r="F6" s="343"/>
      <c r="G6" s="343"/>
      <c r="H6" s="343"/>
      <c r="I6" s="344"/>
      <c r="J6" s="342"/>
      <c r="K6" s="344"/>
    </row>
    <row r="7" spans="1:11" ht="30" customHeight="1" x14ac:dyDescent="0.2">
      <c r="A7" s="316" t="s">
        <v>300</v>
      </c>
      <c r="B7" s="316"/>
      <c r="C7" s="129" t="s">
        <v>24</v>
      </c>
      <c r="D7" s="335" t="s">
        <v>203</v>
      </c>
      <c r="E7" s="336"/>
      <c r="F7" s="129" t="s">
        <v>25</v>
      </c>
      <c r="G7" s="335" t="s">
        <v>204</v>
      </c>
      <c r="H7" s="336"/>
      <c r="I7" s="130" t="s">
        <v>100</v>
      </c>
      <c r="J7" s="335" t="s">
        <v>204</v>
      </c>
      <c r="K7" s="336"/>
    </row>
    <row r="8" spans="1:11" ht="30" customHeight="1" x14ac:dyDescent="0.2">
      <c r="A8" s="273" t="s">
        <v>26</v>
      </c>
      <c r="B8" s="273"/>
      <c r="C8" s="103" t="s">
        <v>27</v>
      </c>
      <c r="D8" s="337" t="s">
        <v>206</v>
      </c>
      <c r="E8" s="338"/>
      <c r="F8" s="339"/>
      <c r="G8" s="129" t="s">
        <v>28</v>
      </c>
      <c r="H8" s="337" t="s">
        <v>207</v>
      </c>
      <c r="I8" s="340"/>
      <c r="J8" s="340"/>
      <c r="K8" s="341"/>
    </row>
    <row r="9" spans="1:11" ht="30" customHeight="1" x14ac:dyDescent="0.2">
      <c r="A9" s="273" t="s">
        <v>29</v>
      </c>
      <c r="B9" s="273"/>
      <c r="C9" s="327">
        <v>1000</v>
      </c>
      <c r="D9" s="328"/>
      <c r="E9" s="328"/>
      <c r="F9" s="328"/>
      <c r="G9" s="328"/>
      <c r="H9" s="328"/>
      <c r="I9" s="328"/>
      <c r="J9" s="328"/>
      <c r="K9" s="328"/>
    </row>
    <row r="10" spans="1:11" ht="21.75" customHeight="1" x14ac:dyDescent="0.2">
      <c r="A10" s="307" t="s">
        <v>103</v>
      </c>
      <c r="B10" s="308"/>
      <c r="C10" s="308"/>
      <c r="D10" s="308"/>
      <c r="E10" s="308"/>
      <c r="F10" s="308"/>
      <c r="G10" s="308"/>
      <c r="H10" s="308"/>
      <c r="I10" s="308"/>
      <c r="J10" s="308"/>
      <c r="K10" s="309"/>
    </row>
    <row r="11" spans="1:11" ht="21" customHeight="1" x14ac:dyDescent="0.2">
      <c r="A11" s="313" t="s">
        <v>104</v>
      </c>
      <c r="B11" s="314"/>
      <c r="C11" s="314"/>
      <c r="D11" s="314"/>
      <c r="E11" s="314"/>
      <c r="F11" s="314"/>
      <c r="G11" s="314"/>
      <c r="H11" s="314"/>
      <c r="I11" s="314"/>
      <c r="J11" s="314"/>
      <c r="K11" s="315"/>
    </row>
    <row r="12" spans="1:11" ht="176.4" customHeight="1" x14ac:dyDescent="0.2">
      <c r="A12" s="329" t="s">
        <v>387</v>
      </c>
      <c r="B12" s="330"/>
      <c r="C12" s="330"/>
      <c r="D12" s="330"/>
      <c r="E12" s="330"/>
      <c r="F12" s="330"/>
      <c r="G12" s="330"/>
      <c r="H12" s="330"/>
      <c r="I12" s="330"/>
      <c r="J12" s="330"/>
      <c r="K12" s="331"/>
    </row>
    <row r="13" spans="1:11" ht="25.2" customHeight="1" x14ac:dyDescent="0.2">
      <c r="A13" s="332" t="s">
        <v>65</v>
      </c>
      <c r="B13" s="333"/>
      <c r="C13" s="333"/>
      <c r="D13" s="333"/>
      <c r="E13" s="333"/>
      <c r="F13" s="333"/>
      <c r="G13" s="333"/>
      <c r="H13" s="333"/>
      <c r="I13" s="333"/>
      <c r="J13" s="333"/>
      <c r="K13" s="334"/>
    </row>
    <row r="14" spans="1:11" ht="19.2" x14ac:dyDescent="0.2">
      <c r="A14" s="131"/>
      <c r="B14" s="132"/>
      <c r="C14" s="323" t="s">
        <v>208</v>
      </c>
      <c r="D14" s="324"/>
      <c r="E14" s="324"/>
      <c r="F14" s="324"/>
      <c r="G14" s="324"/>
      <c r="H14" s="324"/>
      <c r="I14" s="133" t="s">
        <v>209</v>
      </c>
      <c r="J14" s="133"/>
      <c r="K14" s="134"/>
    </row>
    <row r="15" spans="1:11" x14ac:dyDescent="0.2">
      <c r="A15" s="135"/>
      <c r="B15" s="132"/>
      <c r="C15" s="132"/>
      <c r="D15" s="132"/>
      <c r="E15" s="132"/>
      <c r="F15" s="132"/>
      <c r="G15" s="132"/>
      <c r="H15" s="132"/>
      <c r="I15" s="132"/>
      <c r="J15" s="132"/>
      <c r="K15" s="134"/>
    </row>
    <row r="16" spans="1:11" ht="14.4" x14ac:dyDescent="0.2">
      <c r="A16" s="135"/>
      <c r="B16" s="132"/>
      <c r="C16" s="132"/>
      <c r="D16" s="132"/>
      <c r="E16" s="132"/>
      <c r="F16" s="132"/>
      <c r="G16" s="325" t="s">
        <v>303</v>
      </c>
      <c r="H16" s="325"/>
      <c r="I16" s="325"/>
      <c r="J16" s="136"/>
      <c r="K16" s="134"/>
    </row>
    <row r="17" spans="1:11" x14ac:dyDescent="0.2">
      <c r="A17" s="135"/>
      <c r="B17" s="132"/>
      <c r="C17" s="132"/>
      <c r="D17" s="132"/>
      <c r="E17" s="132"/>
      <c r="F17" s="132"/>
      <c r="G17" s="132"/>
      <c r="H17" s="132"/>
      <c r="I17" s="132"/>
      <c r="J17" s="132"/>
      <c r="K17" s="134"/>
    </row>
    <row r="18" spans="1:11" ht="16.2" x14ac:dyDescent="0.2">
      <c r="A18" s="135"/>
      <c r="B18" s="137" t="s">
        <v>388</v>
      </c>
      <c r="C18" s="132"/>
      <c r="D18" s="132"/>
      <c r="E18" s="132"/>
      <c r="F18" s="132"/>
      <c r="G18" s="132"/>
      <c r="H18" s="132"/>
      <c r="I18" s="132"/>
      <c r="J18" s="132"/>
      <c r="K18" s="134"/>
    </row>
    <row r="19" spans="1:11" x14ac:dyDescent="0.2">
      <c r="A19" s="135"/>
      <c r="B19" s="132"/>
      <c r="C19" s="132"/>
      <c r="D19" s="132"/>
      <c r="E19" s="132"/>
      <c r="F19" s="132"/>
      <c r="G19" s="132"/>
      <c r="H19" s="132"/>
      <c r="I19" s="132"/>
      <c r="J19" s="132"/>
      <c r="K19" s="134"/>
    </row>
    <row r="20" spans="1:11" ht="21" x14ac:dyDescent="0.2">
      <c r="A20" s="135"/>
      <c r="B20" s="132"/>
      <c r="C20" s="132"/>
      <c r="D20" s="326" t="s">
        <v>210</v>
      </c>
      <c r="E20" s="326"/>
      <c r="F20" s="326"/>
      <c r="G20" s="326"/>
      <c r="H20" s="132"/>
      <c r="I20" s="132"/>
      <c r="J20" s="132"/>
      <c r="K20" s="134"/>
    </row>
    <row r="21" spans="1:11" x14ac:dyDescent="0.2">
      <c r="A21" s="135"/>
      <c r="B21" s="132"/>
      <c r="C21" s="132"/>
      <c r="D21" s="132"/>
      <c r="E21" s="132"/>
      <c r="F21" s="132"/>
      <c r="G21" s="132"/>
      <c r="H21" s="132"/>
      <c r="I21" s="132"/>
      <c r="J21" s="132"/>
      <c r="K21" s="134"/>
    </row>
    <row r="22" spans="1:11" x14ac:dyDescent="0.2">
      <c r="A22" s="135"/>
      <c r="B22" s="132"/>
      <c r="C22" s="132"/>
      <c r="D22" s="132" t="s">
        <v>211</v>
      </c>
      <c r="E22" s="132"/>
      <c r="F22" s="132"/>
      <c r="G22" s="132"/>
      <c r="H22" s="132"/>
      <c r="I22" s="132"/>
      <c r="J22" s="132"/>
      <c r="K22" s="134"/>
    </row>
    <row r="23" spans="1:11" x14ac:dyDescent="0.2">
      <c r="A23" s="135"/>
      <c r="B23" s="132"/>
      <c r="C23" s="132"/>
      <c r="D23" s="132"/>
      <c r="E23" s="132"/>
      <c r="F23" s="132"/>
      <c r="G23" s="138"/>
      <c r="H23" s="139"/>
      <c r="I23" s="132"/>
      <c r="J23" s="132"/>
      <c r="K23" s="134"/>
    </row>
    <row r="24" spans="1:11" x14ac:dyDescent="0.2">
      <c r="A24" s="135"/>
      <c r="B24" s="132"/>
      <c r="C24" s="132"/>
      <c r="D24" s="132"/>
      <c r="E24" s="132"/>
      <c r="F24" s="132"/>
      <c r="G24" s="132"/>
      <c r="H24" s="132"/>
      <c r="I24" s="132"/>
      <c r="J24" s="132"/>
      <c r="K24" s="134"/>
    </row>
    <row r="25" spans="1:11" x14ac:dyDescent="0.2">
      <c r="A25" s="135"/>
      <c r="B25" s="132"/>
      <c r="C25" s="132"/>
      <c r="D25" s="132"/>
      <c r="E25" s="132"/>
      <c r="F25" s="132"/>
      <c r="G25" s="132"/>
      <c r="H25" s="132"/>
      <c r="I25" s="132"/>
      <c r="J25" s="132"/>
      <c r="K25" s="134"/>
    </row>
    <row r="26" spans="1:11" x14ac:dyDescent="0.2">
      <c r="A26" s="135"/>
      <c r="B26" s="132"/>
      <c r="C26" s="132"/>
      <c r="D26" s="132"/>
      <c r="E26" s="132"/>
      <c r="F26" s="132"/>
      <c r="G26" s="132"/>
      <c r="H26" s="132"/>
      <c r="I26" s="132"/>
      <c r="J26" s="132"/>
      <c r="K26" s="134"/>
    </row>
    <row r="27" spans="1:11" ht="14.4" x14ac:dyDescent="0.2">
      <c r="A27" s="135"/>
      <c r="B27" s="132"/>
      <c r="C27" s="132"/>
      <c r="D27" s="132"/>
      <c r="E27" s="132"/>
      <c r="F27" s="132"/>
      <c r="G27" s="140" t="s">
        <v>212</v>
      </c>
      <c r="H27" s="132"/>
      <c r="I27" s="132"/>
      <c r="J27" s="132"/>
      <c r="K27" s="134"/>
    </row>
    <row r="28" spans="1:11" ht="14.4" x14ac:dyDescent="0.2">
      <c r="A28" s="135"/>
      <c r="B28" s="132"/>
      <c r="C28" s="132"/>
      <c r="D28" s="132"/>
      <c r="E28" s="132"/>
      <c r="F28" s="132"/>
      <c r="G28" s="140" t="s">
        <v>213</v>
      </c>
      <c r="H28" s="132"/>
      <c r="I28" s="132"/>
      <c r="J28" s="132"/>
      <c r="K28" s="134"/>
    </row>
    <row r="29" spans="1:11" ht="14.4" x14ac:dyDescent="0.2">
      <c r="A29" s="135"/>
      <c r="B29" s="132"/>
      <c r="C29" s="132"/>
      <c r="D29" s="132"/>
      <c r="E29" s="132"/>
      <c r="F29" s="132"/>
      <c r="G29" s="140" t="s">
        <v>214</v>
      </c>
      <c r="H29" s="132"/>
      <c r="I29" s="132"/>
      <c r="J29" s="132"/>
      <c r="K29" s="134"/>
    </row>
    <row r="30" spans="1:11" x14ac:dyDescent="0.2">
      <c r="A30" s="135"/>
      <c r="B30" s="132"/>
      <c r="C30" s="132"/>
      <c r="D30" s="132"/>
      <c r="E30" s="132"/>
      <c r="F30" s="132"/>
      <c r="G30" s="132" t="s">
        <v>215</v>
      </c>
      <c r="H30" s="132"/>
      <c r="I30" s="132"/>
      <c r="J30" s="132"/>
      <c r="K30" s="134"/>
    </row>
    <row r="31" spans="1:11" x14ac:dyDescent="0.2">
      <c r="A31" s="135"/>
      <c r="B31" s="132"/>
      <c r="C31" s="132"/>
      <c r="D31" s="132"/>
      <c r="E31" s="132"/>
      <c r="F31" s="132"/>
      <c r="G31" s="132" t="s">
        <v>216</v>
      </c>
      <c r="H31" s="132"/>
      <c r="I31" s="132"/>
      <c r="J31" s="132"/>
      <c r="K31" s="134"/>
    </row>
    <row r="32" spans="1:11" x14ac:dyDescent="0.2">
      <c r="A32" s="135"/>
      <c r="B32" s="132"/>
      <c r="C32" s="132"/>
      <c r="D32" s="132"/>
      <c r="E32" s="132"/>
      <c r="F32" s="132"/>
      <c r="G32" s="132" t="s">
        <v>217</v>
      </c>
      <c r="H32" s="132"/>
      <c r="I32" s="132"/>
      <c r="J32" s="132"/>
      <c r="K32" s="134"/>
    </row>
    <row r="33" spans="1:11" x14ac:dyDescent="0.2">
      <c r="A33" s="135"/>
      <c r="B33" s="132"/>
      <c r="C33" s="132"/>
      <c r="D33" s="132"/>
      <c r="E33" s="132"/>
      <c r="F33" s="132"/>
      <c r="G33" s="132"/>
      <c r="H33" s="132"/>
      <c r="I33" s="132"/>
      <c r="J33" s="132"/>
      <c r="K33" s="134"/>
    </row>
    <row r="34" spans="1:11" x14ac:dyDescent="0.2">
      <c r="A34" s="141"/>
      <c r="B34" s="142"/>
      <c r="C34" s="142"/>
      <c r="D34" s="142"/>
      <c r="E34" s="142"/>
      <c r="F34" s="142"/>
      <c r="G34" s="142"/>
      <c r="H34" s="142"/>
      <c r="I34" s="142"/>
      <c r="J34" s="142"/>
      <c r="K34" s="143"/>
    </row>
  </sheetData>
  <sheetProtection algorithmName="SHA-512" hashValue="iT9CBcJBqTHa+XWSDGpGzijmW46sK+N5XSBpW4loNwxBeU18mFlQCt3OfsIr2h5s832NGjhw7OVfrjCRhxBulA==" saltValue="iCtU7MwKaRM0ss4jkI81Wg==" spinCount="100000" sheet="1" selectLockedCells="1"/>
  <protectedRanges>
    <protectedRange sqref="A11:K12" name="範囲10"/>
    <protectedRange sqref="C9" name="範囲9"/>
    <protectedRange sqref="H8" name="範囲8"/>
    <protectedRange sqref="D8" name="範囲7"/>
    <protectedRange sqref="J7" name="範囲6"/>
    <protectedRange sqref="G7" name="範囲5"/>
    <protectedRange sqref="D7" name="範囲4"/>
    <protectedRange sqref="D5:I6" name="範囲3"/>
    <protectedRange sqref="A5" name="範囲2"/>
    <protectedRange sqref="A4" name="範囲1_1"/>
  </protectedRanges>
  <mergeCells count="25">
    <mergeCell ref="A1:K1"/>
    <mergeCell ref="A2:K2"/>
    <mergeCell ref="A3:K3"/>
    <mergeCell ref="A4:K4"/>
    <mergeCell ref="A5:B6"/>
    <mergeCell ref="D5:I5"/>
    <mergeCell ref="J5:K5"/>
    <mergeCell ref="D6:I6"/>
    <mergeCell ref="J6:K6"/>
    <mergeCell ref="A7:B7"/>
    <mergeCell ref="D7:E7"/>
    <mergeCell ref="G7:H7"/>
    <mergeCell ref="J7:K7"/>
    <mergeCell ref="A8:B8"/>
    <mergeCell ref="D8:F8"/>
    <mergeCell ref="H8:K8"/>
    <mergeCell ref="C14:H14"/>
    <mergeCell ref="G16:I16"/>
    <mergeCell ref="D20:G20"/>
    <mergeCell ref="A9:B9"/>
    <mergeCell ref="C9:K9"/>
    <mergeCell ref="A10:K10"/>
    <mergeCell ref="A11:K11"/>
    <mergeCell ref="A12:K12"/>
    <mergeCell ref="A13:K13"/>
  </mergeCells>
  <phoneticPr fontId="14"/>
  <printOptions horizontalCentered="1"/>
  <pageMargins left="0.39370078740157483" right="0.39370078740157483" top="0.78740157480314965" bottom="0.55118110236220474" header="0.31496062992125984" footer="0.31496062992125984"/>
  <pageSetup paperSize="9" scale="9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A4:K4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K37"/>
  <sheetViews>
    <sheetView zoomScaleNormal="100" zoomScaleSheetLayoutView="100" workbookViewId="0">
      <selection activeCell="A4" sqref="A4:K4"/>
    </sheetView>
  </sheetViews>
  <sheetFormatPr defaultColWidth="9" defaultRowHeight="13.2" x14ac:dyDescent="0.2"/>
  <cols>
    <col min="1" max="11" width="8.77734375" style="2" customWidth="1"/>
    <col min="12" max="16384" width="9" style="2"/>
  </cols>
  <sheetData>
    <row r="1" spans="1:11" ht="30" customHeight="1" x14ac:dyDescent="0.2">
      <c r="A1" s="192" t="s">
        <v>273</v>
      </c>
      <c r="B1" s="192"/>
      <c r="C1" s="192"/>
      <c r="D1" s="192"/>
      <c r="E1" s="192"/>
      <c r="F1" s="192"/>
      <c r="G1" s="192"/>
      <c r="H1" s="192"/>
      <c r="I1" s="192"/>
      <c r="J1" s="192"/>
      <c r="K1" s="192"/>
    </row>
    <row r="2" spans="1:11" ht="30" customHeight="1" x14ac:dyDescent="0.2">
      <c r="A2" s="197" t="s">
        <v>113</v>
      </c>
      <c r="B2" s="197"/>
      <c r="C2" s="197"/>
      <c r="D2" s="197"/>
      <c r="E2" s="197"/>
      <c r="F2" s="197"/>
      <c r="G2" s="197"/>
      <c r="H2" s="197"/>
      <c r="I2" s="197"/>
      <c r="J2" s="197"/>
      <c r="K2" s="197"/>
    </row>
    <row r="3" spans="1:11" ht="22.8" customHeight="1" x14ac:dyDescent="0.2">
      <c r="A3" s="192"/>
      <c r="B3" s="192"/>
      <c r="C3" s="192"/>
      <c r="D3" s="192"/>
      <c r="E3" s="192"/>
      <c r="F3" s="192"/>
      <c r="G3" s="192"/>
      <c r="H3" s="192"/>
      <c r="I3" s="192"/>
      <c r="J3" s="192"/>
      <c r="K3" s="192"/>
    </row>
    <row r="4" spans="1:11" ht="30" customHeight="1" x14ac:dyDescent="0.2">
      <c r="A4" s="211" t="s">
        <v>371</v>
      </c>
      <c r="B4" s="211"/>
      <c r="C4" s="211"/>
      <c r="D4" s="211"/>
      <c r="E4" s="211"/>
      <c r="F4" s="211"/>
      <c r="G4" s="211"/>
      <c r="H4" s="211"/>
      <c r="I4" s="211"/>
      <c r="J4" s="211"/>
      <c r="K4" s="211"/>
    </row>
    <row r="5" spans="1:11" ht="30" customHeight="1" x14ac:dyDescent="0.2">
      <c r="A5" s="316" t="s">
        <v>205</v>
      </c>
      <c r="B5" s="316"/>
      <c r="C5" s="129" t="s">
        <v>22</v>
      </c>
      <c r="D5" s="342" t="s">
        <v>304</v>
      </c>
      <c r="E5" s="343"/>
      <c r="F5" s="343"/>
      <c r="G5" s="343"/>
      <c r="H5" s="343"/>
      <c r="I5" s="344"/>
      <c r="J5" s="342"/>
      <c r="K5" s="344"/>
    </row>
    <row r="6" spans="1:11" ht="30" customHeight="1" x14ac:dyDescent="0.2">
      <c r="A6" s="316"/>
      <c r="B6" s="316"/>
      <c r="C6" s="129" t="s">
        <v>23</v>
      </c>
      <c r="D6" s="342" t="s">
        <v>305</v>
      </c>
      <c r="E6" s="343"/>
      <c r="F6" s="343"/>
      <c r="G6" s="343"/>
      <c r="H6" s="343"/>
      <c r="I6" s="344"/>
      <c r="J6" s="342"/>
      <c r="K6" s="344"/>
    </row>
    <row r="7" spans="1:11" ht="30" customHeight="1" x14ac:dyDescent="0.2">
      <c r="A7" s="316" t="s">
        <v>286</v>
      </c>
      <c r="B7" s="316"/>
      <c r="C7" s="129" t="s">
        <v>24</v>
      </c>
      <c r="D7" s="335" t="s">
        <v>82</v>
      </c>
      <c r="E7" s="336"/>
      <c r="F7" s="129" t="s">
        <v>25</v>
      </c>
      <c r="G7" s="335" t="s">
        <v>83</v>
      </c>
      <c r="H7" s="336"/>
      <c r="I7" s="130" t="s">
        <v>100</v>
      </c>
      <c r="J7" s="345" t="s">
        <v>83</v>
      </c>
      <c r="K7" s="346"/>
    </row>
    <row r="8" spans="1:11" ht="30" customHeight="1" x14ac:dyDescent="0.2">
      <c r="A8" s="273" t="s">
        <v>26</v>
      </c>
      <c r="B8" s="273"/>
      <c r="C8" s="103" t="s">
        <v>27</v>
      </c>
      <c r="D8" s="337" t="s">
        <v>206</v>
      </c>
      <c r="E8" s="338"/>
      <c r="F8" s="339"/>
      <c r="G8" s="129" t="s">
        <v>28</v>
      </c>
      <c r="H8" s="337" t="s">
        <v>207</v>
      </c>
      <c r="I8" s="340"/>
      <c r="J8" s="340"/>
      <c r="K8" s="341"/>
    </row>
    <row r="9" spans="1:11" ht="30" customHeight="1" x14ac:dyDescent="0.2">
      <c r="A9" s="273" t="s">
        <v>29</v>
      </c>
      <c r="B9" s="273"/>
      <c r="C9" s="327">
        <v>680</v>
      </c>
      <c r="D9" s="328"/>
      <c r="E9" s="328"/>
      <c r="F9" s="328"/>
      <c r="G9" s="328"/>
      <c r="H9" s="328"/>
      <c r="I9" s="328"/>
      <c r="J9" s="328"/>
      <c r="K9" s="328"/>
    </row>
    <row r="10" spans="1:11" ht="21.75" customHeight="1" x14ac:dyDescent="0.2">
      <c r="A10" s="307" t="s">
        <v>103</v>
      </c>
      <c r="B10" s="308"/>
      <c r="C10" s="308"/>
      <c r="D10" s="308"/>
      <c r="E10" s="308"/>
      <c r="F10" s="308"/>
      <c r="G10" s="308"/>
      <c r="H10" s="308"/>
      <c r="I10" s="308"/>
      <c r="J10" s="308"/>
      <c r="K10" s="309"/>
    </row>
    <row r="11" spans="1:11" ht="21" customHeight="1" x14ac:dyDescent="0.2">
      <c r="A11" s="313" t="s">
        <v>104</v>
      </c>
      <c r="B11" s="314"/>
      <c r="C11" s="314"/>
      <c r="D11" s="314"/>
      <c r="E11" s="314"/>
      <c r="F11" s="314"/>
      <c r="G11" s="314"/>
      <c r="H11" s="314"/>
      <c r="I11" s="314"/>
      <c r="J11" s="314"/>
      <c r="K11" s="315"/>
    </row>
    <row r="12" spans="1:11" ht="160.80000000000001" customHeight="1" x14ac:dyDescent="0.2">
      <c r="A12" s="347" t="s">
        <v>389</v>
      </c>
      <c r="B12" s="348"/>
      <c r="C12" s="348"/>
      <c r="D12" s="348"/>
      <c r="E12" s="348"/>
      <c r="F12" s="348"/>
      <c r="G12" s="348"/>
      <c r="H12" s="348"/>
      <c r="I12" s="348"/>
      <c r="J12" s="348"/>
      <c r="K12" s="349"/>
    </row>
    <row r="13" spans="1:11" ht="25.2" customHeight="1" x14ac:dyDescent="0.2">
      <c r="A13" s="332" t="s">
        <v>65</v>
      </c>
      <c r="B13" s="333"/>
      <c r="C13" s="333"/>
      <c r="D13" s="333"/>
      <c r="E13" s="333"/>
      <c r="F13" s="333"/>
      <c r="G13" s="333"/>
      <c r="H13" s="333"/>
      <c r="I13" s="333"/>
      <c r="J13" s="333"/>
      <c r="K13" s="334"/>
    </row>
    <row r="14" spans="1:11" x14ac:dyDescent="0.2">
      <c r="A14" s="144"/>
      <c r="B14" s="145"/>
      <c r="C14" s="145"/>
      <c r="D14" s="145"/>
      <c r="E14" s="145"/>
      <c r="F14" s="145"/>
      <c r="G14" s="145"/>
      <c r="H14" s="145"/>
      <c r="I14" s="145"/>
      <c r="J14" s="145"/>
      <c r="K14" s="146"/>
    </row>
    <row r="15" spans="1:11" x14ac:dyDescent="0.2">
      <c r="A15" s="131"/>
      <c r="B15" s="133"/>
      <c r="C15" s="133"/>
      <c r="D15" s="133"/>
      <c r="E15" s="133" t="s">
        <v>152</v>
      </c>
      <c r="F15" s="133"/>
      <c r="G15" s="133"/>
      <c r="H15" s="133"/>
      <c r="I15" s="133"/>
      <c r="J15" s="133"/>
      <c r="K15" s="134"/>
    </row>
    <row r="16" spans="1:11" x14ac:dyDescent="0.2">
      <c r="A16" s="135"/>
      <c r="B16" s="133"/>
      <c r="C16" s="133"/>
      <c r="D16" s="133"/>
      <c r="E16" s="133"/>
      <c r="F16" s="133"/>
      <c r="G16" s="133"/>
      <c r="H16" s="133"/>
      <c r="I16" s="133"/>
      <c r="J16" s="133"/>
      <c r="K16" s="134"/>
    </row>
    <row r="17" spans="1:11" x14ac:dyDescent="0.2">
      <c r="A17" s="135"/>
      <c r="B17" s="133" t="s">
        <v>285</v>
      </c>
      <c r="C17" s="133"/>
      <c r="D17" s="133"/>
      <c r="E17" s="133"/>
      <c r="F17" s="133"/>
      <c r="G17" s="133"/>
      <c r="H17" s="133"/>
      <c r="I17" s="133"/>
      <c r="J17" s="133"/>
      <c r="K17" s="134"/>
    </row>
    <row r="18" spans="1:11" x14ac:dyDescent="0.2">
      <c r="A18" s="135"/>
      <c r="B18" s="133"/>
      <c r="C18" s="133"/>
      <c r="D18" s="133"/>
      <c r="E18" s="133"/>
      <c r="F18" s="133"/>
      <c r="G18" s="133"/>
      <c r="H18" s="133"/>
      <c r="I18" s="133"/>
      <c r="J18" s="133"/>
      <c r="K18" s="134"/>
    </row>
    <row r="19" spans="1:11" x14ac:dyDescent="0.2">
      <c r="A19" s="135"/>
      <c r="B19" s="133" t="s">
        <v>306</v>
      </c>
      <c r="C19" s="133"/>
      <c r="D19" s="133"/>
      <c r="E19" s="133"/>
      <c r="F19" s="133"/>
      <c r="G19" s="133"/>
      <c r="H19" s="133"/>
      <c r="I19" s="133"/>
      <c r="J19" s="133"/>
      <c r="K19" s="134"/>
    </row>
    <row r="20" spans="1:11" x14ac:dyDescent="0.2">
      <c r="A20" s="135"/>
      <c r="B20" s="133"/>
      <c r="C20" s="133"/>
      <c r="D20" s="133"/>
      <c r="E20" s="133"/>
      <c r="F20" s="133"/>
      <c r="G20" s="133"/>
      <c r="H20" s="133"/>
      <c r="I20" s="133"/>
      <c r="J20" s="133"/>
      <c r="K20" s="134"/>
    </row>
    <row r="21" spans="1:11" x14ac:dyDescent="0.2">
      <c r="A21" s="135"/>
      <c r="B21" s="133" t="s">
        <v>307</v>
      </c>
      <c r="C21" s="133"/>
      <c r="D21" s="133"/>
      <c r="E21" s="133"/>
      <c r="F21" s="133"/>
      <c r="G21" s="133"/>
      <c r="H21" s="133"/>
      <c r="I21" s="133"/>
      <c r="J21" s="133"/>
      <c r="K21" s="134"/>
    </row>
    <row r="22" spans="1:11" x14ac:dyDescent="0.2">
      <c r="A22" s="135"/>
      <c r="B22" s="133"/>
      <c r="C22" s="133"/>
      <c r="D22" s="133"/>
      <c r="E22" s="133"/>
      <c r="F22" s="133"/>
      <c r="G22" s="133"/>
      <c r="H22" s="133"/>
      <c r="I22" s="133"/>
      <c r="J22" s="133"/>
      <c r="K22" s="134"/>
    </row>
    <row r="23" spans="1:11" x14ac:dyDescent="0.2">
      <c r="A23" s="135"/>
      <c r="B23" s="133" t="s">
        <v>281</v>
      </c>
      <c r="C23" s="133"/>
      <c r="D23" s="133"/>
      <c r="E23" s="133"/>
      <c r="F23" s="133"/>
      <c r="G23" s="133"/>
      <c r="H23" s="133"/>
      <c r="I23" s="133"/>
      <c r="J23" s="133"/>
      <c r="K23" s="134"/>
    </row>
    <row r="24" spans="1:11" x14ac:dyDescent="0.2">
      <c r="A24" s="135"/>
      <c r="B24" s="133"/>
      <c r="C24" s="133"/>
      <c r="D24" s="133"/>
      <c r="E24" s="133"/>
      <c r="F24" s="133"/>
      <c r="G24" s="133"/>
      <c r="H24" s="133"/>
      <c r="I24" s="133"/>
      <c r="J24" s="133"/>
      <c r="K24" s="134"/>
    </row>
    <row r="25" spans="1:11" x14ac:dyDescent="0.2">
      <c r="A25" s="135" t="s">
        <v>218</v>
      </c>
      <c r="B25" s="133" t="s">
        <v>390</v>
      </c>
      <c r="C25" s="133"/>
      <c r="D25" s="133"/>
      <c r="E25" s="133"/>
      <c r="F25" s="133"/>
      <c r="G25" s="133"/>
      <c r="H25" s="133"/>
      <c r="I25" s="133"/>
      <c r="J25" s="133"/>
      <c r="K25" s="134"/>
    </row>
    <row r="26" spans="1:11" x14ac:dyDescent="0.2">
      <c r="A26" s="135"/>
      <c r="B26" s="133"/>
      <c r="C26" s="133"/>
      <c r="D26" s="133"/>
      <c r="E26" s="133"/>
      <c r="F26" s="133"/>
      <c r="G26" s="133"/>
      <c r="H26" s="133"/>
      <c r="I26" s="133"/>
      <c r="J26" s="133"/>
      <c r="K26" s="134"/>
    </row>
    <row r="27" spans="1:11" x14ac:dyDescent="0.2">
      <c r="A27" s="135"/>
      <c r="B27" s="148" t="s">
        <v>283</v>
      </c>
      <c r="C27" s="133"/>
      <c r="D27" s="133"/>
      <c r="E27" s="133"/>
      <c r="F27" s="133"/>
      <c r="G27" s="133"/>
      <c r="H27" s="133"/>
      <c r="I27" s="133"/>
      <c r="J27" s="133"/>
      <c r="K27" s="134"/>
    </row>
    <row r="28" spans="1:11" x14ac:dyDescent="0.2">
      <c r="A28" s="135"/>
      <c r="B28" s="148" t="s">
        <v>284</v>
      </c>
      <c r="C28" s="133"/>
      <c r="D28" s="133"/>
      <c r="E28" s="133"/>
      <c r="F28" s="133"/>
      <c r="G28" s="133"/>
      <c r="H28" s="133"/>
      <c r="I28" s="133"/>
      <c r="J28" s="133"/>
      <c r="K28" s="134"/>
    </row>
    <row r="29" spans="1:11" x14ac:dyDescent="0.2">
      <c r="A29" s="135"/>
      <c r="B29" s="133"/>
      <c r="C29" s="133"/>
      <c r="D29" s="133"/>
      <c r="E29" s="133"/>
      <c r="F29" s="133"/>
      <c r="G29" s="133"/>
      <c r="H29" s="133"/>
      <c r="I29" s="133"/>
      <c r="J29" s="133"/>
      <c r="K29" s="134"/>
    </row>
    <row r="30" spans="1:11" x14ac:dyDescent="0.2">
      <c r="A30" s="135"/>
      <c r="B30" s="133"/>
      <c r="C30" s="133"/>
      <c r="D30" s="133"/>
      <c r="E30" s="133"/>
      <c r="F30" s="133"/>
      <c r="G30" s="133"/>
      <c r="H30" s="133"/>
      <c r="I30" s="133"/>
      <c r="J30" s="133"/>
      <c r="K30" s="134"/>
    </row>
    <row r="31" spans="1:11" x14ac:dyDescent="0.2">
      <c r="A31" s="135"/>
      <c r="B31" s="133" t="s">
        <v>219</v>
      </c>
      <c r="C31" s="133"/>
      <c r="D31" s="133"/>
      <c r="E31" s="133"/>
      <c r="F31" s="147" t="s">
        <v>308</v>
      </c>
      <c r="G31" s="133"/>
      <c r="H31" s="133"/>
      <c r="I31" s="133"/>
      <c r="J31" s="133"/>
      <c r="K31" s="134"/>
    </row>
    <row r="32" spans="1:11" x14ac:dyDescent="0.2">
      <c r="A32" s="135"/>
      <c r="B32" s="133"/>
      <c r="C32" s="133"/>
      <c r="D32" s="133"/>
      <c r="E32" s="133"/>
      <c r="F32" s="191" t="s">
        <v>391</v>
      </c>
      <c r="G32" s="133"/>
      <c r="H32" s="133"/>
      <c r="I32" s="133"/>
      <c r="J32" s="133"/>
      <c r="K32" s="134"/>
    </row>
    <row r="33" spans="1:11" x14ac:dyDescent="0.2">
      <c r="A33" s="135"/>
      <c r="B33" s="133"/>
      <c r="C33" s="133"/>
      <c r="D33" s="133"/>
      <c r="E33" s="133"/>
      <c r="F33" s="133" t="s">
        <v>220</v>
      </c>
      <c r="G33" s="133"/>
      <c r="H33" s="133"/>
      <c r="I33" s="133"/>
      <c r="J33" s="133"/>
      <c r="K33" s="134"/>
    </row>
    <row r="34" spans="1:11" ht="14.4" x14ac:dyDescent="0.2">
      <c r="A34" s="135"/>
      <c r="B34" s="140"/>
      <c r="C34" s="140"/>
      <c r="D34" s="140"/>
      <c r="E34" s="140"/>
      <c r="F34" s="132"/>
      <c r="G34" s="140"/>
      <c r="H34" s="140"/>
      <c r="I34" s="132"/>
      <c r="J34" s="132"/>
      <c r="K34" s="134"/>
    </row>
    <row r="35" spans="1:11" ht="14.4" x14ac:dyDescent="0.2">
      <c r="A35" s="135"/>
      <c r="B35" s="140"/>
      <c r="C35" s="140"/>
      <c r="D35" s="140"/>
      <c r="E35" s="140"/>
      <c r="F35" s="132"/>
      <c r="G35" s="140"/>
      <c r="H35" s="140"/>
      <c r="I35" s="132"/>
      <c r="J35" s="132"/>
      <c r="K35" s="134"/>
    </row>
    <row r="36" spans="1:11" x14ac:dyDescent="0.2">
      <c r="A36" s="135"/>
      <c r="B36" s="132"/>
      <c r="C36" s="132"/>
      <c r="D36" s="132"/>
      <c r="E36" s="132"/>
      <c r="F36" s="132"/>
      <c r="G36" s="132"/>
      <c r="H36" s="132"/>
      <c r="I36" s="132"/>
      <c r="J36" s="132"/>
      <c r="K36" s="134"/>
    </row>
    <row r="37" spans="1:11" x14ac:dyDescent="0.2">
      <c r="A37" s="141"/>
      <c r="B37" s="142"/>
      <c r="C37" s="142"/>
      <c r="D37" s="142"/>
      <c r="E37" s="142"/>
      <c r="F37" s="142"/>
      <c r="G37" s="142"/>
      <c r="H37" s="142"/>
      <c r="I37" s="142"/>
      <c r="J37" s="142"/>
      <c r="K37" s="143"/>
    </row>
  </sheetData>
  <sheetProtection algorithmName="SHA-512" hashValue="9xDSHXdayZM1Hx38r1Q5YxVRNqWWTnOSUIP01rnAo2pIZlomO4rj9v8uybd5s6vuKNNcU0mVbwjrkKmqESOuXg==" saltValue="druoGdbqTfPEXO6Cjz3tPQ==" spinCount="100000" sheet="1" selectLockedCells="1"/>
  <protectedRanges>
    <protectedRange sqref="A11:K12" name="範囲10"/>
    <protectedRange sqref="C9" name="範囲9"/>
    <protectedRange sqref="H8" name="範囲8"/>
    <protectedRange sqref="D8" name="範囲7"/>
    <protectedRange sqref="J7" name="範囲6"/>
    <protectedRange sqref="G7" name="範囲5"/>
    <protectedRange sqref="D7" name="範囲4"/>
    <protectedRange sqref="D5:I6" name="範囲3"/>
    <protectedRange sqref="A5" name="範囲2"/>
    <protectedRange sqref="A4" name="範囲1_1"/>
  </protectedRanges>
  <mergeCells count="22">
    <mergeCell ref="A1:K1"/>
    <mergeCell ref="A2:K2"/>
    <mergeCell ref="A3:K3"/>
    <mergeCell ref="A4:K4"/>
    <mergeCell ref="A5:B6"/>
    <mergeCell ref="D5:I5"/>
    <mergeCell ref="J5:K5"/>
    <mergeCell ref="D6:I6"/>
    <mergeCell ref="J6:K6"/>
    <mergeCell ref="A13:K13"/>
    <mergeCell ref="A7:B7"/>
    <mergeCell ref="D7:E7"/>
    <mergeCell ref="G7:H7"/>
    <mergeCell ref="J7:K7"/>
    <mergeCell ref="A8:B8"/>
    <mergeCell ref="D8:F8"/>
    <mergeCell ref="H8:K8"/>
    <mergeCell ref="A9:B9"/>
    <mergeCell ref="C9:K9"/>
    <mergeCell ref="A10:K10"/>
    <mergeCell ref="A11:K11"/>
    <mergeCell ref="A12:K12"/>
  </mergeCells>
  <phoneticPr fontId="14"/>
  <printOptions horizontalCentered="1"/>
  <pageMargins left="0.39370078740157483" right="0.39370078740157483" top="0.78740157480314965" bottom="0.55118110236220474" header="0.31496062992125984" footer="0.31496062992125984"/>
  <pageSetup paperSize="9" scale="9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A4:K4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K34"/>
  <sheetViews>
    <sheetView zoomScaleNormal="100" zoomScaleSheetLayoutView="100" workbookViewId="0">
      <selection activeCell="A4" sqref="A4:K4"/>
    </sheetView>
  </sheetViews>
  <sheetFormatPr defaultColWidth="9" defaultRowHeight="13.2" x14ac:dyDescent="0.2"/>
  <cols>
    <col min="1" max="11" width="8.77734375" style="2" customWidth="1"/>
    <col min="12" max="16384" width="9" style="2"/>
  </cols>
  <sheetData>
    <row r="1" spans="1:11" ht="30" customHeight="1" x14ac:dyDescent="0.2">
      <c r="A1" s="192" t="s">
        <v>21</v>
      </c>
      <c r="B1" s="192"/>
      <c r="C1" s="192"/>
      <c r="D1" s="192"/>
      <c r="E1" s="192"/>
      <c r="F1" s="192"/>
      <c r="G1" s="192"/>
      <c r="H1" s="192"/>
      <c r="I1" s="192"/>
      <c r="J1" s="192"/>
      <c r="K1" s="192"/>
    </row>
    <row r="2" spans="1:11" ht="30" customHeight="1" x14ac:dyDescent="0.2">
      <c r="A2" s="197" t="s">
        <v>113</v>
      </c>
      <c r="B2" s="197"/>
      <c r="C2" s="197"/>
      <c r="D2" s="197"/>
      <c r="E2" s="197"/>
      <c r="F2" s="197"/>
      <c r="G2" s="197"/>
      <c r="H2" s="197"/>
      <c r="I2" s="197"/>
      <c r="J2" s="197"/>
      <c r="K2" s="197"/>
    </row>
    <row r="3" spans="1:11" ht="22.8" customHeight="1" x14ac:dyDescent="0.2">
      <c r="A3" s="192"/>
      <c r="B3" s="192"/>
      <c r="C3" s="192"/>
      <c r="D3" s="192"/>
      <c r="E3" s="192"/>
      <c r="F3" s="192"/>
      <c r="G3" s="192"/>
      <c r="H3" s="192"/>
      <c r="I3" s="192"/>
      <c r="J3" s="192"/>
      <c r="K3" s="192"/>
    </row>
    <row r="4" spans="1:11" ht="30" customHeight="1" x14ac:dyDescent="0.2">
      <c r="A4" s="211" t="s">
        <v>371</v>
      </c>
      <c r="B4" s="211"/>
      <c r="C4" s="211"/>
      <c r="D4" s="211"/>
      <c r="E4" s="211"/>
      <c r="F4" s="211"/>
      <c r="G4" s="211"/>
      <c r="H4" s="211"/>
      <c r="I4" s="211"/>
      <c r="J4" s="211"/>
      <c r="K4" s="211"/>
    </row>
    <row r="5" spans="1:11" ht="30" customHeight="1" x14ac:dyDescent="0.2">
      <c r="A5" s="316" t="s">
        <v>205</v>
      </c>
      <c r="B5" s="316"/>
      <c r="C5" s="129" t="s">
        <v>22</v>
      </c>
      <c r="D5" s="342" t="s">
        <v>309</v>
      </c>
      <c r="E5" s="343"/>
      <c r="F5" s="343"/>
      <c r="G5" s="343"/>
      <c r="H5" s="343"/>
      <c r="I5" s="344"/>
      <c r="J5" s="342"/>
      <c r="K5" s="344"/>
    </row>
    <row r="6" spans="1:11" ht="30" customHeight="1" x14ac:dyDescent="0.2">
      <c r="A6" s="316"/>
      <c r="B6" s="316"/>
      <c r="C6" s="129" t="s">
        <v>23</v>
      </c>
      <c r="D6" s="342" t="s">
        <v>310</v>
      </c>
      <c r="E6" s="343"/>
      <c r="F6" s="343"/>
      <c r="G6" s="343"/>
      <c r="H6" s="343"/>
      <c r="I6" s="344"/>
      <c r="J6" s="342"/>
      <c r="K6" s="344"/>
    </row>
    <row r="7" spans="1:11" ht="30" customHeight="1" x14ac:dyDescent="0.2">
      <c r="A7" s="316" t="s">
        <v>286</v>
      </c>
      <c r="B7" s="316"/>
      <c r="C7" s="129" t="s">
        <v>24</v>
      </c>
      <c r="D7" s="335" t="s">
        <v>203</v>
      </c>
      <c r="E7" s="336"/>
      <c r="F7" s="129" t="s">
        <v>25</v>
      </c>
      <c r="G7" s="335" t="s">
        <v>282</v>
      </c>
      <c r="H7" s="336"/>
      <c r="I7" s="130" t="s">
        <v>100</v>
      </c>
      <c r="J7" s="335" t="s">
        <v>282</v>
      </c>
      <c r="K7" s="336"/>
    </row>
    <row r="8" spans="1:11" ht="30" customHeight="1" x14ac:dyDescent="0.2">
      <c r="A8" s="273" t="s">
        <v>26</v>
      </c>
      <c r="B8" s="273"/>
      <c r="C8" s="103" t="s">
        <v>27</v>
      </c>
      <c r="D8" s="337" t="s">
        <v>206</v>
      </c>
      <c r="E8" s="338"/>
      <c r="F8" s="339"/>
      <c r="G8" s="129" t="s">
        <v>28</v>
      </c>
      <c r="H8" s="337" t="s">
        <v>207</v>
      </c>
      <c r="I8" s="340"/>
      <c r="J8" s="340"/>
      <c r="K8" s="341"/>
    </row>
    <row r="9" spans="1:11" ht="30" customHeight="1" x14ac:dyDescent="0.2">
      <c r="A9" s="273" t="s">
        <v>29</v>
      </c>
      <c r="B9" s="273"/>
      <c r="C9" s="327">
        <v>10000</v>
      </c>
      <c r="D9" s="328"/>
      <c r="E9" s="328"/>
      <c r="F9" s="328"/>
      <c r="G9" s="328"/>
      <c r="H9" s="328"/>
      <c r="I9" s="328"/>
      <c r="J9" s="328"/>
      <c r="K9" s="328"/>
    </row>
    <row r="10" spans="1:11" ht="21.75" customHeight="1" x14ac:dyDescent="0.2">
      <c r="A10" s="307" t="s">
        <v>103</v>
      </c>
      <c r="B10" s="308"/>
      <c r="C10" s="308"/>
      <c r="D10" s="308"/>
      <c r="E10" s="308"/>
      <c r="F10" s="308"/>
      <c r="G10" s="308"/>
      <c r="H10" s="308"/>
      <c r="I10" s="308"/>
      <c r="J10" s="308"/>
      <c r="K10" s="309"/>
    </row>
    <row r="11" spans="1:11" ht="21" customHeight="1" x14ac:dyDescent="0.2">
      <c r="A11" s="313" t="s">
        <v>104</v>
      </c>
      <c r="B11" s="314"/>
      <c r="C11" s="314"/>
      <c r="D11" s="314"/>
      <c r="E11" s="314"/>
      <c r="F11" s="314"/>
      <c r="G11" s="314"/>
      <c r="H11" s="314"/>
      <c r="I11" s="314"/>
      <c r="J11" s="314"/>
      <c r="K11" s="315"/>
    </row>
    <row r="12" spans="1:11" ht="176.4" customHeight="1" x14ac:dyDescent="0.2">
      <c r="A12" s="350" t="s">
        <v>392</v>
      </c>
      <c r="B12" s="351"/>
      <c r="C12" s="351"/>
      <c r="D12" s="351"/>
      <c r="E12" s="351"/>
      <c r="F12" s="351"/>
      <c r="G12" s="351"/>
      <c r="H12" s="351"/>
      <c r="I12" s="351"/>
      <c r="J12" s="351"/>
      <c r="K12" s="352"/>
    </row>
    <row r="13" spans="1:11" ht="25.2" customHeight="1" x14ac:dyDescent="0.2">
      <c r="A13" s="332" t="s">
        <v>65</v>
      </c>
      <c r="B13" s="333"/>
      <c r="C13" s="333"/>
      <c r="D13" s="333"/>
      <c r="E13" s="333"/>
      <c r="F13" s="333"/>
      <c r="G13" s="333"/>
      <c r="H13" s="333"/>
      <c r="I13" s="333"/>
      <c r="J13" s="333"/>
      <c r="K13" s="334"/>
    </row>
    <row r="14" spans="1:11" ht="19.2" x14ac:dyDescent="0.2">
      <c r="A14" s="131"/>
      <c r="B14" s="132"/>
      <c r="C14" s="323" t="s">
        <v>208</v>
      </c>
      <c r="D14" s="324"/>
      <c r="E14" s="324"/>
      <c r="F14" s="324"/>
      <c r="G14" s="324"/>
      <c r="H14" s="324"/>
      <c r="I14" s="133" t="s">
        <v>209</v>
      </c>
      <c r="J14" s="133"/>
      <c r="K14" s="134"/>
    </row>
    <row r="15" spans="1:11" x14ac:dyDescent="0.2">
      <c r="A15" s="135"/>
      <c r="B15" s="132"/>
      <c r="C15" s="132"/>
      <c r="D15" s="132"/>
      <c r="E15" s="132"/>
      <c r="F15" s="132"/>
      <c r="G15" s="132"/>
      <c r="H15" s="132"/>
      <c r="I15" s="132"/>
      <c r="J15" s="132"/>
      <c r="K15" s="134"/>
    </row>
    <row r="16" spans="1:11" ht="14.4" x14ac:dyDescent="0.2">
      <c r="A16" s="135"/>
      <c r="B16" s="132"/>
      <c r="C16" s="132"/>
      <c r="D16" s="132"/>
      <c r="E16" s="132"/>
      <c r="F16" s="132"/>
      <c r="G16" s="325" t="s">
        <v>311</v>
      </c>
      <c r="H16" s="325"/>
      <c r="I16" s="325"/>
      <c r="J16" s="136"/>
      <c r="K16" s="134"/>
    </row>
    <row r="17" spans="1:11" x14ac:dyDescent="0.2">
      <c r="A17" s="135"/>
      <c r="B17" s="132"/>
      <c r="C17" s="132"/>
      <c r="D17" s="132"/>
      <c r="E17" s="132"/>
      <c r="F17" s="132"/>
      <c r="G17" s="132"/>
      <c r="H17" s="132"/>
      <c r="I17" s="132"/>
      <c r="J17" s="132"/>
      <c r="K17" s="134"/>
    </row>
    <row r="18" spans="1:11" ht="16.2" x14ac:dyDescent="0.2">
      <c r="A18" s="135"/>
      <c r="B18" s="137" t="s">
        <v>388</v>
      </c>
      <c r="C18" s="132"/>
      <c r="D18" s="132"/>
      <c r="E18" s="132"/>
      <c r="F18" s="132"/>
      <c r="G18" s="132"/>
      <c r="H18" s="132"/>
      <c r="I18" s="132"/>
      <c r="J18" s="132"/>
      <c r="K18" s="134"/>
    </row>
    <row r="19" spans="1:11" x14ac:dyDescent="0.2">
      <c r="A19" s="135"/>
      <c r="B19" s="132"/>
      <c r="C19" s="132"/>
      <c r="D19" s="132"/>
      <c r="E19" s="132"/>
      <c r="F19" s="132"/>
      <c r="G19" s="132"/>
      <c r="H19" s="132"/>
      <c r="I19" s="132"/>
      <c r="J19" s="132"/>
      <c r="K19" s="134"/>
    </row>
    <row r="20" spans="1:11" ht="21" x14ac:dyDescent="0.2">
      <c r="A20" s="135"/>
      <c r="B20" s="132"/>
      <c r="C20" s="132"/>
      <c r="D20" s="326" t="s">
        <v>221</v>
      </c>
      <c r="E20" s="326"/>
      <c r="F20" s="326"/>
      <c r="G20" s="326"/>
      <c r="H20" s="132"/>
      <c r="I20" s="132"/>
      <c r="J20" s="132"/>
      <c r="K20" s="134"/>
    </row>
    <row r="21" spans="1:11" x14ac:dyDescent="0.2">
      <c r="A21" s="135"/>
      <c r="B21" s="132"/>
      <c r="C21" s="132"/>
      <c r="D21" s="132"/>
      <c r="E21" s="132"/>
      <c r="F21" s="132"/>
      <c r="G21" s="132"/>
      <c r="H21" s="132"/>
      <c r="I21" s="132"/>
      <c r="J21" s="132"/>
      <c r="K21" s="134"/>
    </row>
    <row r="22" spans="1:11" x14ac:dyDescent="0.2">
      <c r="A22" s="135"/>
      <c r="B22" s="132"/>
      <c r="C22" s="132"/>
      <c r="D22" s="173" t="s">
        <v>211</v>
      </c>
      <c r="E22" s="132"/>
      <c r="F22" s="132"/>
      <c r="G22" s="132"/>
      <c r="H22" s="132"/>
      <c r="I22" s="132"/>
      <c r="J22" s="132"/>
      <c r="K22" s="134"/>
    </row>
    <row r="23" spans="1:11" x14ac:dyDescent="0.2">
      <c r="A23" s="135"/>
      <c r="B23" s="132"/>
      <c r="C23" s="132"/>
      <c r="D23" s="132"/>
      <c r="E23" s="132"/>
      <c r="F23" s="132"/>
      <c r="G23" s="138"/>
      <c r="H23" s="139"/>
      <c r="I23" s="132"/>
      <c r="J23" s="132"/>
      <c r="K23" s="134"/>
    </row>
    <row r="24" spans="1:11" x14ac:dyDescent="0.2">
      <c r="A24" s="135"/>
      <c r="B24" s="132"/>
      <c r="C24" s="132"/>
      <c r="D24" s="132"/>
      <c r="E24" s="132"/>
      <c r="F24" s="132"/>
      <c r="G24" s="132"/>
      <c r="H24" s="132"/>
      <c r="I24" s="132"/>
      <c r="J24" s="132"/>
      <c r="K24" s="134"/>
    </row>
    <row r="25" spans="1:11" x14ac:dyDescent="0.2">
      <c r="A25" s="135"/>
      <c r="B25" s="132"/>
      <c r="C25" s="132"/>
      <c r="D25" s="132"/>
      <c r="E25" s="132"/>
      <c r="F25" s="132"/>
      <c r="G25" s="132"/>
      <c r="H25" s="132"/>
      <c r="I25" s="132"/>
      <c r="J25" s="132"/>
      <c r="K25" s="134"/>
    </row>
    <row r="26" spans="1:11" x14ac:dyDescent="0.2">
      <c r="A26" s="135"/>
      <c r="B26" s="132"/>
      <c r="C26" s="132"/>
      <c r="D26" s="132"/>
      <c r="E26" s="132"/>
      <c r="F26" s="132"/>
      <c r="G26" s="132"/>
      <c r="H26" s="132"/>
      <c r="I26" s="132"/>
      <c r="J26" s="132"/>
      <c r="K26" s="134"/>
    </row>
    <row r="27" spans="1:11" ht="14.4" x14ac:dyDescent="0.2">
      <c r="A27" s="135"/>
      <c r="B27" s="132"/>
      <c r="C27" s="132"/>
      <c r="D27" s="132"/>
      <c r="E27" s="132"/>
      <c r="F27" s="132"/>
      <c r="G27" s="140" t="s">
        <v>212</v>
      </c>
      <c r="H27" s="132"/>
      <c r="I27" s="132"/>
      <c r="J27" s="132"/>
      <c r="K27" s="134"/>
    </row>
    <row r="28" spans="1:11" ht="14.4" x14ac:dyDescent="0.2">
      <c r="A28" s="135"/>
      <c r="B28" s="132"/>
      <c r="C28" s="132"/>
      <c r="D28" s="132"/>
      <c r="E28" s="132"/>
      <c r="F28" s="132"/>
      <c r="G28" s="140" t="s">
        <v>213</v>
      </c>
      <c r="H28" s="132"/>
      <c r="I28" s="132"/>
      <c r="J28" s="132"/>
      <c r="K28" s="134"/>
    </row>
    <row r="29" spans="1:11" ht="14.4" x14ac:dyDescent="0.2">
      <c r="A29" s="135"/>
      <c r="B29" s="132"/>
      <c r="C29" s="132"/>
      <c r="D29" s="132"/>
      <c r="E29" s="132"/>
      <c r="F29" s="132"/>
      <c r="G29" s="140" t="s">
        <v>214</v>
      </c>
      <c r="H29" s="132"/>
      <c r="I29" s="132"/>
      <c r="J29" s="132"/>
      <c r="K29" s="134"/>
    </row>
    <row r="30" spans="1:11" x14ac:dyDescent="0.2">
      <c r="A30" s="135"/>
      <c r="B30" s="132"/>
      <c r="C30" s="132"/>
      <c r="D30" s="132"/>
      <c r="E30" s="132"/>
      <c r="F30" s="132"/>
      <c r="G30" s="132" t="s">
        <v>215</v>
      </c>
      <c r="H30" s="132"/>
      <c r="I30" s="132"/>
      <c r="J30" s="132"/>
      <c r="K30" s="134"/>
    </row>
    <row r="31" spans="1:11" x14ac:dyDescent="0.2">
      <c r="A31" s="135"/>
      <c r="B31" s="132"/>
      <c r="C31" s="132"/>
      <c r="D31" s="132"/>
      <c r="E31" s="132"/>
      <c r="F31" s="132"/>
      <c r="G31" s="132" t="s">
        <v>216</v>
      </c>
      <c r="H31" s="132"/>
      <c r="I31" s="132"/>
      <c r="J31" s="132"/>
      <c r="K31" s="134"/>
    </row>
    <row r="32" spans="1:11" x14ac:dyDescent="0.2">
      <c r="A32" s="135"/>
      <c r="B32" s="132"/>
      <c r="C32" s="132"/>
      <c r="D32" s="132"/>
      <c r="E32" s="132"/>
      <c r="F32" s="132"/>
      <c r="G32" s="132" t="s">
        <v>217</v>
      </c>
      <c r="H32" s="132"/>
      <c r="I32" s="132"/>
      <c r="J32" s="132"/>
      <c r="K32" s="134"/>
    </row>
    <row r="33" spans="1:11" x14ac:dyDescent="0.2">
      <c r="A33" s="135"/>
      <c r="B33" s="132"/>
      <c r="C33" s="132"/>
      <c r="D33" s="132"/>
      <c r="E33" s="132"/>
      <c r="F33" s="132"/>
      <c r="G33" s="132"/>
      <c r="H33" s="132"/>
      <c r="I33" s="132"/>
      <c r="J33" s="132"/>
      <c r="K33" s="134"/>
    </row>
    <row r="34" spans="1:11" x14ac:dyDescent="0.2">
      <c r="A34" s="141"/>
      <c r="B34" s="142"/>
      <c r="C34" s="142"/>
      <c r="D34" s="142"/>
      <c r="E34" s="142"/>
      <c r="F34" s="142"/>
      <c r="G34" s="142"/>
      <c r="H34" s="142"/>
      <c r="I34" s="142"/>
      <c r="J34" s="142"/>
      <c r="K34" s="143"/>
    </row>
  </sheetData>
  <sheetProtection algorithmName="SHA-512" hashValue="rurv3gWs76lPDDhhlRHMv/7Ss5aq/qrdOCwcKjO5VdU17t8OSYfUpINppJp+2pdfMj/PSr9OMqhpI58s64n+2Q==" saltValue="s0lEiOzljAc8QrVRvifrRg==" spinCount="100000" sheet="1" selectLockedCells="1"/>
  <protectedRanges>
    <protectedRange sqref="A11:K12" name="範囲10"/>
    <protectedRange sqref="C9" name="範囲9"/>
    <protectedRange sqref="H8" name="範囲8"/>
    <protectedRange sqref="D8" name="範囲7"/>
    <protectedRange sqref="J7" name="範囲6"/>
    <protectedRange sqref="G7" name="範囲5"/>
    <protectedRange sqref="D7" name="範囲4"/>
    <protectedRange sqref="D5:I6" name="範囲3"/>
    <protectedRange sqref="A5" name="範囲2"/>
    <protectedRange sqref="A4" name="範囲1_1"/>
  </protectedRanges>
  <mergeCells count="25">
    <mergeCell ref="A1:K1"/>
    <mergeCell ref="A2:K2"/>
    <mergeCell ref="A3:K3"/>
    <mergeCell ref="A4:K4"/>
    <mergeCell ref="A5:B6"/>
    <mergeCell ref="D5:I5"/>
    <mergeCell ref="J5:K5"/>
    <mergeCell ref="D6:I6"/>
    <mergeCell ref="J6:K6"/>
    <mergeCell ref="A7:B7"/>
    <mergeCell ref="D7:E7"/>
    <mergeCell ref="G7:H7"/>
    <mergeCell ref="J7:K7"/>
    <mergeCell ref="A8:B8"/>
    <mergeCell ref="D8:F8"/>
    <mergeCell ref="H8:K8"/>
    <mergeCell ref="C14:H14"/>
    <mergeCell ref="G16:I16"/>
    <mergeCell ref="D20:G20"/>
    <mergeCell ref="A9:B9"/>
    <mergeCell ref="C9:K9"/>
    <mergeCell ref="A10:K10"/>
    <mergeCell ref="A11:K11"/>
    <mergeCell ref="A12:K12"/>
    <mergeCell ref="A13:K13"/>
  </mergeCells>
  <phoneticPr fontId="14"/>
  <printOptions horizontalCentered="1"/>
  <pageMargins left="0.39370078740157483" right="0.39370078740157483" top="0.78740157480314965" bottom="0.55118110236220474" header="0.31496062992125984" footer="0.31496062992125984"/>
  <pageSetup paperSize="9" scale="9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A4:K4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39"/>
  <sheetViews>
    <sheetView zoomScaleNormal="100" zoomScaleSheetLayoutView="100" workbookViewId="0">
      <selection activeCell="B4" sqref="B4:K4"/>
    </sheetView>
  </sheetViews>
  <sheetFormatPr defaultColWidth="9" defaultRowHeight="13.2" x14ac:dyDescent="0.2"/>
  <cols>
    <col min="1" max="1" width="5.44140625" style="4" customWidth="1"/>
    <col min="2" max="4" width="4.77734375" style="4" customWidth="1"/>
    <col min="5" max="7" width="9.88671875" style="4" customWidth="1"/>
    <col min="8" max="8" width="18.77734375" style="5" customWidth="1"/>
    <col min="9" max="11" width="11.21875" style="6" customWidth="1"/>
    <col min="12" max="13" width="9" style="4"/>
    <col min="14" max="14" width="10.77734375" style="4" bestFit="1" customWidth="1"/>
    <col min="15" max="16384" width="9" style="4"/>
  </cols>
  <sheetData>
    <row r="1" spans="1:13" ht="24.9" customHeight="1" thickBot="1" x14ac:dyDescent="0.25">
      <c r="A1" s="355" t="s">
        <v>321</v>
      </c>
      <c r="B1" s="356"/>
      <c r="C1" s="356"/>
      <c r="D1" s="356"/>
      <c r="E1" s="357"/>
      <c r="K1" s="6" t="s">
        <v>36</v>
      </c>
    </row>
    <row r="2" spans="1:13" ht="24.9" customHeight="1" x14ac:dyDescent="0.2">
      <c r="B2" s="234" t="s">
        <v>87</v>
      </c>
      <c r="C2" s="234"/>
      <c r="D2" s="234"/>
      <c r="E2" s="234"/>
      <c r="F2" s="234"/>
      <c r="G2" s="234"/>
      <c r="H2" s="234"/>
      <c r="I2" s="234"/>
      <c r="J2" s="234"/>
      <c r="K2" s="234"/>
    </row>
    <row r="3" spans="1:13" ht="24.9" customHeight="1" x14ac:dyDescent="0.2"/>
    <row r="4" spans="1:13" ht="24.9" customHeight="1" x14ac:dyDescent="0.2">
      <c r="B4" s="235" t="s">
        <v>371</v>
      </c>
      <c r="C4" s="235"/>
      <c r="D4" s="235"/>
      <c r="E4" s="235"/>
      <c r="F4" s="235"/>
      <c r="G4" s="235"/>
      <c r="H4" s="235"/>
      <c r="I4" s="235"/>
      <c r="J4" s="235"/>
      <c r="K4" s="235"/>
    </row>
    <row r="5" spans="1:13" ht="24.9" customHeight="1" x14ac:dyDescent="0.2">
      <c r="A5" s="100"/>
      <c r="B5" s="100"/>
      <c r="C5" s="100"/>
      <c r="D5" s="100"/>
      <c r="E5" s="100"/>
      <c r="F5" s="100"/>
      <c r="G5" s="100"/>
      <c r="H5" s="100"/>
      <c r="I5" s="100"/>
      <c r="J5" s="100"/>
      <c r="K5" s="100" t="s">
        <v>75</v>
      </c>
    </row>
    <row r="6" spans="1:13" ht="24.9" customHeight="1" x14ac:dyDescent="0.2">
      <c r="A6" s="7" t="s">
        <v>66</v>
      </c>
      <c r="B6" s="15" t="s">
        <v>37</v>
      </c>
      <c r="C6" s="8" t="s">
        <v>38</v>
      </c>
      <c r="D6" s="101" t="s">
        <v>39</v>
      </c>
      <c r="E6" s="15" t="s">
        <v>9</v>
      </c>
      <c r="F6" s="54" t="s">
        <v>10</v>
      </c>
      <c r="G6" s="9" t="s">
        <v>100</v>
      </c>
      <c r="H6" s="7" t="s">
        <v>40</v>
      </c>
      <c r="I6" s="7" t="s">
        <v>41</v>
      </c>
      <c r="J6" s="7" t="s">
        <v>42</v>
      </c>
      <c r="K6" s="7" t="s">
        <v>43</v>
      </c>
    </row>
    <row r="7" spans="1:13" ht="24.9" customHeight="1" x14ac:dyDescent="0.2">
      <c r="A7" s="72"/>
      <c r="B7" s="105">
        <v>8</v>
      </c>
      <c r="C7" s="79">
        <v>5</v>
      </c>
      <c r="D7" s="80">
        <v>7</v>
      </c>
      <c r="E7" s="37"/>
      <c r="F7" s="76"/>
      <c r="G7" s="77"/>
      <c r="H7" s="78" t="s">
        <v>44</v>
      </c>
      <c r="I7" s="27">
        <v>155000</v>
      </c>
      <c r="J7" s="27"/>
      <c r="K7" s="27">
        <f>I7-J7</f>
        <v>155000</v>
      </c>
    </row>
    <row r="8" spans="1:13" ht="24.9" customHeight="1" x14ac:dyDescent="0.2">
      <c r="A8" s="81"/>
      <c r="B8" s="41"/>
      <c r="C8" s="82"/>
      <c r="D8" s="83"/>
      <c r="E8" s="37" t="str">
        <f>IF(G8="","",VLOOKUP(G8,費目!$A$3:$C$20,3,FALSE))</f>
        <v/>
      </c>
      <c r="F8" s="76" t="str">
        <f>IF(G8="","",VLOOKUP(G8,費目!$A$3:$C$20,2,FALSE))</f>
        <v/>
      </c>
      <c r="G8" s="42"/>
      <c r="H8" s="43"/>
      <c r="I8" s="27"/>
      <c r="J8" s="10"/>
      <c r="K8" s="27" t="str">
        <f>IF(AND(I8="",J8=""),"",K7+I8-J8)</f>
        <v/>
      </c>
      <c r="M8" s="11"/>
    </row>
    <row r="9" spans="1:13" ht="24.9" customHeight="1" x14ac:dyDescent="0.2">
      <c r="A9" s="81"/>
      <c r="B9" s="41"/>
      <c r="C9" s="82"/>
      <c r="D9" s="83"/>
      <c r="E9" s="37" t="str">
        <f>IF(G9="","",VLOOKUP(G9,費目!$A$3:$C$20,3,FALSE))</f>
        <v/>
      </c>
      <c r="F9" s="76" t="str">
        <f>IF(G9="","",VLOOKUP(G9,費目!$A$3:$C$20,2,FALSE))</f>
        <v/>
      </c>
      <c r="G9" s="42"/>
      <c r="H9" s="43"/>
      <c r="I9" s="27"/>
      <c r="J9" s="10"/>
      <c r="K9" s="27" t="str">
        <f t="shared" ref="K9:K31" si="0">IF(AND(I9="",J9=""),"",K8+I9-J9)</f>
        <v/>
      </c>
    </row>
    <row r="10" spans="1:13" ht="24.9" customHeight="1" x14ac:dyDescent="0.2">
      <c r="A10" s="81"/>
      <c r="B10" s="41"/>
      <c r="C10" s="82"/>
      <c r="D10" s="83"/>
      <c r="E10" s="37" t="str">
        <f>IF(G10="","",VLOOKUP(G10,費目!$A$3:$C$20,3,FALSE))</f>
        <v/>
      </c>
      <c r="F10" s="76" t="str">
        <f>IF(G10="","",VLOOKUP(G10,費目!$A$3:$C$20,2,FALSE))</f>
        <v/>
      </c>
      <c r="G10" s="42"/>
      <c r="H10" s="43"/>
      <c r="I10" s="27"/>
      <c r="J10" s="10"/>
      <c r="K10" s="27" t="str">
        <f t="shared" si="0"/>
        <v/>
      </c>
    </row>
    <row r="11" spans="1:13" ht="24.9" customHeight="1" x14ac:dyDescent="0.2">
      <c r="A11" s="81"/>
      <c r="B11" s="41"/>
      <c r="C11" s="82"/>
      <c r="D11" s="83"/>
      <c r="E11" s="37" t="str">
        <f>IF(G11="","",VLOOKUP(G11,費目!$A$3:$C$20,3,FALSE))</f>
        <v/>
      </c>
      <c r="F11" s="76" t="str">
        <f>IF(G11="","",VLOOKUP(G11,費目!$A$3:$C$20,2,FALSE))</f>
        <v/>
      </c>
      <c r="G11" s="42"/>
      <c r="H11" s="43"/>
      <c r="I11" s="27"/>
      <c r="J11" s="10"/>
      <c r="K11" s="27" t="str">
        <f t="shared" si="0"/>
        <v/>
      </c>
    </row>
    <row r="12" spans="1:13" ht="24.9" customHeight="1" x14ac:dyDescent="0.2">
      <c r="A12" s="81"/>
      <c r="B12" s="41"/>
      <c r="C12" s="82"/>
      <c r="D12" s="83"/>
      <c r="E12" s="37" t="str">
        <f>IF(G12="","",VLOOKUP(G12,費目!$A$3:$C$20,3,FALSE))</f>
        <v/>
      </c>
      <c r="F12" s="76" t="str">
        <f>IF(G12="","",VLOOKUP(G12,費目!$A$3:$C$20,2,FALSE))</f>
        <v/>
      </c>
      <c r="G12" s="42"/>
      <c r="H12" s="43"/>
      <c r="I12" s="27"/>
      <c r="J12" s="10"/>
      <c r="K12" s="27" t="str">
        <f t="shared" si="0"/>
        <v/>
      </c>
    </row>
    <row r="13" spans="1:13" ht="24.9" customHeight="1" x14ac:dyDescent="0.2">
      <c r="A13" s="81"/>
      <c r="B13" s="41"/>
      <c r="C13" s="82"/>
      <c r="D13" s="83"/>
      <c r="E13" s="37" t="str">
        <f>IF(G13="","",VLOOKUP(G13,費目!$A$3:$C$20,3,FALSE))</f>
        <v/>
      </c>
      <c r="F13" s="76" t="str">
        <f>IF(G13="","",VLOOKUP(G13,費目!$A$3:$C$20,2,FALSE))</f>
        <v/>
      </c>
      <c r="G13" s="42"/>
      <c r="H13" s="43"/>
      <c r="I13" s="27"/>
      <c r="J13" s="10"/>
      <c r="K13" s="27" t="str">
        <f t="shared" si="0"/>
        <v/>
      </c>
    </row>
    <row r="14" spans="1:13" ht="24.9" customHeight="1" x14ac:dyDescent="0.2">
      <c r="A14" s="81"/>
      <c r="B14" s="41"/>
      <c r="C14" s="82"/>
      <c r="D14" s="83"/>
      <c r="E14" s="37" t="str">
        <f>IF(G14="","",VLOOKUP(G14,費目!$A$3:$C$20,3,FALSE))</f>
        <v/>
      </c>
      <c r="F14" s="76" t="str">
        <f>IF(G14="","",VLOOKUP(G14,費目!$A$3:$C$20,2,FALSE))</f>
        <v/>
      </c>
      <c r="G14" s="42"/>
      <c r="H14" s="43"/>
      <c r="I14" s="27"/>
      <c r="J14" s="10"/>
      <c r="K14" s="27" t="str">
        <f t="shared" si="0"/>
        <v/>
      </c>
    </row>
    <row r="15" spans="1:13" ht="24.9" customHeight="1" x14ac:dyDescent="0.2">
      <c r="A15" s="81"/>
      <c r="B15" s="41"/>
      <c r="C15" s="82"/>
      <c r="D15" s="83"/>
      <c r="E15" s="37" t="str">
        <f>IF(G15="","",VLOOKUP(G15,費目!$A$3:$C$20,3,FALSE))</f>
        <v/>
      </c>
      <c r="F15" s="76" t="str">
        <f>IF(G15="","",VLOOKUP(G15,費目!$A$3:$C$20,2,FALSE))</f>
        <v/>
      </c>
      <c r="G15" s="42"/>
      <c r="H15" s="43"/>
      <c r="I15" s="27"/>
      <c r="J15" s="10"/>
      <c r="K15" s="27" t="str">
        <f t="shared" si="0"/>
        <v/>
      </c>
    </row>
    <row r="16" spans="1:13" ht="24.9" customHeight="1" x14ac:dyDescent="0.2">
      <c r="A16" s="81"/>
      <c r="B16" s="41"/>
      <c r="C16" s="82"/>
      <c r="D16" s="83"/>
      <c r="E16" s="37" t="str">
        <f>IF(G16="","",VLOOKUP(G16,費目!$A$3:$C$20,3,FALSE))</f>
        <v/>
      </c>
      <c r="F16" s="76" t="str">
        <f>IF(G16="","",VLOOKUP(G16,費目!$A$3:$C$20,2,FALSE))</f>
        <v/>
      </c>
      <c r="G16" s="42"/>
      <c r="H16" s="43"/>
      <c r="I16" s="27"/>
      <c r="J16" s="10"/>
      <c r="K16" s="27" t="str">
        <f t="shared" si="0"/>
        <v/>
      </c>
    </row>
    <row r="17" spans="1:11" ht="24.9" customHeight="1" x14ac:dyDescent="0.2">
      <c r="A17" s="81"/>
      <c r="B17" s="41"/>
      <c r="C17" s="82"/>
      <c r="D17" s="83"/>
      <c r="E17" s="37" t="str">
        <f>IF(G17="","",VLOOKUP(G17,費目!$A$3:$C$20,3,FALSE))</f>
        <v/>
      </c>
      <c r="F17" s="76" t="str">
        <f>IF(G17="","",VLOOKUP(G17,費目!$A$3:$C$20,2,FALSE))</f>
        <v/>
      </c>
      <c r="G17" s="42"/>
      <c r="H17" s="43"/>
      <c r="I17" s="27"/>
      <c r="J17" s="10"/>
      <c r="K17" s="27" t="str">
        <f t="shared" si="0"/>
        <v/>
      </c>
    </row>
    <row r="18" spans="1:11" ht="24.9" customHeight="1" x14ac:dyDescent="0.2">
      <c r="A18" s="81"/>
      <c r="B18" s="41"/>
      <c r="C18" s="82"/>
      <c r="D18" s="83"/>
      <c r="E18" s="37" t="str">
        <f>IF(G18="","",VLOOKUP(G18,費目!$A$3:$C$20,3,FALSE))</f>
        <v/>
      </c>
      <c r="F18" s="76" t="str">
        <f>IF(G18="","",VLOOKUP(G18,費目!$A$3:$C$20,2,FALSE))</f>
        <v/>
      </c>
      <c r="G18" s="42"/>
      <c r="H18" s="43"/>
      <c r="I18" s="27"/>
      <c r="J18" s="10"/>
      <c r="K18" s="27" t="str">
        <f t="shared" si="0"/>
        <v/>
      </c>
    </row>
    <row r="19" spans="1:11" ht="24.9" customHeight="1" x14ac:dyDescent="0.2">
      <c r="A19" s="81"/>
      <c r="B19" s="41"/>
      <c r="C19" s="82"/>
      <c r="D19" s="83"/>
      <c r="E19" s="37" t="str">
        <f>IF(G19="","",VLOOKUP(G19,費目!$A$3:$C$20,3,FALSE))</f>
        <v/>
      </c>
      <c r="F19" s="76" t="str">
        <f>IF(G19="","",VLOOKUP(G19,費目!$A$3:$C$20,2,FALSE))</f>
        <v/>
      </c>
      <c r="G19" s="42"/>
      <c r="H19" s="43"/>
      <c r="I19" s="27"/>
      <c r="J19" s="10"/>
      <c r="K19" s="27" t="str">
        <f t="shared" si="0"/>
        <v/>
      </c>
    </row>
    <row r="20" spans="1:11" ht="24.9" customHeight="1" x14ac:dyDescent="0.2">
      <c r="A20" s="81"/>
      <c r="B20" s="41"/>
      <c r="C20" s="82"/>
      <c r="D20" s="83"/>
      <c r="E20" s="37" t="str">
        <f>IF(G20="","",VLOOKUP(G20,費目!$A$3:$C$20,3,FALSE))</f>
        <v/>
      </c>
      <c r="F20" s="76" t="str">
        <f>IF(G20="","",VLOOKUP(G20,費目!$A$3:$C$20,2,FALSE))</f>
        <v/>
      </c>
      <c r="G20" s="42"/>
      <c r="H20" s="43"/>
      <c r="I20" s="27"/>
      <c r="J20" s="10"/>
      <c r="K20" s="27" t="str">
        <f t="shared" si="0"/>
        <v/>
      </c>
    </row>
    <row r="21" spans="1:11" ht="24.9" customHeight="1" x14ac:dyDescent="0.2">
      <c r="A21" s="81"/>
      <c r="B21" s="41"/>
      <c r="C21" s="82"/>
      <c r="D21" s="83"/>
      <c r="E21" s="37" t="str">
        <f>IF(G21="","",VLOOKUP(G21,費目!$A$3:$C$20,3,FALSE))</f>
        <v/>
      </c>
      <c r="F21" s="76" t="str">
        <f>IF(G21="","",VLOOKUP(G21,費目!$A$3:$C$20,2,FALSE))</f>
        <v/>
      </c>
      <c r="G21" s="42"/>
      <c r="H21" s="43"/>
      <c r="I21" s="27"/>
      <c r="J21" s="10"/>
      <c r="K21" s="27" t="str">
        <f t="shared" si="0"/>
        <v/>
      </c>
    </row>
    <row r="22" spans="1:11" ht="24.9" customHeight="1" x14ac:dyDescent="0.2">
      <c r="A22" s="81"/>
      <c r="B22" s="41"/>
      <c r="C22" s="82"/>
      <c r="D22" s="83"/>
      <c r="E22" s="37" t="str">
        <f>IF(G22="","",VLOOKUP(G22,費目!$A$3:$C$20,3,FALSE))</f>
        <v/>
      </c>
      <c r="F22" s="76" t="str">
        <f>IF(G22="","",VLOOKUP(G22,費目!$A$3:$C$20,2,FALSE))</f>
        <v/>
      </c>
      <c r="G22" s="42"/>
      <c r="H22" s="43"/>
      <c r="I22" s="27"/>
      <c r="J22" s="10"/>
      <c r="K22" s="27" t="str">
        <f t="shared" si="0"/>
        <v/>
      </c>
    </row>
    <row r="23" spans="1:11" ht="24.9" customHeight="1" x14ac:dyDescent="0.2">
      <c r="A23" s="81"/>
      <c r="B23" s="41"/>
      <c r="C23" s="82"/>
      <c r="D23" s="83"/>
      <c r="E23" s="37" t="str">
        <f>IF(G23="","",VLOOKUP(G23,費目!$A$3:$C$20,3,FALSE))</f>
        <v/>
      </c>
      <c r="F23" s="76" t="str">
        <f>IF(G23="","",VLOOKUP(G23,費目!$A$3:$C$20,2,FALSE))</f>
        <v/>
      </c>
      <c r="G23" s="42"/>
      <c r="H23" s="43"/>
      <c r="I23" s="27"/>
      <c r="J23" s="10"/>
      <c r="K23" s="27" t="str">
        <f t="shared" si="0"/>
        <v/>
      </c>
    </row>
    <row r="24" spans="1:11" ht="24.9" customHeight="1" x14ac:dyDescent="0.2">
      <c r="A24" s="81"/>
      <c r="B24" s="41"/>
      <c r="C24" s="82"/>
      <c r="D24" s="83"/>
      <c r="E24" s="37" t="str">
        <f>IF(G24="","",VLOOKUP(G24,費目!$A$3:$C$20,3,FALSE))</f>
        <v/>
      </c>
      <c r="F24" s="76" t="str">
        <f>IF(G24="","",VLOOKUP(G24,費目!$A$3:$C$20,2,FALSE))</f>
        <v/>
      </c>
      <c r="G24" s="42"/>
      <c r="H24" s="43"/>
      <c r="I24" s="27"/>
      <c r="J24" s="10"/>
      <c r="K24" s="27" t="str">
        <f t="shared" si="0"/>
        <v/>
      </c>
    </row>
    <row r="25" spans="1:11" ht="24.9" customHeight="1" x14ac:dyDescent="0.2">
      <c r="A25" s="81"/>
      <c r="B25" s="41"/>
      <c r="C25" s="82"/>
      <c r="D25" s="83"/>
      <c r="E25" s="37" t="str">
        <f>IF(G25="","",VLOOKUP(G25,費目!$A$3:$C$20,3,FALSE))</f>
        <v/>
      </c>
      <c r="F25" s="76" t="str">
        <f>IF(G25="","",VLOOKUP(G25,費目!$A$3:$C$20,2,FALSE))</f>
        <v/>
      </c>
      <c r="G25" s="42"/>
      <c r="H25" s="43"/>
      <c r="I25" s="27"/>
      <c r="J25" s="10"/>
      <c r="K25" s="27" t="str">
        <f t="shared" si="0"/>
        <v/>
      </c>
    </row>
    <row r="26" spans="1:11" ht="24.9" customHeight="1" x14ac:dyDescent="0.2">
      <c r="A26" s="81"/>
      <c r="B26" s="41"/>
      <c r="C26" s="82"/>
      <c r="D26" s="83"/>
      <c r="E26" s="37" t="str">
        <f>IF(G26="","",VLOOKUP(G26,費目!$A$3:$C$20,3,FALSE))</f>
        <v/>
      </c>
      <c r="F26" s="76" t="str">
        <f>IF(G26="","",VLOOKUP(G26,費目!$A$3:$C$20,2,FALSE))</f>
        <v/>
      </c>
      <c r="G26" s="42"/>
      <c r="H26" s="43"/>
      <c r="I26" s="27"/>
      <c r="J26" s="10"/>
      <c r="K26" s="27" t="str">
        <f t="shared" si="0"/>
        <v/>
      </c>
    </row>
    <row r="27" spans="1:11" ht="24.9" customHeight="1" x14ac:dyDescent="0.2">
      <c r="A27" s="81"/>
      <c r="B27" s="41"/>
      <c r="C27" s="82"/>
      <c r="D27" s="83"/>
      <c r="E27" s="37" t="str">
        <f>IF(G27="","",VLOOKUP(G27,費目!$A$3:$C$20,3,FALSE))</f>
        <v/>
      </c>
      <c r="F27" s="76" t="str">
        <f>IF(G27="","",VLOOKUP(G27,費目!$A$3:$C$20,2,FALSE))</f>
        <v/>
      </c>
      <c r="G27" s="42"/>
      <c r="H27" s="43"/>
      <c r="I27" s="27"/>
      <c r="J27" s="10"/>
      <c r="K27" s="27" t="str">
        <f t="shared" si="0"/>
        <v/>
      </c>
    </row>
    <row r="28" spans="1:11" ht="24.9" customHeight="1" x14ac:dyDescent="0.2">
      <c r="A28" s="81"/>
      <c r="B28" s="41"/>
      <c r="C28" s="82"/>
      <c r="D28" s="83"/>
      <c r="E28" s="37" t="str">
        <f>IF(G28="","",VLOOKUP(G28,費目!$A$3:$C$20,3,FALSE))</f>
        <v/>
      </c>
      <c r="F28" s="76" t="str">
        <f>IF(G28="","",VLOOKUP(G28,費目!$A$3:$C$20,2,FALSE))</f>
        <v/>
      </c>
      <c r="G28" s="42"/>
      <c r="H28" s="43"/>
      <c r="I28" s="27"/>
      <c r="J28" s="10"/>
      <c r="K28" s="27" t="str">
        <f t="shared" si="0"/>
        <v/>
      </c>
    </row>
    <row r="29" spans="1:11" ht="24.9" customHeight="1" x14ac:dyDescent="0.2">
      <c r="A29" s="81"/>
      <c r="B29" s="41"/>
      <c r="C29" s="82"/>
      <c r="D29" s="83"/>
      <c r="E29" s="37" t="str">
        <f>IF(G29="","",VLOOKUP(G29,費目!$A$3:$C$20,3,FALSE))</f>
        <v/>
      </c>
      <c r="F29" s="76" t="str">
        <f>IF(G29="","",VLOOKUP(G29,費目!$A$3:$C$20,2,FALSE))</f>
        <v/>
      </c>
      <c r="G29" s="42"/>
      <c r="H29" s="43"/>
      <c r="I29" s="27"/>
      <c r="J29" s="10"/>
      <c r="K29" s="27" t="str">
        <f t="shared" si="0"/>
        <v/>
      </c>
    </row>
    <row r="30" spans="1:11" ht="24.9" customHeight="1" x14ac:dyDescent="0.2">
      <c r="A30" s="81"/>
      <c r="B30" s="41"/>
      <c r="C30" s="82"/>
      <c r="D30" s="83"/>
      <c r="E30" s="37" t="str">
        <f>IF(G30="","",VLOOKUP(G30,費目!$A$3:$C$20,3,FALSE))</f>
        <v/>
      </c>
      <c r="F30" s="76" t="str">
        <f>IF(G30="","",VLOOKUP(G30,費目!$A$3:$C$20,2,FALSE))</f>
        <v/>
      </c>
      <c r="G30" s="42"/>
      <c r="H30" s="43"/>
      <c r="I30" s="27"/>
      <c r="J30" s="10"/>
      <c r="K30" s="27" t="str">
        <f t="shared" si="0"/>
        <v/>
      </c>
    </row>
    <row r="31" spans="1:11" ht="24.9" customHeight="1" x14ac:dyDescent="0.2">
      <c r="A31" s="81"/>
      <c r="B31" s="41"/>
      <c r="C31" s="82"/>
      <c r="D31" s="83"/>
      <c r="E31" s="37" t="str">
        <f>IF(G31="","",VLOOKUP(G31,費目!$A$3:$C$20,3,FALSE))</f>
        <v/>
      </c>
      <c r="F31" s="76" t="str">
        <f>IF(G31="","",VLOOKUP(G31,費目!$A$3:$C$20,2,FALSE))</f>
        <v/>
      </c>
      <c r="G31" s="42"/>
      <c r="H31" s="43"/>
      <c r="I31" s="27"/>
      <c r="J31" s="10"/>
      <c r="K31" s="27" t="str">
        <f t="shared" si="0"/>
        <v/>
      </c>
    </row>
    <row r="32" spans="1:11" ht="24.9" customHeight="1" x14ac:dyDescent="0.2">
      <c r="A32" s="353" t="s">
        <v>45</v>
      </c>
      <c r="B32" s="354"/>
      <c r="C32" s="354"/>
      <c r="D32" s="354"/>
      <c r="E32" s="354"/>
      <c r="F32" s="354"/>
      <c r="G32" s="354"/>
      <c r="H32" s="229"/>
      <c r="I32" s="27">
        <f>SUM(I7:I31)</f>
        <v>155000</v>
      </c>
      <c r="J32" s="27">
        <f>SUM(J7:J31)</f>
        <v>0</v>
      </c>
      <c r="K32" s="27">
        <f>I32-J32</f>
        <v>155000</v>
      </c>
    </row>
    <row r="33" ht="24.9" customHeight="1" x14ac:dyDescent="0.2"/>
    <row r="34" ht="24.9" customHeight="1" x14ac:dyDescent="0.2"/>
    <row r="35" ht="24.9" customHeight="1" x14ac:dyDescent="0.2"/>
    <row r="36" ht="24.9" customHeight="1" x14ac:dyDescent="0.2"/>
    <row r="37" ht="24.9" customHeight="1" x14ac:dyDescent="0.2"/>
    <row r="38" ht="24.9" customHeight="1" x14ac:dyDescent="0.2"/>
    <row r="39" ht="24.9" customHeight="1" x14ac:dyDescent="0.2"/>
  </sheetData>
  <sheetProtection password="CC7B" sheet="1" selectLockedCells="1"/>
  <protectedRanges>
    <protectedRange sqref="A8:J31" name="範囲2"/>
    <protectedRange sqref="B4" name="範囲1"/>
  </protectedRanges>
  <mergeCells count="4">
    <mergeCell ref="B2:K2"/>
    <mergeCell ref="B4:K4"/>
    <mergeCell ref="A32:H32"/>
    <mergeCell ref="A1:E1"/>
  </mergeCells>
  <phoneticPr fontId="1"/>
  <printOptions horizontalCentered="1"/>
  <pageMargins left="0.39370078740157483" right="0.39370078740157483" top="0.78740157480314965" bottom="0.74803149606299213" header="0.31496062992125984" footer="0.31496062992125984"/>
  <pageSetup paperSize="9" scale="95"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費目!$A$3:$A$20</xm:f>
          </x14:formula1>
          <xm:sqref>G8:G31</xm:sqref>
        </x14:dataValidation>
        <x14:dataValidation type="list" allowBlank="1" showInputMessage="1" showErrorMessage="1">
          <x14:formula1>
            <xm:f>校区名!$B$2:$B$3</xm:f>
          </x14:formula1>
          <xm:sqref>B4:K4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38"/>
  <sheetViews>
    <sheetView zoomScaleNormal="100" zoomScaleSheetLayoutView="100" workbookViewId="0">
      <selection activeCell="D5" sqref="D5:G5"/>
    </sheetView>
  </sheetViews>
  <sheetFormatPr defaultColWidth="9" defaultRowHeight="13.2" x14ac:dyDescent="0.2"/>
  <cols>
    <col min="1" max="1" width="8.6640625" style="3" customWidth="1"/>
    <col min="2" max="3" width="12.6640625" style="3" customWidth="1"/>
    <col min="4" max="4" width="14" style="6" customWidth="1"/>
    <col min="5" max="5" width="13.21875" style="6" customWidth="1"/>
    <col min="6" max="6" width="13.6640625" style="6" customWidth="1"/>
    <col min="7" max="7" width="13.21875" style="6" customWidth="1"/>
    <col min="8" max="10" width="10.6640625" style="3" customWidth="1"/>
    <col min="11" max="16384" width="9" style="3"/>
  </cols>
  <sheetData>
    <row r="1" spans="1:8" ht="25.05" customHeight="1" thickBot="1" x14ac:dyDescent="0.25">
      <c r="A1" s="378" t="str">
        <f>'様式8（1枚用）'!A1:E1</f>
        <v>令和8年度（2026年度）</v>
      </c>
      <c r="B1" s="379"/>
      <c r="G1" s="6" t="s">
        <v>323</v>
      </c>
    </row>
    <row r="2" spans="1:8" ht="12.75" customHeight="1" x14ac:dyDescent="0.2"/>
    <row r="3" spans="1:8" ht="24.9" customHeight="1" x14ac:dyDescent="0.2">
      <c r="A3" s="234" t="s">
        <v>324</v>
      </c>
      <c r="B3" s="234"/>
      <c r="C3" s="234"/>
      <c r="D3" s="234"/>
      <c r="E3" s="234"/>
      <c r="F3" s="234"/>
      <c r="G3" s="234"/>
    </row>
    <row r="4" spans="1:8" ht="12.75" customHeight="1" x14ac:dyDescent="0.2"/>
    <row r="5" spans="1:8" ht="24.9" customHeight="1" x14ac:dyDescent="0.2">
      <c r="D5" s="235" t="s">
        <v>371</v>
      </c>
      <c r="E5" s="235"/>
      <c r="F5" s="235"/>
      <c r="G5" s="235"/>
      <c r="H5" s="89"/>
    </row>
    <row r="6" spans="1:8" ht="11.25" customHeight="1" x14ac:dyDescent="0.2"/>
    <row r="7" spans="1:8" s="4" customFormat="1" ht="25.2" customHeight="1" x14ac:dyDescent="0.2">
      <c r="A7" s="4" t="s">
        <v>325</v>
      </c>
      <c r="D7" s="6"/>
      <c r="E7" s="6"/>
      <c r="F7" s="6"/>
      <c r="G7" s="5" t="s">
        <v>75</v>
      </c>
    </row>
    <row r="8" spans="1:8" s="4" customFormat="1" ht="25.2" customHeight="1" thickBot="1" x14ac:dyDescent="0.25">
      <c r="A8" s="236" t="s">
        <v>326</v>
      </c>
      <c r="B8" s="380"/>
      <c r="C8" s="380"/>
      <c r="D8" s="231"/>
      <c r="E8" s="189" t="s">
        <v>327</v>
      </c>
      <c r="F8" s="236" t="s">
        <v>328</v>
      </c>
      <c r="G8" s="231"/>
    </row>
    <row r="9" spans="1:8" s="4" customFormat="1" ht="25.2" customHeight="1" thickTop="1" x14ac:dyDescent="0.2">
      <c r="A9" s="373" t="s">
        <v>329</v>
      </c>
      <c r="B9" s="374"/>
      <c r="C9" s="374"/>
      <c r="D9" s="375"/>
      <c r="E9" s="85">
        <v>155000</v>
      </c>
      <c r="F9" s="376">
        <v>155000</v>
      </c>
      <c r="G9" s="377"/>
    </row>
    <row r="10" spans="1:8" s="4" customFormat="1" ht="25.2" customHeight="1" x14ac:dyDescent="0.2">
      <c r="A10" s="353" t="s">
        <v>330</v>
      </c>
      <c r="B10" s="354"/>
      <c r="C10" s="354"/>
      <c r="D10" s="229"/>
      <c r="E10" s="86">
        <f>E9</f>
        <v>155000</v>
      </c>
      <c r="F10" s="370">
        <f>F9</f>
        <v>155000</v>
      </c>
      <c r="G10" s="371"/>
    </row>
    <row r="11" spans="1:8" s="4" customFormat="1" ht="25.2" customHeight="1" x14ac:dyDescent="0.2">
      <c r="D11" s="6"/>
      <c r="E11" s="6"/>
      <c r="F11" s="6"/>
      <c r="G11" s="6"/>
    </row>
    <row r="12" spans="1:8" s="4" customFormat="1" ht="25.2" customHeight="1" x14ac:dyDescent="0.2">
      <c r="A12" s="4" t="s">
        <v>331</v>
      </c>
      <c r="D12" s="6"/>
      <c r="E12" s="6"/>
      <c r="F12" s="6"/>
      <c r="G12" s="5" t="s">
        <v>75</v>
      </c>
    </row>
    <row r="13" spans="1:8" s="4" customFormat="1" ht="25.2" customHeight="1" thickBot="1" x14ac:dyDescent="0.25">
      <c r="A13" s="14" t="s">
        <v>138</v>
      </c>
      <c r="B13" s="16" t="s">
        <v>139</v>
      </c>
      <c r="C13" s="70" t="s">
        <v>100</v>
      </c>
      <c r="D13" s="102" t="s">
        <v>327</v>
      </c>
      <c r="E13" s="14" t="s">
        <v>332</v>
      </c>
      <c r="F13" s="14" t="s">
        <v>143</v>
      </c>
      <c r="G13" s="14" t="s">
        <v>333</v>
      </c>
    </row>
    <row r="14" spans="1:8" s="4" customFormat="1" ht="25.2" customHeight="1" thickTop="1" x14ac:dyDescent="0.2">
      <c r="A14" s="372" t="s">
        <v>334</v>
      </c>
      <c r="B14" s="17" t="s">
        <v>235</v>
      </c>
      <c r="C14" s="67" t="s">
        <v>235</v>
      </c>
      <c r="D14" s="38"/>
      <c r="E14" s="176">
        <f ca="1">SUMIF('様式8（1枚用）'!$G$7:$J$31,C14,'様式8（1枚用）'!$J$7:$J$31)</f>
        <v>0</v>
      </c>
      <c r="F14" s="19" t="str">
        <f>IF(D14="","",(D14-E14))</f>
        <v/>
      </c>
      <c r="G14" s="30"/>
    </row>
    <row r="15" spans="1:8" s="4" customFormat="1" ht="25.2" customHeight="1" x14ac:dyDescent="0.2">
      <c r="A15" s="363"/>
      <c r="B15" s="16" t="s">
        <v>335</v>
      </c>
      <c r="C15" s="68" t="s">
        <v>335</v>
      </c>
      <c r="D15" s="31"/>
      <c r="E15" s="60">
        <f ca="1">SUMIF('様式8（1枚用）'!$G$7:$J$31,C15,'様式8（1枚用）'!$J$7:$J$31)</f>
        <v>0</v>
      </c>
      <c r="F15" s="13" t="str">
        <f>IF(D15="","",(D15-E15))</f>
        <v/>
      </c>
      <c r="G15" s="32"/>
    </row>
    <row r="16" spans="1:8" s="4" customFormat="1" ht="25.2" customHeight="1" x14ac:dyDescent="0.2">
      <c r="A16" s="363"/>
      <c r="B16" s="236" t="s">
        <v>84</v>
      </c>
      <c r="C16" s="366"/>
      <c r="D16" s="61" t="str">
        <f>IF(AND(D14="",D15=""),"",SUM(D14:D15))</f>
        <v/>
      </c>
      <c r="E16" s="60">
        <f ca="1">IF(AND(E14="",E15=""),"",SUM(E14:E15))</f>
        <v>0</v>
      </c>
      <c r="F16" s="13" t="str">
        <f ca="1">IFERROR(D16-E16,"")</f>
        <v/>
      </c>
      <c r="G16" s="32"/>
    </row>
    <row r="17" spans="1:7" s="4" customFormat="1" ht="25.2" customHeight="1" x14ac:dyDescent="0.2">
      <c r="A17" s="367" t="s">
        <v>82</v>
      </c>
      <c r="B17" s="15" t="s">
        <v>83</v>
      </c>
      <c r="C17" s="68" t="s">
        <v>83</v>
      </c>
      <c r="D17" s="29"/>
      <c r="E17" s="12">
        <f ca="1">SUMIF('様式8（1枚用）'!$G$7:$J$31,C17,'様式8（1枚用）'!$J$7:$J$31)</f>
        <v>0</v>
      </c>
      <c r="F17" s="13" t="str">
        <f>IF(D17="","",(D17-E17))</f>
        <v/>
      </c>
      <c r="G17" s="28"/>
    </row>
    <row r="18" spans="1:7" s="4" customFormat="1" ht="25.2" customHeight="1" x14ac:dyDescent="0.2">
      <c r="A18" s="368"/>
      <c r="B18" s="353" t="s">
        <v>84</v>
      </c>
      <c r="C18" s="369"/>
      <c r="D18" s="18" t="str">
        <f>IF(D17="","",D17+0)</f>
        <v/>
      </c>
      <c r="E18" s="12">
        <f ca="1">IF(E17="","",E17+0)</f>
        <v>0</v>
      </c>
      <c r="F18" s="13" t="str">
        <f ca="1">IFERROR(D18-E18,"")</f>
        <v/>
      </c>
      <c r="G18" s="28"/>
    </row>
    <row r="19" spans="1:7" s="4" customFormat="1" ht="25.2" customHeight="1" x14ac:dyDescent="0.2">
      <c r="A19" s="363" t="s">
        <v>203</v>
      </c>
      <c r="B19" s="62" t="s">
        <v>229</v>
      </c>
      <c r="C19" s="68" t="s">
        <v>229</v>
      </c>
      <c r="D19" s="63"/>
      <c r="E19" s="177">
        <f ca="1">SUMIF('様式8（1枚用）'!$G$7:$J$31,C19,'様式8（1枚用）'!$J$7:$J$31)</f>
        <v>0</v>
      </c>
      <c r="F19" s="13" t="str">
        <f t="shared" ref="F19:F25" si="0">IF(D19="","",(D19-E19))</f>
        <v/>
      </c>
      <c r="G19" s="64"/>
    </row>
    <row r="20" spans="1:7" s="4" customFormat="1" ht="25.2" customHeight="1" x14ac:dyDescent="0.2">
      <c r="A20" s="363"/>
      <c r="B20" s="166" t="s">
        <v>336</v>
      </c>
      <c r="C20" s="69" t="s">
        <v>336</v>
      </c>
      <c r="D20" s="63"/>
      <c r="E20" s="177">
        <f ca="1">SUMIF('様式8（1枚用）'!$G$7:$J$31,C20,'様式8（1枚用）'!$J$7:$J$31)</f>
        <v>0</v>
      </c>
      <c r="F20" s="13" t="str">
        <f>IF(D20="","",(D20-E20))</f>
        <v/>
      </c>
      <c r="G20" s="64"/>
    </row>
    <row r="21" spans="1:7" s="4" customFormat="1" ht="25.2" customHeight="1" x14ac:dyDescent="0.2">
      <c r="A21" s="363"/>
      <c r="B21" s="364" t="s">
        <v>101</v>
      </c>
      <c r="C21" s="69" t="s">
        <v>268</v>
      </c>
      <c r="D21" s="29"/>
      <c r="E21" s="12">
        <f ca="1">SUMIF('様式8（1枚用）'!$G$7:$J$31,C21,'様式8（1枚用）'!$J$7:$J$31)</f>
        <v>0</v>
      </c>
      <c r="F21" s="13" t="str">
        <f t="shared" si="0"/>
        <v/>
      </c>
      <c r="G21" s="28"/>
    </row>
    <row r="22" spans="1:7" s="4" customFormat="1" ht="25.2" customHeight="1" x14ac:dyDescent="0.2">
      <c r="A22" s="363"/>
      <c r="B22" s="365"/>
      <c r="C22" s="69" t="s">
        <v>105</v>
      </c>
      <c r="D22" s="29"/>
      <c r="E22" s="12">
        <f ca="1">SUMIF('様式8（1枚用）'!$G$7:$J$31,C22,'様式8（1枚用）'!$J$7:$J$31)</f>
        <v>0</v>
      </c>
      <c r="F22" s="13" t="str">
        <f t="shared" si="0"/>
        <v/>
      </c>
      <c r="G22" s="28"/>
    </row>
    <row r="23" spans="1:7" s="4" customFormat="1" ht="25.2" customHeight="1" x14ac:dyDescent="0.2">
      <c r="A23" s="363"/>
      <c r="B23" s="15" t="s">
        <v>204</v>
      </c>
      <c r="C23" s="68" t="s">
        <v>204</v>
      </c>
      <c r="D23" s="29"/>
      <c r="E23" s="12">
        <f ca="1">SUMIF('様式8（1枚用）'!$G$7:$J$31,C23,'様式8（1枚用）'!$J$7:$J$31)</f>
        <v>0</v>
      </c>
      <c r="F23" s="13" t="str">
        <f t="shared" si="0"/>
        <v/>
      </c>
      <c r="G23" s="28"/>
    </row>
    <row r="24" spans="1:7" s="4" customFormat="1" ht="25.2" customHeight="1" x14ac:dyDescent="0.2">
      <c r="A24" s="363"/>
      <c r="B24" s="15" t="s">
        <v>337</v>
      </c>
      <c r="C24" s="68" t="s">
        <v>337</v>
      </c>
      <c r="D24" s="29"/>
      <c r="E24" s="12">
        <f ca="1">SUMIF('様式8（1枚用）'!$G$7:$J$31,C24,'様式8（1枚用）'!$J$7:$J$31)</f>
        <v>0</v>
      </c>
      <c r="F24" s="13" t="str">
        <f t="shared" si="0"/>
        <v/>
      </c>
      <c r="G24" s="28"/>
    </row>
    <row r="25" spans="1:7" s="4" customFormat="1" ht="25.2" customHeight="1" x14ac:dyDescent="0.2">
      <c r="A25" s="363"/>
      <c r="B25" s="15" t="s">
        <v>95</v>
      </c>
      <c r="C25" s="68" t="s">
        <v>95</v>
      </c>
      <c r="D25" s="40"/>
      <c r="E25" s="12">
        <f ca="1">SUMIF('様式8（1枚用）'!$G$7:$J$31,C25,'様式8（1枚用）'!$J$7:$J$31)</f>
        <v>0</v>
      </c>
      <c r="F25" s="13" t="str">
        <f t="shared" si="0"/>
        <v/>
      </c>
      <c r="G25" s="28"/>
    </row>
    <row r="26" spans="1:7" s="4" customFormat="1" ht="25.2" customHeight="1" x14ac:dyDescent="0.2">
      <c r="A26" s="363"/>
      <c r="B26" s="236" t="s">
        <v>84</v>
      </c>
      <c r="C26" s="366"/>
      <c r="D26" s="61" t="str">
        <f>IF(AND(D19="",D20="",D21="",D22="",D23="",D24="",D25=""),"",SUM(D19:D25))</f>
        <v/>
      </c>
      <c r="E26" s="60">
        <f ca="1">IF(AND(E19="",E20="",E21="",E22="",E23="",E24="",E25=""),"",SUM(E19:E25))</f>
        <v>0</v>
      </c>
      <c r="F26" s="20" t="str">
        <f ca="1">IFERROR(D26-E26,"")</f>
        <v/>
      </c>
      <c r="G26" s="32"/>
    </row>
    <row r="27" spans="1:7" s="4" customFormat="1" ht="25.2" customHeight="1" x14ac:dyDescent="0.2">
      <c r="A27" s="367" t="s">
        <v>243</v>
      </c>
      <c r="B27" s="162" t="s">
        <v>338</v>
      </c>
      <c r="C27" s="68" t="s">
        <v>338</v>
      </c>
      <c r="D27" s="29"/>
      <c r="E27" s="12">
        <f ca="1">SUMIF('様式8（1枚用）'!$G$7:$J$31,C27,'様式8（1枚用）'!$J$7:$J$31)</f>
        <v>0</v>
      </c>
      <c r="F27" s="13" t="str">
        <f>IF(D27="","",(D27-E27))</f>
        <v/>
      </c>
      <c r="G27" s="28"/>
    </row>
    <row r="28" spans="1:7" s="4" customFormat="1" ht="25.2" customHeight="1" x14ac:dyDescent="0.2">
      <c r="A28" s="363"/>
      <c r="B28" s="162" t="s">
        <v>339</v>
      </c>
      <c r="C28" s="68" t="s">
        <v>339</v>
      </c>
      <c r="D28" s="29"/>
      <c r="E28" s="12">
        <f ca="1">SUMIF('様式8（1枚用）'!$G$7:$J$31,C28,'様式8（1枚用）'!$J$7:$J$31)</f>
        <v>0</v>
      </c>
      <c r="F28" s="13" t="str">
        <f>IF(D28="","",(D28-E28))</f>
        <v/>
      </c>
      <c r="G28" s="28"/>
    </row>
    <row r="29" spans="1:7" s="4" customFormat="1" ht="25.2" customHeight="1" x14ac:dyDescent="0.2">
      <c r="A29" s="363"/>
      <c r="B29" s="162" t="s">
        <v>340</v>
      </c>
      <c r="C29" s="68" t="s">
        <v>340</v>
      </c>
      <c r="D29" s="29"/>
      <c r="E29" s="12">
        <f ca="1">SUMIF('様式8（1枚用）'!$G$7:$J$31,C29,'様式8（1枚用）'!$J$7:$J$31)</f>
        <v>0</v>
      </c>
      <c r="F29" s="13" t="str">
        <f>IF(D29="","",(D29-E29))</f>
        <v/>
      </c>
      <c r="G29" s="28"/>
    </row>
    <row r="30" spans="1:7" s="4" customFormat="1" ht="25.2" customHeight="1" x14ac:dyDescent="0.2">
      <c r="A30" s="368"/>
      <c r="B30" s="354" t="s">
        <v>84</v>
      </c>
      <c r="C30" s="369"/>
      <c r="D30" s="18" t="str">
        <f>IF(AND(D27="",D28="",D29=""),"",SUM(D27:D29))</f>
        <v/>
      </c>
      <c r="E30" s="12">
        <f ca="1">IF(AND(E27="",E28="",E29=""),"",SUM(E27:E29))</f>
        <v>0</v>
      </c>
      <c r="F30" s="13" t="str">
        <f ca="1">IFERROR(D30-E30,"")</f>
        <v/>
      </c>
      <c r="G30" s="28"/>
    </row>
    <row r="31" spans="1:7" s="4" customFormat="1" ht="25.2" customHeight="1" x14ac:dyDescent="0.2">
      <c r="A31" s="367" t="s">
        <v>341</v>
      </c>
      <c r="B31" s="162" t="s">
        <v>342</v>
      </c>
      <c r="C31" s="7" t="s">
        <v>342</v>
      </c>
      <c r="D31" s="63"/>
      <c r="E31" s="177">
        <f ca="1">SUMIF('様式8（1枚用）'!$G$7:$J$31,C31,'様式8（1枚用）'!$J$7:$J$31)</f>
        <v>0</v>
      </c>
      <c r="F31" s="13" t="str">
        <f>IF(D31="","",(D31-E31))</f>
        <v/>
      </c>
      <c r="G31" s="64"/>
    </row>
    <row r="32" spans="1:7" s="4" customFormat="1" ht="25.2" customHeight="1" x14ac:dyDescent="0.2">
      <c r="A32" s="368"/>
      <c r="B32" s="354" t="s">
        <v>84</v>
      </c>
      <c r="C32" s="229"/>
      <c r="D32" s="178" t="str">
        <f>IF(AND(D31=""),"",D31)</f>
        <v/>
      </c>
      <c r="E32" s="177">
        <f ca="1">IF(AND(E31=""),"",E31)</f>
        <v>0</v>
      </c>
      <c r="F32" s="13" t="str">
        <f ca="1">IFERROR(D32-E32,"")</f>
        <v/>
      </c>
      <c r="G32" s="64"/>
    </row>
    <row r="33" spans="1:7" s="4" customFormat="1" ht="25.2" customHeight="1" x14ac:dyDescent="0.2">
      <c r="A33" s="358" t="s">
        <v>343</v>
      </c>
      <c r="B33" s="171" t="s">
        <v>344</v>
      </c>
      <c r="C33" s="68" t="s">
        <v>344</v>
      </c>
      <c r="D33" s="63"/>
      <c r="E33" s="177">
        <f ca="1">SUMIF('様式8（1枚用）'!$G$7:$J$31,C33,'様式8（1枚用）'!$J$7:$J$31)</f>
        <v>0</v>
      </c>
      <c r="F33" s="13" t="str">
        <f t="shared" ref="F33:F34" si="1">IF(D33="","",(D33-E33))</f>
        <v/>
      </c>
      <c r="G33" s="64"/>
    </row>
    <row r="34" spans="1:7" s="4" customFormat="1" ht="25.2" customHeight="1" x14ac:dyDescent="0.2">
      <c r="A34" s="358"/>
      <c r="B34" s="162" t="s">
        <v>345</v>
      </c>
      <c r="C34" s="68" t="s">
        <v>345</v>
      </c>
      <c r="D34" s="63"/>
      <c r="E34" s="177">
        <f ca="1">SUMIF('様式8（1枚用）'!$G$7:$J$31,C34,'様式8（1枚用）'!$J$7:$J$31)</f>
        <v>0</v>
      </c>
      <c r="F34" s="13" t="str">
        <f t="shared" si="1"/>
        <v/>
      </c>
      <c r="G34" s="64"/>
    </row>
    <row r="35" spans="1:7" s="4" customFormat="1" ht="25.2" customHeight="1" x14ac:dyDescent="0.2">
      <c r="A35" s="358"/>
      <c r="B35" s="172" t="s">
        <v>346</v>
      </c>
      <c r="C35" s="69" t="s">
        <v>346</v>
      </c>
      <c r="D35" s="29"/>
      <c r="E35" s="12">
        <f ca="1">SUMIF('様式8（1枚用）'!$G$7:$J$31,C35,'様式8（1枚用）'!$J$7:$J$31)</f>
        <v>0</v>
      </c>
      <c r="F35" s="13" t="str">
        <f>IF(D35="","",(D35-E35))</f>
        <v/>
      </c>
      <c r="G35" s="28"/>
    </row>
    <row r="36" spans="1:7" s="4" customFormat="1" ht="25.2" customHeight="1" x14ac:dyDescent="0.2">
      <c r="A36" s="358"/>
      <c r="B36" s="174" t="s">
        <v>347</v>
      </c>
      <c r="C36" s="68" t="s">
        <v>347</v>
      </c>
      <c r="D36" s="31"/>
      <c r="E36" s="60">
        <f ca="1">SUMIF('様式8（1枚用）'!$G$7:$J$31,C36,'様式8（1枚用）'!$J$7:$J$31)</f>
        <v>0</v>
      </c>
      <c r="F36" s="13" t="str">
        <f>IF(D36="","",(D36-E36))</f>
        <v/>
      </c>
      <c r="G36" s="32"/>
    </row>
    <row r="37" spans="1:7" ht="25.2" customHeight="1" thickBot="1" x14ac:dyDescent="0.25">
      <c r="A37" s="359"/>
      <c r="B37" s="360" t="s">
        <v>84</v>
      </c>
      <c r="C37" s="361"/>
      <c r="D37" s="18" t="str">
        <f>IF(AND(D33="",D34="",D35="",D36=""),"",SUM(D33:D36))</f>
        <v/>
      </c>
      <c r="E37" s="12">
        <f ca="1">IF(AND(E33="",E34="",E35="",E36=""),"",SUM(E33:E36))</f>
        <v>0</v>
      </c>
      <c r="F37" s="13" t="str">
        <f ca="1">IFERROR(D37-E37,"")</f>
        <v/>
      </c>
      <c r="G37" s="28"/>
    </row>
    <row r="38" spans="1:7" ht="25.2" customHeight="1" x14ac:dyDescent="0.2">
      <c r="A38" s="218" t="s">
        <v>330</v>
      </c>
      <c r="B38" s="219"/>
      <c r="C38" s="362"/>
      <c r="D38" s="39" t="str">
        <f>IF(AND(D16="",D18="",D26="",D30="",D37=""),"",SUM(D16,D18,D26,D30,D37))</f>
        <v/>
      </c>
      <c r="E38" s="21">
        <f ca="1">IF(AND(E16="",E18="",E26="",E30="",E32="",E37=""),"",SUM(E16,E18,E26,E30,E32,E37))</f>
        <v>0</v>
      </c>
      <c r="F38" s="22" t="str">
        <f ca="1">IFERROR((D38-E38),"")</f>
        <v/>
      </c>
      <c r="G38" s="21"/>
    </row>
  </sheetData>
  <sheetProtection password="CC7B" sheet="1" objects="1" scenarios="1" selectLockedCells="1"/>
  <protectedRanges>
    <protectedRange sqref="G38" name="範囲12"/>
    <protectedRange sqref="D5" name="範囲1"/>
    <protectedRange sqref="D14:E15" name="範囲2"/>
    <protectedRange sqref="G14:G15" name="範囲3"/>
    <protectedRange sqref="D17:E17" name="範囲4"/>
    <protectedRange sqref="G17" name="範囲5"/>
    <protectedRange sqref="D19:E25" name="範囲6"/>
    <protectedRange sqref="G19:G25" name="範囲7"/>
    <protectedRange sqref="D27:E29" name="範囲8"/>
    <protectedRange sqref="G27:G29" name="範囲9"/>
    <protectedRange sqref="D32:E36" name="範囲10"/>
    <protectedRange sqref="G32:G36" name="範囲11"/>
  </protectedRanges>
  <mergeCells count="23">
    <mergeCell ref="A9:D9"/>
    <mergeCell ref="F9:G9"/>
    <mergeCell ref="A1:B1"/>
    <mergeCell ref="A3:G3"/>
    <mergeCell ref="A8:D8"/>
    <mergeCell ref="F8:G8"/>
    <mergeCell ref="D5:G5"/>
    <mergeCell ref="A10:D10"/>
    <mergeCell ref="F10:G10"/>
    <mergeCell ref="A14:A16"/>
    <mergeCell ref="B16:C16"/>
    <mergeCell ref="A17:A18"/>
    <mergeCell ref="B18:C18"/>
    <mergeCell ref="A33:A37"/>
    <mergeCell ref="B37:C37"/>
    <mergeCell ref="A38:C38"/>
    <mergeCell ref="A19:A26"/>
    <mergeCell ref="B21:B22"/>
    <mergeCell ref="B26:C26"/>
    <mergeCell ref="A27:A30"/>
    <mergeCell ref="B30:C30"/>
    <mergeCell ref="A31:A32"/>
    <mergeCell ref="B32:C32"/>
  </mergeCells>
  <phoneticPr fontId="14"/>
  <printOptions horizontalCentered="1"/>
  <pageMargins left="0.39370078740157483" right="0.39370078740157483" top="0" bottom="0.39370078740157483" header="0.31496062992125984" footer="0.19685039370078741"/>
  <pageSetup paperSize="9" scale="92" orientation="portrait" r:id="rId1"/>
  <headerFooter>
    <oddFooter xml:space="preserve">&amp;C&amp;"ＭＳ 明朝,標準"
</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D5:G5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66"/>
  <sheetViews>
    <sheetView view="pageBreakPreview" zoomScaleNormal="100" zoomScaleSheetLayoutView="100" workbookViewId="0">
      <selection activeCell="B4" sqref="B4:K4"/>
    </sheetView>
  </sheetViews>
  <sheetFormatPr defaultColWidth="9" defaultRowHeight="13.2" x14ac:dyDescent="0.2"/>
  <cols>
    <col min="1" max="1" width="5.44140625" style="4" customWidth="1"/>
    <col min="2" max="4" width="4.77734375" style="4" customWidth="1"/>
    <col min="5" max="7" width="9.88671875" style="4" customWidth="1"/>
    <col min="8" max="8" width="18.77734375" style="5" customWidth="1"/>
    <col min="9" max="11" width="11.21875" style="6" customWidth="1"/>
    <col min="12" max="13" width="9" style="4"/>
    <col min="14" max="14" width="10.77734375" style="4" bestFit="1" customWidth="1"/>
    <col min="15" max="256" width="9" style="4"/>
    <col min="257" max="257" width="5.44140625" style="4" customWidth="1"/>
    <col min="258" max="260" width="4.77734375" style="4" customWidth="1"/>
    <col min="261" max="263" width="9.88671875" style="4" customWidth="1"/>
    <col min="264" max="264" width="18.77734375" style="4" customWidth="1"/>
    <col min="265" max="267" width="11.21875" style="4" customWidth="1"/>
    <col min="268" max="269" width="9" style="4"/>
    <col min="270" max="270" width="10.77734375" style="4" bestFit="1" customWidth="1"/>
    <col min="271" max="512" width="9" style="4"/>
    <col min="513" max="513" width="5.44140625" style="4" customWidth="1"/>
    <col min="514" max="516" width="4.77734375" style="4" customWidth="1"/>
    <col min="517" max="519" width="9.88671875" style="4" customWidth="1"/>
    <col min="520" max="520" width="18.77734375" style="4" customWidth="1"/>
    <col min="521" max="523" width="11.21875" style="4" customWidth="1"/>
    <col min="524" max="525" width="9" style="4"/>
    <col min="526" max="526" width="10.77734375" style="4" bestFit="1" customWidth="1"/>
    <col min="527" max="768" width="9" style="4"/>
    <col min="769" max="769" width="5.44140625" style="4" customWidth="1"/>
    <col min="770" max="772" width="4.77734375" style="4" customWidth="1"/>
    <col min="773" max="775" width="9.88671875" style="4" customWidth="1"/>
    <col min="776" max="776" width="18.77734375" style="4" customWidth="1"/>
    <col min="777" max="779" width="11.21875" style="4" customWidth="1"/>
    <col min="780" max="781" width="9" style="4"/>
    <col min="782" max="782" width="10.77734375" style="4" bestFit="1" customWidth="1"/>
    <col min="783" max="1024" width="9" style="4"/>
    <col min="1025" max="1025" width="5.44140625" style="4" customWidth="1"/>
    <col min="1026" max="1028" width="4.77734375" style="4" customWidth="1"/>
    <col min="1029" max="1031" width="9.88671875" style="4" customWidth="1"/>
    <col min="1032" max="1032" width="18.77734375" style="4" customWidth="1"/>
    <col min="1033" max="1035" width="11.21875" style="4" customWidth="1"/>
    <col min="1036" max="1037" width="9" style="4"/>
    <col min="1038" max="1038" width="10.77734375" style="4" bestFit="1" customWidth="1"/>
    <col min="1039" max="1280" width="9" style="4"/>
    <col min="1281" max="1281" width="5.44140625" style="4" customWidth="1"/>
    <col min="1282" max="1284" width="4.77734375" style="4" customWidth="1"/>
    <col min="1285" max="1287" width="9.88671875" style="4" customWidth="1"/>
    <col min="1288" max="1288" width="18.77734375" style="4" customWidth="1"/>
    <col min="1289" max="1291" width="11.21875" style="4" customWidth="1"/>
    <col min="1292" max="1293" width="9" style="4"/>
    <col min="1294" max="1294" width="10.77734375" style="4" bestFit="1" customWidth="1"/>
    <col min="1295" max="1536" width="9" style="4"/>
    <col min="1537" max="1537" width="5.44140625" style="4" customWidth="1"/>
    <col min="1538" max="1540" width="4.77734375" style="4" customWidth="1"/>
    <col min="1541" max="1543" width="9.88671875" style="4" customWidth="1"/>
    <col min="1544" max="1544" width="18.77734375" style="4" customWidth="1"/>
    <col min="1545" max="1547" width="11.21875" style="4" customWidth="1"/>
    <col min="1548" max="1549" width="9" style="4"/>
    <col min="1550" max="1550" width="10.77734375" style="4" bestFit="1" customWidth="1"/>
    <col min="1551" max="1792" width="9" style="4"/>
    <col min="1793" max="1793" width="5.44140625" style="4" customWidth="1"/>
    <col min="1794" max="1796" width="4.77734375" style="4" customWidth="1"/>
    <col min="1797" max="1799" width="9.88671875" style="4" customWidth="1"/>
    <col min="1800" max="1800" width="18.77734375" style="4" customWidth="1"/>
    <col min="1801" max="1803" width="11.21875" style="4" customWidth="1"/>
    <col min="1804" max="1805" width="9" style="4"/>
    <col min="1806" max="1806" width="10.77734375" style="4" bestFit="1" customWidth="1"/>
    <col min="1807" max="2048" width="9" style="4"/>
    <col min="2049" max="2049" width="5.44140625" style="4" customWidth="1"/>
    <col min="2050" max="2052" width="4.77734375" style="4" customWidth="1"/>
    <col min="2053" max="2055" width="9.88671875" style="4" customWidth="1"/>
    <col min="2056" max="2056" width="18.77734375" style="4" customWidth="1"/>
    <col min="2057" max="2059" width="11.21875" style="4" customWidth="1"/>
    <col min="2060" max="2061" width="9" style="4"/>
    <col min="2062" max="2062" width="10.77734375" style="4" bestFit="1" customWidth="1"/>
    <col min="2063" max="2304" width="9" style="4"/>
    <col min="2305" max="2305" width="5.44140625" style="4" customWidth="1"/>
    <col min="2306" max="2308" width="4.77734375" style="4" customWidth="1"/>
    <col min="2309" max="2311" width="9.88671875" style="4" customWidth="1"/>
    <col min="2312" max="2312" width="18.77734375" style="4" customWidth="1"/>
    <col min="2313" max="2315" width="11.21875" style="4" customWidth="1"/>
    <col min="2316" max="2317" width="9" style="4"/>
    <col min="2318" max="2318" width="10.77734375" style="4" bestFit="1" customWidth="1"/>
    <col min="2319" max="2560" width="9" style="4"/>
    <col min="2561" max="2561" width="5.44140625" style="4" customWidth="1"/>
    <col min="2562" max="2564" width="4.77734375" style="4" customWidth="1"/>
    <col min="2565" max="2567" width="9.88671875" style="4" customWidth="1"/>
    <col min="2568" max="2568" width="18.77734375" style="4" customWidth="1"/>
    <col min="2569" max="2571" width="11.21875" style="4" customWidth="1"/>
    <col min="2572" max="2573" width="9" style="4"/>
    <col min="2574" max="2574" width="10.77734375" style="4" bestFit="1" customWidth="1"/>
    <col min="2575" max="2816" width="9" style="4"/>
    <col min="2817" max="2817" width="5.44140625" style="4" customWidth="1"/>
    <col min="2818" max="2820" width="4.77734375" style="4" customWidth="1"/>
    <col min="2821" max="2823" width="9.88671875" style="4" customWidth="1"/>
    <col min="2824" max="2824" width="18.77734375" style="4" customWidth="1"/>
    <col min="2825" max="2827" width="11.21875" style="4" customWidth="1"/>
    <col min="2828" max="2829" width="9" style="4"/>
    <col min="2830" max="2830" width="10.77734375" style="4" bestFit="1" customWidth="1"/>
    <col min="2831" max="3072" width="9" style="4"/>
    <col min="3073" max="3073" width="5.44140625" style="4" customWidth="1"/>
    <col min="3074" max="3076" width="4.77734375" style="4" customWidth="1"/>
    <col min="3077" max="3079" width="9.88671875" style="4" customWidth="1"/>
    <col min="3080" max="3080" width="18.77734375" style="4" customWidth="1"/>
    <col min="3081" max="3083" width="11.21875" style="4" customWidth="1"/>
    <col min="3084" max="3085" width="9" style="4"/>
    <col min="3086" max="3086" width="10.77734375" style="4" bestFit="1" customWidth="1"/>
    <col min="3087" max="3328" width="9" style="4"/>
    <col min="3329" max="3329" width="5.44140625" style="4" customWidth="1"/>
    <col min="3330" max="3332" width="4.77734375" style="4" customWidth="1"/>
    <col min="3333" max="3335" width="9.88671875" style="4" customWidth="1"/>
    <col min="3336" max="3336" width="18.77734375" style="4" customWidth="1"/>
    <col min="3337" max="3339" width="11.21875" style="4" customWidth="1"/>
    <col min="3340" max="3341" width="9" style="4"/>
    <col min="3342" max="3342" width="10.77734375" style="4" bestFit="1" customWidth="1"/>
    <col min="3343" max="3584" width="9" style="4"/>
    <col min="3585" max="3585" width="5.44140625" style="4" customWidth="1"/>
    <col min="3586" max="3588" width="4.77734375" style="4" customWidth="1"/>
    <col min="3589" max="3591" width="9.88671875" style="4" customWidth="1"/>
    <col min="3592" max="3592" width="18.77734375" style="4" customWidth="1"/>
    <col min="3593" max="3595" width="11.21875" style="4" customWidth="1"/>
    <col min="3596" max="3597" width="9" style="4"/>
    <col min="3598" max="3598" width="10.77734375" style="4" bestFit="1" customWidth="1"/>
    <col min="3599" max="3840" width="9" style="4"/>
    <col min="3841" max="3841" width="5.44140625" style="4" customWidth="1"/>
    <col min="3842" max="3844" width="4.77734375" style="4" customWidth="1"/>
    <col min="3845" max="3847" width="9.88671875" style="4" customWidth="1"/>
    <col min="3848" max="3848" width="18.77734375" style="4" customWidth="1"/>
    <col min="3849" max="3851" width="11.21875" style="4" customWidth="1"/>
    <col min="3852" max="3853" width="9" style="4"/>
    <col min="3854" max="3854" width="10.77734375" style="4" bestFit="1" customWidth="1"/>
    <col min="3855" max="4096" width="9" style="4"/>
    <col min="4097" max="4097" width="5.44140625" style="4" customWidth="1"/>
    <col min="4098" max="4100" width="4.77734375" style="4" customWidth="1"/>
    <col min="4101" max="4103" width="9.88671875" style="4" customWidth="1"/>
    <col min="4104" max="4104" width="18.77734375" style="4" customWidth="1"/>
    <col min="4105" max="4107" width="11.21875" style="4" customWidth="1"/>
    <col min="4108" max="4109" width="9" style="4"/>
    <col min="4110" max="4110" width="10.77734375" style="4" bestFit="1" customWidth="1"/>
    <col min="4111" max="4352" width="9" style="4"/>
    <col min="4353" max="4353" width="5.44140625" style="4" customWidth="1"/>
    <col min="4354" max="4356" width="4.77734375" style="4" customWidth="1"/>
    <col min="4357" max="4359" width="9.88671875" style="4" customWidth="1"/>
    <col min="4360" max="4360" width="18.77734375" style="4" customWidth="1"/>
    <col min="4361" max="4363" width="11.21875" style="4" customWidth="1"/>
    <col min="4364" max="4365" width="9" style="4"/>
    <col min="4366" max="4366" width="10.77734375" style="4" bestFit="1" customWidth="1"/>
    <col min="4367" max="4608" width="9" style="4"/>
    <col min="4609" max="4609" width="5.44140625" style="4" customWidth="1"/>
    <col min="4610" max="4612" width="4.77734375" style="4" customWidth="1"/>
    <col min="4613" max="4615" width="9.88671875" style="4" customWidth="1"/>
    <col min="4616" max="4616" width="18.77734375" style="4" customWidth="1"/>
    <col min="4617" max="4619" width="11.21875" style="4" customWidth="1"/>
    <col min="4620" max="4621" width="9" style="4"/>
    <col min="4622" max="4622" width="10.77734375" style="4" bestFit="1" customWidth="1"/>
    <col min="4623" max="4864" width="9" style="4"/>
    <col min="4865" max="4865" width="5.44140625" style="4" customWidth="1"/>
    <col min="4866" max="4868" width="4.77734375" style="4" customWidth="1"/>
    <col min="4869" max="4871" width="9.88671875" style="4" customWidth="1"/>
    <col min="4872" max="4872" width="18.77734375" style="4" customWidth="1"/>
    <col min="4873" max="4875" width="11.21875" style="4" customWidth="1"/>
    <col min="4876" max="4877" width="9" style="4"/>
    <col min="4878" max="4878" width="10.77734375" style="4" bestFit="1" customWidth="1"/>
    <col min="4879" max="5120" width="9" style="4"/>
    <col min="5121" max="5121" width="5.44140625" style="4" customWidth="1"/>
    <col min="5122" max="5124" width="4.77734375" style="4" customWidth="1"/>
    <col min="5125" max="5127" width="9.88671875" style="4" customWidth="1"/>
    <col min="5128" max="5128" width="18.77734375" style="4" customWidth="1"/>
    <col min="5129" max="5131" width="11.21875" style="4" customWidth="1"/>
    <col min="5132" max="5133" width="9" style="4"/>
    <col min="5134" max="5134" width="10.77734375" style="4" bestFit="1" customWidth="1"/>
    <col min="5135" max="5376" width="9" style="4"/>
    <col min="5377" max="5377" width="5.44140625" style="4" customWidth="1"/>
    <col min="5378" max="5380" width="4.77734375" style="4" customWidth="1"/>
    <col min="5381" max="5383" width="9.88671875" style="4" customWidth="1"/>
    <col min="5384" max="5384" width="18.77734375" style="4" customWidth="1"/>
    <col min="5385" max="5387" width="11.21875" style="4" customWidth="1"/>
    <col min="5388" max="5389" width="9" style="4"/>
    <col min="5390" max="5390" width="10.77734375" style="4" bestFit="1" customWidth="1"/>
    <col min="5391" max="5632" width="9" style="4"/>
    <col min="5633" max="5633" width="5.44140625" style="4" customWidth="1"/>
    <col min="5634" max="5636" width="4.77734375" style="4" customWidth="1"/>
    <col min="5637" max="5639" width="9.88671875" style="4" customWidth="1"/>
    <col min="5640" max="5640" width="18.77734375" style="4" customWidth="1"/>
    <col min="5641" max="5643" width="11.21875" style="4" customWidth="1"/>
    <col min="5644" max="5645" width="9" style="4"/>
    <col min="5646" max="5646" width="10.77734375" style="4" bestFit="1" customWidth="1"/>
    <col min="5647" max="5888" width="9" style="4"/>
    <col min="5889" max="5889" width="5.44140625" style="4" customWidth="1"/>
    <col min="5890" max="5892" width="4.77734375" style="4" customWidth="1"/>
    <col min="5893" max="5895" width="9.88671875" style="4" customWidth="1"/>
    <col min="5896" max="5896" width="18.77734375" style="4" customWidth="1"/>
    <col min="5897" max="5899" width="11.21875" style="4" customWidth="1"/>
    <col min="5900" max="5901" width="9" style="4"/>
    <col min="5902" max="5902" width="10.77734375" style="4" bestFit="1" customWidth="1"/>
    <col min="5903" max="6144" width="9" style="4"/>
    <col min="6145" max="6145" width="5.44140625" style="4" customWidth="1"/>
    <col min="6146" max="6148" width="4.77734375" style="4" customWidth="1"/>
    <col min="6149" max="6151" width="9.88671875" style="4" customWidth="1"/>
    <col min="6152" max="6152" width="18.77734375" style="4" customWidth="1"/>
    <col min="6153" max="6155" width="11.21875" style="4" customWidth="1"/>
    <col min="6156" max="6157" width="9" style="4"/>
    <col min="6158" max="6158" width="10.77734375" style="4" bestFit="1" customWidth="1"/>
    <col min="6159" max="6400" width="9" style="4"/>
    <col min="6401" max="6401" width="5.44140625" style="4" customWidth="1"/>
    <col min="6402" max="6404" width="4.77734375" style="4" customWidth="1"/>
    <col min="6405" max="6407" width="9.88671875" style="4" customWidth="1"/>
    <col min="6408" max="6408" width="18.77734375" style="4" customWidth="1"/>
    <col min="6409" max="6411" width="11.21875" style="4" customWidth="1"/>
    <col min="6412" max="6413" width="9" style="4"/>
    <col min="6414" max="6414" width="10.77734375" style="4" bestFit="1" customWidth="1"/>
    <col min="6415" max="6656" width="9" style="4"/>
    <col min="6657" max="6657" width="5.44140625" style="4" customWidth="1"/>
    <col min="6658" max="6660" width="4.77734375" style="4" customWidth="1"/>
    <col min="6661" max="6663" width="9.88671875" style="4" customWidth="1"/>
    <col min="6664" max="6664" width="18.77734375" style="4" customWidth="1"/>
    <col min="6665" max="6667" width="11.21875" style="4" customWidth="1"/>
    <col min="6668" max="6669" width="9" style="4"/>
    <col min="6670" max="6670" width="10.77734375" style="4" bestFit="1" customWidth="1"/>
    <col min="6671" max="6912" width="9" style="4"/>
    <col min="6913" max="6913" width="5.44140625" style="4" customWidth="1"/>
    <col min="6914" max="6916" width="4.77734375" style="4" customWidth="1"/>
    <col min="6917" max="6919" width="9.88671875" style="4" customWidth="1"/>
    <col min="6920" max="6920" width="18.77734375" style="4" customWidth="1"/>
    <col min="6921" max="6923" width="11.21875" style="4" customWidth="1"/>
    <col min="6924" max="6925" width="9" style="4"/>
    <col min="6926" max="6926" width="10.77734375" style="4" bestFit="1" customWidth="1"/>
    <col min="6927" max="7168" width="9" style="4"/>
    <col min="7169" max="7169" width="5.44140625" style="4" customWidth="1"/>
    <col min="7170" max="7172" width="4.77734375" style="4" customWidth="1"/>
    <col min="7173" max="7175" width="9.88671875" style="4" customWidth="1"/>
    <col min="7176" max="7176" width="18.77734375" style="4" customWidth="1"/>
    <col min="7177" max="7179" width="11.21875" style="4" customWidth="1"/>
    <col min="7180" max="7181" width="9" style="4"/>
    <col min="7182" max="7182" width="10.77734375" style="4" bestFit="1" customWidth="1"/>
    <col min="7183" max="7424" width="9" style="4"/>
    <col min="7425" max="7425" width="5.44140625" style="4" customWidth="1"/>
    <col min="7426" max="7428" width="4.77734375" style="4" customWidth="1"/>
    <col min="7429" max="7431" width="9.88671875" style="4" customWidth="1"/>
    <col min="7432" max="7432" width="18.77734375" style="4" customWidth="1"/>
    <col min="7433" max="7435" width="11.21875" style="4" customWidth="1"/>
    <col min="7436" max="7437" width="9" style="4"/>
    <col min="7438" max="7438" width="10.77734375" style="4" bestFit="1" customWidth="1"/>
    <col min="7439" max="7680" width="9" style="4"/>
    <col min="7681" max="7681" width="5.44140625" style="4" customWidth="1"/>
    <col min="7682" max="7684" width="4.77734375" style="4" customWidth="1"/>
    <col min="7685" max="7687" width="9.88671875" style="4" customWidth="1"/>
    <col min="7688" max="7688" width="18.77734375" style="4" customWidth="1"/>
    <col min="7689" max="7691" width="11.21875" style="4" customWidth="1"/>
    <col min="7692" max="7693" width="9" style="4"/>
    <col min="7694" max="7694" width="10.77734375" style="4" bestFit="1" customWidth="1"/>
    <col min="7695" max="7936" width="9" style="4"/>
    <col min="7937" max="7937" width="5.44140625" style="4" customWidth="1"/>
    <col min="7938" max="7940" width="4.77734375" style="4" customWidth="1"/>
    <col min="7941" max="7943" width="9.88671875" style="4" customWidth="1"/>
    <col min="7944" max="7944" width="18.77734375" style="4" customWidth="1"/>
    <col min="7945" max="7947" width="11.21875" style="4" customWidth="1"/>
    <col min="7948" max="7949" width="9" style="4"/>
    <col min="7950" max="7950" width="10.77734375" style="4" bestFit="1" customWidth="1"/>
    <col min="7951" max="8192" width="9" style="4"/>
    <col min="8193" max="8193" width="5.44140625" style="4" customWidth="1"/>
    <col min="8194" max="8196" width="4.77734375" style="4" customWidth="1"/>
    <col min="8197" max="8199" width="9.88671875" style="4" customWidth="1"/>
    <col min="8200" max="8200" width="18.77734375" style="4" customWidth="1"/>
    <col min="8201" max="8203" width="11.21875" style="4" customWidth="1"/>
    <col min="8204" max="8205" width="9" style="4"/>
    <col min="8206" max="8206" width="10.77734375" style="4" bestFit="1" customWidth="1"/>
    <col min="8207" max="8448" width="9" style="4"/>
    <col min="8449" max="8449" width="5.44140625" style="4" customWidth="1"/>
    <col min="8450" max="8452" width="4.77734375" style="4" customWidth="1"/>
    <col min="8453" max="8455" width="9.88671875" style="4" customWidth="1"/>
    <col min="8456" max="8456" width="18.77734375" style="4" customWidth="1"/>
    <col min="8457" max="8459" width="11.21875" style="4" customWidth="1"/>
    <col min="8460" max="8461" width="9" style="4"/>
    <col min="8462" max="8462" width="10.77734375" style="4" bestFit="1" customWidth="1"/>
    <col min="8463" max="8704" width="9" style="4"/>
    <col min="8705" max="8705" width="5.44140625" style="4" customWidth="1"/>
    <col min="8706" max="8708" width="4.77734375" style="4" customWidth="1"/>
    <col min="8709" max="8711" width="9.88671875" style="4" customWidth="1"/>
    <col min="8712" max="8712" width="18.77734375" style="4" customWidth="1"/>
    <col min="8713" max="8715" width="11.21875" style="4" customWidth="1"/>
    <col min="8716" max="8717" width="9" style="4"/>
    <col min="8718" max="8718" width="10.77734375" style="4" bestFit="1" customWidth="1"/>
    <col min="8719" max="8960" width="9" style="4"/>
    <col min="8961" max="8961" width="5.44140625" style="4" customWidth="1"/>
    <col min="8962" max="8964" width="4.77734375" style="4" customWidth="1"/>
    <col min="8965" max="8967" width="9.88671875" style="4" customWidth="1"/>
    <col min="8968" max="8968" width="18.77734375" style="4" customWidth="1"/>
    <col min="8969" max="8971" width="11.21875" style="4" customWidth="1"/>
    <col min="8972" max="8973" width="9" style="4"/>
    <col min="8974" max="8974" width="10.77734375" style="4" bestFit="1" customWidth="1"/>
    <col min="8975" max="9216" width="9" style="4"/>
    <col min="9217" max="9217" width="5.44140625" style="4" customWidth="1"/>
    <col min="9218" max="9220" width="4.77734375" style="4" customWidth="1"/>
    <col min="9221" max="9223" width="9.88671875" style="4" customWidth="1"/>
    <col min="9224" max="9224" width="18.77734375" style="4" customWidth="1"/>
    <col min="9225" max="9227" width="11.21875" style="4" customWidth="1"/>
    <col min="9228" max="9229" width="9" style="4"/>
    <col min="9230" max="9230" width="10.77734375" style="4" bestFit="1" customWidth="1"/>
    <col min="9231" max="9472" width="9" style="4"/>
    <col min="9473" max="9473" width="5.44140625" style="4" customWidth="1"/>
    <col min="9474" max="9476" width="4.77734375" style="4" customWidth="1"/>
    <col min="9477" max="9479" width="9.88671875" style="4" customWidth="1"/>
    <col min="9480" max="9480" width="18.77734375" style="4" customWidth="1"/>
    <col min="9481" max="9483" width="11.21875" style="4" customWidth="1"/>
    <col min="9484" max="9485" width="9" style="4"/>
    <col min="9486" max="9486" width="10.77734375" style="4" bestFit="1" customWidth="1"/>
    <col min="9487" max="9728" width="9" style="4"/>
    <col min="9729" max="9729" width="5.44140625" style="4" customWidth="1"/>
    <col min="9730" max="9732" width="4.77734375" style="4" customWidth="1"/>
    <col min="9733" max="9735" width="9.88671875" style="4" customWidth="1"/>
    <col min="9736" max="9736" width="18.77734375" style="4" customWidth="1"/>
    <col min="9737" max="9739" width="11.21875" style="4" customWidth="1"/>
    <col min="9740" max="9741" width="9" style="4"/>
    <col min="9742" max="9742" width="10.77734375" style="4" bestFit="1" customWidth="1"/>
    <col min="9743" max="9984" width="9" style="4"/>
    <col min="9985" max="9985" width="5.44140625" style="4" customWidth="1"/>
    <col min="9986" max="9988" width="4.77734375" style="4" customWidth="1"/>
    <col min="9989" max="9991" width="9.88671875" style="4" customWidth="1"/>
    <col min="9992" max="9992" width="18.77734375" style="4" customWidth="1"/>
    <col min="9993" max="9995" width="11.21875" style="4" customWidth="1"/>
    <col min="9996" max="9997" width="9" style="4"/>
    <col min="9998" max="9998" width="10.77734375" style="4" bestFit="1" customWidth="1"/>
    <col min="9999" max="10240" width="9" style="4"/>
    <col min="10241" max="10241" width="5.44140625" style="4" customWidth="1"/>
    <col min="10242" max="10244" width="4.77734375" style="4" customWidth="1"/>
    <col min="10245" max="10247" width="9.88671875" style="4" customWidth="1"/>
    <col min="10248" max="10248" width="18.77734375" style="4" customWidth="1"/>
    <col min="10249" max="10251" width="11.21875" style="4" customWidth="1"/>
    <col min="10252" max="10253" width="9" style="4"/>
    <col min="10254" max="10254" width="10.77734375" style="4" bestFit="1" customWidth="1"/>
    <col min="10255" max="10496" width="9" style="4"/>
    <col min="10497" max="10497" width="5.44140625" style="4" customWidth="1"/>
    <col min="10498" max="10500" width="4.77734375" style="4" customWidth="1"/>
    <col min="10501" max="10503" width="9.88671875" style="4" customWidth="1"/>
    <col min="10504" max="10504" width="18.77734375" style="4" customWidth="1"/>
    <col min="10505" max="10507" width="11.21875" style="4" customWidth="1"/>
    <col min="10508" max="10509" width="9" style="4"/>
    <col min="10510" max="10510" width="10.77734375" style="4" bestFit="1" customWidth="1"/>
    <col min="10511" max="10752" width="9" style="4"/>
    <col min="10753" max="10753" width="5.44140625" style="4" customWidth="1"/>
    <col min="10754" max="10756" width="4.77734375" style="4" customWidth="1"/>
    <col min="10757" max="10759" width="9.88671875" style="4" customWidth="1"/>
    <col min="10760" max="10760" width="18.77734375" style="4" customWidth="1"/>
    <col min="10761" max="10763" width="11.21875" style="4" customWidth="1"/>
    <col min="10764" max="10765" width="9" style="4"/>
    <col min="10766" max="10766" width="10.77734375" style="4" bestFit="1" customWidth="1"/>
    <col min="10767" max="11008" width="9" style="4"/>
    <col min="11009" max="11009" width="5.44140625" style="4" customWidth="1"/>
    <col min="11010" max="11012" width="4.77734375" style="4" customWidth="1"/>
    <col min="11013" max="11015" width="9.88671875" style="4" customWidth="1"/>
    <col min="11016" max="11016" width="18.77734375" style="4" customWidth="1"/>
    <col min="11017" max="11019" width="11.21875" style="4" customWidth="1"/>
    <col min="11020" max="11021" width="9" style="4"/>
    <col min="11022" max="11022" width="10.77734375" style="4" bestFit="1" customWidth="1"/>
    <col min="11023" max="11264" width="9" style="4"/>
    <col min="11265" max="11265" width="5.44140625" style="4" customWidth="1"/>
    <col min="11266" max="11268" width="4.77734375" style="4" customWidth="1"/>
    <col min="11269" max="11271" width="9.88671875" style="4" customWidth="1"/>
    <col min="11272" max="11272" width="18.77734375" style="4" customWidth="1"/>
    <col min="11273" max="11275" width="11.21875" style="4" customWidth="1"/>
    <col min="11276" max="11277" width="9" style="4"/>
    <col min="11278" max="11278" width="10.77734375" style="4" bestFit="1" customWidth="1"/>
    <col min="11279" max="11520" width="9" style="4"/>
    <col min="11521" max="11521" width="5.44140625" style="4" customWidth="1"/>
    <col min="11522" max="11524" width="4.77734375" style="4" customWidth="1"/>
    <col min="11525" max="11527" width="9.88671875" style="4" customWidth="1"/>
    <col min="11528" max="11528" width="18.77734375" style="4" customWidth="1"/>
    <col min="11529" max="11531" width="11.21875" style="4" customWidth="1"/>
    <col min="11532" max="11533" width="9" style="4"/>
    <col min="11534" max="11534" width="10.77734375" style="4" bestFit="1" customWidth="1"/>
    <col min="11535" max="11776" width="9" style="4"/>
    <col min="11777" max="11777" width="5.44140625" style="4" customWidth="1"/>
    <col min="11778" max="11780" width="4.77734375" style="4" customWidth="1"/>
    <col min="11781" max="11783" width="9.88671875" style="4" customWidth="1"/>
    <col min="11784" max="11784" width="18.77734375" style="4" customWidth="1"/>
    <col min="11785" max="11787" width="11.21875" style="4" customWidth="1"/>
    <col min="11788" max="11789" width="9" style="4"/>
    <col min="11790" max="11790" width="10.77734375" style="4" bestFit="1" customWidth="1"/>
    <col min="11791" max="12032" width="9" style="4"/>
    <col min="12033" max="12033" width="5.44140625" style="4" customWidth="1"/>
    <col min="12034" max="12036" width="4.77734375" style="4" customWidth="1"/>
    <col min="12037" max="12039" width="9.88671875" style="4" customWidth="1"/>
    <col min="12040" max="12040" width="18.77734375" style="4" customWidth="1"/>
    <col min="12041" max="12043" width="11.21875" style="4" customWidth="1"/>
    <col min="12044" max="12045" width="9" style="4"/>
    <col min="12046" max="12046" width="10.77734375" style="4" bestFit="1" customWidth="1"/>
    <col min="12047" max="12288" width="9" style="4"/>
    <col min="12289" max="12289" width="5.44140625" style="4" customWidth="1"/>
    <col min="12290" max="12292" width="4.77734375" style="4" customWidth="1"/>
    <col min="12293" max="12295" width="9.88671875" style="4" customWidth="1"/>
    <col min="12296" max="12296" width="18.77734375" style="4" customWidth="1"/>
    <col min="12297" max="12299" width="11.21875" style="4" customWidth="1"/>
    <col min="12300" max="12301" width="9" style="4"/>
    <col min="12302" max="12302" width="10.77734375" style="4" bestFit="1" customWidth="1"/>
    <col min="12303" max="12544" width="9" style="4"/>
    <col min="12545" max="12545" width="5.44140625" style="4" customWidth="1"/>
    <col min="12546" max="12548" width="4.77734375" style="4" customWidth="1"/>
    <col min="12549" max="12551" width="9.88671875" style="4" customWidth="1"/>
    <col min="12552" max="12552" width="18.77734375" style="4" customWidth="1"/>
    <col min="12553" max="12555" width="11.21875" style="4" customWidth="1"/>
    <col min="12556" max="12557" width="9" style="4"/>
    <col min="12558" max="12558" width="10.77734375" style="4" bestFit="1" customWidth="1"/>
    <col min="12559" max="12800" width="9" style="4"/>
    <col min="12801" max="12801" width="5.44140625" style="4" customWidth="1"/>
    <col min="12802" max="12804" width="4.77734375" style="4" customWidth="1"/>
    <col min="12805" max="12807" width="9.88671875" style="4" customWidth="1"/>
    <col min="12808" max="12808" width="18.77734375" style="4" customWidth="1"/>
    <col min="12809" max="12811" width="11.21875" style="4" customWidth="1"/>
    <col min="12812" max="12813" width="9" style="4"/>
    <col min="12814" max="12814" width="10.77734375" style="4" bestFit="1" customWidth="1"/>
    <col min="12815" max="13056" width="9" style="4"/>
    <col min="13057" max="13057" width="5.44140625" style="4" customWidth="1"/>
    <col min="13058" max="13060" width="4.77734375" style="4" customWidth="1"/>
    <col min="13061" max="13063" width="9.88671875" style="4" customWidth="1"/>
    <col min="13064" max="13064" width="18.77734375" style="4" customWidth="1"/>
    <col min="13065" max="13067" width="11.21875" style="4" customWidth="1"/>
    <col min="13068" max="13069" width="9" style="4"/>
    <col min="13070" max="13070" width="10.77734375" style="4" bestFit="1" customWidth="1"/>
    <col min="13071" max="13312" width="9" style="4"/>
    <col min="13313" max="13313" width="5.44140625" style="4" customWidth="1"/>
    <col min="13314" max="13316" width="4.77734375" style="4" customWidth="1"/>
    <col min="13317" max="13319" width="9.88671875" style="4" customWidth="1"/>
    <col min="13320" max="13320" width="18.77734375" style="4" customWidth="1"/>
    <col min="13321" max="13323" width="11.21875" style="4" customWidth="1"/>
    <col min="13324" max="13325" width="9" style="4"/>
    <col min="13326" max="13326" width="10.77734375" style="4" bestFit="1" customWidth="1"/>
    <col min="13327" max="13568" width="9" style="4"/>
    <col min="13569" max="13569" width="5.44140625" style="4" customWidth="1"/>
    <col min="13570" max="13572" width="4.77734375" style="4" customWidth="1"/>
    <col min="13573" max="13575" width="9.88671875" style="4" customWidth="1"/>
    <col min="13576" max="13576" width="18.77734375" style="4" customWidth="1"/>
    <col min="13577" max="13579" width="11.21875" style="4" customWidth="1"/>
    <col min="13580" max="13581" width="9" style="4"/>
    <col min="13582" max="13582" width="10.77734375" style="4" bestFit="1" customWidth="1"/>
    <col min="13583" max="13824" width="9" style="4"/>
    <col min="13825" max="13825" width="5.44140625" style="4" customWidth="1"/>
    <col min="13826" max="13828" width="4.77734375" style="4" customWidth="1"/>
    <col min="13829" max="13831" width="9.88671875" style="4" customWidth="1"/>
    <col min="13832" max="13832" width="18.77734375" style="4" customWidth="1"/>
    <col min="13833" max="13835" width="11.21875" style="4" customWidth="1"/>
    <col min="13836" max="13837" width="9" style="4"/>
    <col min="13838" max="13838" width="10.77734375" style="4" bestFit="1" customWidth="1"/>
    <col min="13839" max="14080" width="9" style="4"/>
    <col min="14081" max="14081" width="5.44140625" style="4" customWidth="1"/>
    <col min="14082" max="14084" width="4.77734375" style="4" customWidth="1"/>
    <col min="14085" max="14087" width="9.88671875" style="4" customWidth="1"/>
    <col min="14088" max="14088" width="18.77734375" style="4" customWidth="1"/>
    <col min="14089" max="14091" width="11.21875" style="4" customWidth="1"/>
    <col min="14092" max="14093" width="9" style="4"/>
    <col min="14094" max="14094" width="10.77734375" style="4" bestFit="1" customWidth="1"/>
    <col min="14095" max="14336" width="9" style="4"/>
    <col min="14337" max="14337" width="5.44140625" style="4" customWidth="1"/>
    <col min="14338" max="14340" width="4.77734375" style="4" customWidth="1"/>
    <col min="14341" max="14343" width="9.88671875" style="4" customWidth="1"/>
    <col min="14344" max="14344" width="18.77734375" style="4" customWidth="1"/>
    <col min="14345" max="14347" width="11.21875" style="4" customWidth="1"/>
    <col min="14348" max="14349" width="9" style="4"/>
    <col min="14350" max="14350" width="10.77734375" style="4" bestFit="1" customWidth="1"/>
    <col min="14351" max="14592" width="9" style="4"/>
    <col min="14593" max="14593" width="5.44140625" style="4" customWidth="1"/>
    <col min="14594" max="14596" width="4.77734375" style="4" customWidth="1"/>
    <col min="14597" max="14599" width="9.88671875" style="4" customWidth="1"/>
    <col min="14600" max="14600" width="18.77734375" style="4" customWidth="1"/>
    <col min="14601" max="14603" width="11.21875" style="4" customWidth="1"/>
    <col min="14604" max="14605" width="9" style="4"/>
    <col min="14606" max="14606" width="10.77734375" style="4" bestFit="1" customWidth="1"/>
    <col min="14607" max="14848" width="9" style="4"/>
    <col min="14849" max="14849" width="5.44140625" style="4" customWidth="1"/>
    <col min="14850" max="14852" width="4.77734375" style="4" customWidth="1"/>
    <col min="14853" max="14855" width="9.88671875" style="4" customWidth="1"/>
    <col min="14856" max="14856" width="18.77734375" style="4" customWidth="1"/>
    <col min="14857" max="14859" width="11.21875" style="4" customWidth="1"/>
    <col min="14860" max="14861" width="9" style="4"/>
    <col min="14862" max="14862" width="10.77734375" style="4" bestFit="1" customWidth="1"/>
    <col min="14863" max="15104" width="9" style="4"/>
    <col min="15105" max="15105" width="5.44140625" style="4" customWidth="1"/>
    <col min="15106" max="15108" width="4.77734375" style="4" customWidth="1"/>
    <col min="15109" max="15111" width="9.88671875" style="4" customWidth="1"/>
    <col min="15112" max="15112" width="18.77734375" style="4" customWidth="1"/>
    <col min="15113" max="15115" width="11.21875" style="4" customWidth="1"/>
    <col min="15116" max="15117" width="9" style="4"/>
    <col min="15118" max="15118" width="10.77734375" style="4" bestFit="1" customWidth="1"/>
    <col min="15119" max="15360" width="9" style="4"/>
    <col min="15361" max="15361" width="5.44140625" style="4" customWidth="1"/>
    <col min="15362" max="15364" width="4.77734375" style="4" customWidth="1"/>
    <col min="15365" max="15367" width="9.88671875" style="4" customWidth="1"/>
    <col min="15368" max="15368" width="18.77734375" style="4" customWidth="1"/>
    <col min="15369" max="15371" width="11.21875" style="4" customWidth="1"/>
    <col min="15372" max="15373" width="9" style="4"/>
    <col min="15374" max="15374" width="10.77734375" style="4" bestFit="1" customWidth="1"/>
    <col min="15375" max="15616" width="9" style="4"/>
    <col min="15617" max="15617" width="5.44140625" style="4" customWidth="1"/>
    <col min="15618" max="15620" width="4.77734375" style="4" customWidth="1"/>
    <col min="15621" max="15623" width="9.88671875" style="4" customWidth="1"/>
    <col min="15624" max="15624" width="18.77734375" style="4" customWidth="1"/>
    <col min="15625" max="15627" width="11.21875" style="4" customWidth="1"/>
    <col min="15628" max="15629" width="9" style="4"/>
    <col min="15630" max="15630" width="10.77734375" style="4" bestFit="1" customWidth="1"/>
    <col min="15631" max="15872" width="9" style="4"/>
    <col min="15873" max="15873" width="5.44140625" style="4" customWidth="1"/>
    <col min="15874" max="15876" width="4.77734375" style="4" customWidth="1"/>
    <col min="15877" max="15879" width="9.88671875" style="4" customWidth="1"/>
    <col min="15880" max="15880" width="18.77734375" style="4" customWidth="1"/>
    <col min="15881" max="15883" width="11.21875" style="4" customWidth="1"/>
    <col min="15884" max="15885" width="9" style="4"/>
    <col min="15886" max="15886" width="10.77734375" style="4" bestFit="1" customWidth="1"/>
    <col min="15887" max="16128" width="9" style="4"/>
    <col min="16129" max="16129" width="5.44140625" style="4" customWidth="1"/>
    <col min="16130" max="16132" width="4.77734375" style="4" customWidth="1"/>
    <col min="16133" max="16135" width="9.88671875" style="4" customWidth="1"/>
    <col min="16136" max="16136" width="18.77734375" style="4" customWidth="1"/>
    <col min="16137" max="16139" width="11.21875" style="4" customWidth="1"/>
    <col min="16140" max="16141" width="9" style="4"/>
    <col min="16142" max="16142" width="10.77734375" style="4" bestFit="1" customWidth="1"/>
    <col min="16143" max="16384" width="9" style="4"/>
  </cols>
  <sheetData>
    <row r="1" spans="1:13" ht="24.9" customHeight="1" thickBot="1" x14ac:dyDescent="0.25">
      <c r="A1" s="355" t="s">
        <v>321</v>
      </c>
      <c r="B1" s="356"/>
      <c r="C1" s="356"/>
      <c r="D1" s="356"/>
      <c r="E1" s="357"/>
      <c r="K1" s="6" t="s">
        <v>131</v>
      </c>
    </row>
    <row r="2" spans="1:13" ht="24.9" customHeight="1" x14ac:dyDescent="0.2">
      <c r="B2" s="234" t="s">
        <v>132</v>
      </c>
      <c r="C2" s="234"/>
      <c r="D2" s="234"/>
      <c r="E2" s="234"/>
      <c r="F2" s="234"/>
      <c r="G2" s="234"/>
      <c r="H2" s="234"/>
      <c r="I2" s="234"/>
      <c r="J2" s="234"/>
      <c r="K2" s="234"/>
    </row>
    <row r="3" spans="1:13" ht="24.9" customHeight="1" x14ac:dyDescent="0.2">
      <c r="J3" s="106"/>
      <c r="K3" s="111" t="s">
        <v>147</v>
      </c>
    </row>
    <row r="4" spans="1:13" ht="24.9" customHeight="1" x14ac:dyDescent="0.2">
      <c r="B4" s="235" t="s">
        <v>371</v>
      </c>
      <c r="C4" s="235"/>
      <c r="D4" s="235"/>
      <c r="E4" s="235"/>
      <c r="F4" s="235"/>
      <c r="G4" s="235"/>
      <c r="H4" s="235"/>
      <c r="I4" s="235"/>
      <c r="J4" s="235"/>
      <c r="K4" s="235"/>
    </row>
    <row r="5" spans="1:13" ht="24.9" customHeight="1" x14ac:dyDescent="0.2">
      <c r="A5" s="100"/>
      <c r="B5" s="100"/>
      <c r="C5" s="100"/>
      <c r="D5" s="100"/>
      <c r="E5" s="100"/>
      <c r="F5" s="100"/>
      <c r="G5" s="100"/>
      <c r="H5" s="100"/>
      <c r="I5" s="100"/>
      <c r="J5" s="100"/>
      <c r="K5" s="100" t="s">
        <v>133</v>
      </c>
    </row>
    <row r="6" spans="1:13" ht="24.9" customHeight="1" x14ac:dyDescent="0.2">
      <c r="A6" s="7" t="s">
        <v>134</v>
      </c>
      <c r="B6" s="15" t="s">
        <v>135</v>
      </c>
      <c r="C6" s="8" t="s">
        <v>136</v>
      </c>
      <c r="D6" s="101" t="s">
        <v>137</v>
      </c>
      <c r="E6" s="15" t="s">
        <v>138</v>
      </c>
      <c r="F6" s="54" t="s">
        <v>139</v>
      </c>
      <c r="G6" s="9" t="s">
        <v>100</v>
      </c>
      <c r="H6" s="7" t="s">
        <v>140</v>
      </c>
      <c r="I6" s="7" t="s">
        <v>141</v>
      </c>
      <c r="J6" s="7" t="s">
        <v>142</v>
      </c>
      <c r="K6" s="7" t="s">
        <v>143</v>
      </c>
    </row>
    <row r="7" spans="1:13" ht="24.9" customHeight="1" x14ac:dyDescent="0.2">
      <c r="A7" s="72"/>
      <c r="B7" s="37">
        <v>8</v>
      </c>
      <c r="C7" s="79">
        <v>5</v>
      </c>
      <c r="D7" s="80">
        <v>7</v>
      </c>
      <c r="E7" s="37"/>
      <c r="F7" s="76"/>
      <c r="G7" s="77"/>
      <c r="H7" s="78" t="s">
        <v>144</v>
      </c>
      <c r="I7" s="27">
        <v>155000</v>
      </c>
      <c r="J7" s="27"/>
      <c r="K7" s="27">
        <f>I7-J7</f>
        <v>155000</v>
      </c>
    </row>
    <row r="8" spans="1:13" ht="24.9" customHeight="1" x14ac:dyDescent="0.2">
      <c r="A8" s="81"/>
      <c r="B8" s="41"/>
      <c r="C8" s="82"/>
      <c r="D8" s="83"/>
      <c r="E8" s="37" t="str">
        <f>IF(G8="","",VLOOKUP(G8,費目!$A$3:$C$20,3,FALSE))</f>
        <v/>
      </c>
      <c r="F8" s="76" t="str">
        <f>IF(G8="","",VLOOKUP(G8,費目!$A$3:$C$20,2,FALSE))</f>
        <v/>
      </c>
      <c r="G8" s="42"/>
      <c r="H8" s="43"/>
      <c r="I8" s="27"/>
      <c r="J8" s="10"/>
      <c r="K8" s="27" t="str">
        <f>IF(AND(I8="",J8=""),"",K7+I8-J8)</f>
        <v/>
      </c>
      <c r="M8" s="11"/>
    </row>
    <row r="9" spans="1:13" ht="24.9" customHeight="1" x14ac:dyDescent="0.2">
      <c r="A9" s="81"/>
      <c r="B9" s="41"/>
      <c r="C9" s="82"/>
      <c r="D9" s="83"/>
      <c r="E9" s="37" t="str">
        <f>IF(G9="","",VLOOKUP(G9,費目!$A$3:$C$20,3,FALSE))</f>
        <v/>
      </c>
      <c r="F9" s="76" t="str">
        <f>IF(G9="","",VLOOKUP(G9,費目!$A$3:$C$20,2,FALSE))</f>
        <v/>
      </c>
      <c r="G9" s="42"/>
      <c r="H9" s="43"/>
      <c r="I9" s="27"/>
      <c r="J9" s="10"/>
      <c r="K9" s="27" t="str">
        <f t="shared" ref="K9:K31" si="0">IF(AND(I9="",J9=""),"",K8+I9-J9)</f>
        <v/>
      </c>
    </row>
    <row r="10" spans="1:13" ht="24.9" customHeight="1" x14ac:dyDescent="0.2">
      <c r="A10" s="81"/>
      <c r="B10" s="41"/>
      <c r="C10" s="82"/>
      <c r="D10" s="83"/>
      <c r="E10" s="37" t="str">
        <f>IF(G10="","",VLOOKUP(G10,費目!$A$3:$C$20,3,FALSE))</f>
        <v/>
      </c>
      <c r="F10" s="76" t="str">
        <f>IF(G10="","",VLOOKUP(G10,費目!$A$3:$C$20,2,FALSE))</f>
        <v/>
      </c>
      <c r="G10" s="42"/>
      <c r="H10" s="43"/>
      <c r="I10" s="27"/>
      <c r="J10" s="10"/>
      <c r="K10" s="27" t="str">
        <f t="shared" si="0"/>
        <v/>
      </c>
    </row>
    <row r="11" spans="1:13" ht="24.9" customHeight="1" x14ac:dyDescent="0.2">
      <c r="A11" s="81"/>
      <c r="B11" s="41"/>
      <c r="C11" s="82"/>
      <c r="D11" s="83"/>
      <c r="E11" s="37" t="str">
        <f>IF(G11="","",VLOOKUP(G11,費目!$A$3:$C$20,3,FALSE))</f>
        <v/>
      </c>
      <c r="F11" s="76" t="str">
        <f>IF(G11="","",VLOOKUP(G11,費目!$A$3:$C$20,2,FALSE))</f>
        <v/>
      </c>
      <c r="G11" s="42"/>
      <c r="H11" s="43"/>
      <c r="I11" s="27"/>
      <c r="J11" s="10"/>
      <c r="K11" s="27" t="str">
        <f t="shared" si="0"/>
        <v/>
      </c>
    </row>
    <row r="12" spans="1:13" ht="24.9" customHeight="1" x14ac:dyDescent="0.2">
      <c r="A12" s="81"/>
      <c r="B12" s="41"/>
      <c r="C12" s="82"/>
      <c r="D12" s="83"/>
      <c r="E12" s="37" t="str">
        <f>IF(G12="","",VLOOKUP(G12,費目!$A$3:$C$20,3,FALSE))</f>
        <v/>
      </c>
      <c r="F12" s="76" t="str">
        <f>IF(G12="","",VLOOKUP(G12,費目!$A$3:$C$20,2,FALSE))</f>
        <v/>
      </c>
      <c r="G12" s="42"/>
      <c r="H12" s="43"/>
      <c r="I12" s="27"/>
      <c r="J12" s="10"/>
      <c r="K12" s="27" t="str">
        <f t="shared" si="0"/>
        <v/>
      </c>
    </row>
    <row r="13" spans="1:13" ht="24.9" customHeight="1" x14ac:dyDescent="0.2">
      <c r="A13" s="81"/>
      <c r="B13" s="41"/>
      <c r="C13" s="82"/>
      <c r="D13" s="83"/>
      <c r="E13" s="37" t="str">
        <f>IF(G13="","",VLOOKUP(G13,費目!$A$3:$C$20,3,FALSE))</f>
        <v/>
      </c>
      <c r="F13" s="76" t="str">
        <f>IF(G13="","",VLOOKUP(G13,費目!$A$3:$C$20,2,FALSE))</f>
        <v/>
      </c>
      <c r="G13" s="42"/>
      <c r="H13" s="43"/>
      <c r="I13" s="27"/>
      <c r="J13" s="10"/>
      <c r="K13" s="27" t="str">
        <f t="shared" si="0"/>
        <v/>
      </c>
    </row>
    <row r="14" spans="1:13" ht="24.9" customHeight="1" x14ac:dyDescent="0.2">
      <c r="A14" s="81"/>
      <c r="B14" s="41"/>
      <c r="C14" s="82"/>
      <c r="D14" s="83"/>
      <c r="E14" s="37" t="str">
        <f>IF(G14="","",VLOOKUP(G14,費目!$A$3:$C$20,3,FALSE))</f>
        <v/>
      </c>
      <c r="F14" s="76" t="str">
        <f>IF(G14="","",VLOOKUP(G14,費目!$A$3:$C$20,2,FALSE))</f>
        <v/>
      </c>
      <c r="G14" s="42"/>
      <c r="H14" s="43"/>
      <c r="I14" s="27"/>
      <c r="J14" s="10"/>
      <c r="K14" s="27" t="str">
        <f t="shared" si="0"/>
        <v/>
      </c>
    </row>
    <row r="15" spans="1:13" ht="24.9" customHeight="1" x14ac:dyDescent="0.2">
      <c r="A15" s="81"/>
      <c r="B15" s="41"/>
      <c r="C15" s="82"/>
      <c r="D15" s="83"/>
      <c r="E15" s="37" t="str">
        <f>IF(G15="","",VLOOKUP(G15,費目!$A$3:$C$20,3,FALSE))</f>
        <v/>
      </c>
      <c r="F15" s="76" t="str">
        <f>IF(G15="","",VLOOKUP(G15,費目!$A$3:$C$20,2,FALSE))</f>
        <v/>
      </c>
      <c r="G15" s="42"/>
      <c r="H15" s="43"/>
      <c r="I15" s="27"/>
      <c r="J15" s="10"/>
      <c r="K15" s="27" t="str">
        <f t="shared" si="0"/>
        <v/>
      </c>
    </row>
    <row r="16" spans="1:13" ht="24.9" customHeight="1" x14ac:dyDescent="0.2">
      <c r="A16" s="81"/>
      <c r="B16" s="41"/>
      <c r="C16" s="82"/>
      <c r="D16" s="83"/>
      <c r="E16" s="37" t="str">
        <f>IF(G16="","",VLOOKUP(G16,費目!$A$3:$C$20,3,FALSE))</f>
        <v/>
      </c>
      <c r="F16" s="76" t="str">
        <f>IF(G16="","",VLOOKUP(G16,費目!$A$3:$C$20,2,FALSE))</f>
        <v/>
      </c>
      <c r="G16" s="42"/>
      <c r="H16" s="43"/>
      <c r="I16" s="27"/>
      <c r="J16" s="10"/>
      <c r="K16" s="27" t="str">
        <f t="shared" si="0"/>
        <v/>
      </c>
    </row>
    <row r="17" spans="1:13" ht="24.9" customHeight="1" x14ac:dyDescent="0.2">
      <c r="A17" s="81"/>
      <c r="B17" s="41"/>
      <c r="C17" s="82"/>
      <c r="D17" s="83"/>
      <c r="E17" s="37" t="str">
        <f>IF(G17="","",VLOOKUP(G17,費目!$A$3:$C$20,3,FALSE))</f>
        <v/>
      </c>
      <c r="F17" s="76" t="str">
        <f>IF(G17="","",VLOOKUP(G17,費目!$A$3:$C$20,2,FALSE))</f>
        <v/>
      </c>
      <c r="G17" s="42"/>
      <c r="H17" s="43"/>
      <c r="I17" s="27"/>
      <c r="J17" s="10"/>
      <c r="K17" s="27" t="str">
        <f t="shared" si="0"/>
        <v/>
      </c>
    </row>
    <row r="18" spans="1:13" ht="24.9" customHeight="1" x14ac:dyDescent="0.2">
      <c r="A18" s="81"/>
      <c r="B18" s="41"/>
      <c r="C18" s="82"/>
      <c r="D18" s="83"/>
      <c r="E18" s="37" t="str">
        <f>IF(G18="","",VLOOKUP(G18,費目!$A$3:$C$20,3,FALSE))</f>
        <v/>
      </c>
      <c r="F18" s="76" t="str">
        <f>IF(G18="","",VLOOKUP(G18,費目!$A$3:$C$20,2,FALSE))</f>
        <v/>
      </c>
      <c r="G18" s="42"/>
      <c r="H18" s="43"/>
      <c r="I18" s="27"/>
      <c r="J18" s="10"/>
      <c r="K18" s="27" t="str">
        <f t="shared" si="0"/>
        <v/>
      </c>
    </row>
    <row r="19" spans="1:13" ht="24.9" customHeight="1" x14ac:dyDescent="0.2">
      <c r="A19" s="81"/>
      <c r="B19" s="41"/>
      <c r="C19" s="82"/>
      <c r="D19" s="83"/>
      <c r="E19" s="37" t="str">
        <f>IF(G19="","",VLOOKUP(G19,費目!$A$3:$C$20,3,FALSE))</f>
        <v/>
      </c>
      <c r="F19" s="76" t="str">
        <f>IF(G19="","",VLOOKUP(G19,費目!$A$3:$C$20,2,FALSE))</f>
        <v/>
      </c>
      <c r="G19" s="42"/>
      <c r="H19" s="43"/>
      <c r="I19" s="27"/>
      <c r="J19" s="10"/>
      <c r="K19" s="27" t="str">
        <f t="shared" si="0"/>
        <v/>
      </c>
    </row>
    <row r="20" spans="1:13" ht="24.9" customHeight="1" x14ac:dyDescent="0.2">
      <c r="A20" s="81"/>
      <c r="B20" s="41"/>
      <c r="C20" s="82"/>
      <c r="D20" s="83"/>
      <c r="E20" s="37" t="str">
        <f>IF(G20="","",VLOOKUP(G20,費目!$A$3:$C$20,3,FALSE))</f>
        <v/>
      </c>
      <c r="F20" s="76" t="str">
        <f>IF(G20="","",VLOOKUP(G20,費目!$A$3:$C$20,2,FALSE))</f>
        <v/>
      </c>
      <c r="G20" s="42"/>
      <c r="H20" s="43"/>
      <c r="I20" s="27"/>
      <c r="J20" s="10"/>
      <c r="K20" s="27" t="str">
        <f t="shared" si="0"/>
        <v/>
      </c>
    </row>
    <row r="21" spans="1:13" ht="24.9" customHeight="1" x14ac:dyDescent="0.2">
      <c r="A21" s="81"/>
      <c r="B21" s="41"/>
      <c r="C21" s="82"/>
      <c r="D21" s="83"/>
      <c r="E21" s="37" t="str">
        <f>IF(G21="","",VLOOKUP(G21,費目!$A$3:$C$20,3,FALSE))</f>
        <v/>
      </c>
      <c r="F21" s="76" t="str">
        <f>IF(G21="","",VLOOKUP(G21,費目!$A$3:$C$20,2,FALSE))</f>
        <v/>
      </c>
      <c r="G21" s="42"/>
      <c r="H21" s="43"/>
      <c r="I21" s="27"/>
      <c r="J21" s="10"/>
      <c r="K21" s="27" t="str">
        <f t="shared" si="0"/>
        <v/>
      </c>
    </row>
    <row r="22" spans="1:13" ht="24.9" customHeight="1" x14ac:dyDescent="0.2">
      <c r="A22" s="81"/>
      <c r="B22" s="41"/>
      <c r="C22" s="82"/>
      <c r="D22" s="83"/>
      <c r="E22" s="37" t="str">
        <f>IF(G22="","",VLOOKUP(G22,費目!$A$3:$C$20,3,FALSE))</f>
        <v/>
      </c>
      <c r="F22" s="76" t="str">
        <f>IF(G22="","",VLOOKUP(G22,費目!$A$3:$C$20,2,FALSE))</f>
        <v/>
      </c>
      <c r="G22" s="42"/>
      <c r="H22" s="43"/>
      <c r="I22" s="27"/>
      <c r="J22" s="10"/>
      <c r="K22" s="27" t="str">
        <f t="shared" si="0"/>
        <v/>
      </c>
    </row>
    <row r="23" spans="1:13" ht="24.9" customHeight="1" x14ac:dyDescent="0.2">
      <c r="A23" s="81"/>
      <c r="B23" s="41"/>
      <c r="C23" s="82"/>
      <c r="D23" s="83"/>
      <c r="E23" s="37" t="str">
        <f>IF(G23="","",VLOOKUP(G23,費目!$A$3:$C$20,3,FALSE))</f>
        <v/>
      </c>
      <c r="F23" s="76" t="str">
        <f>IF(G23="","",VLOOKUP(G23,費目!$A$3:$C$20,2,FALSE))</f>
        <v/>
      </c>
      <c r="G23" s="42"/>
      <c r="H23" s="43"/>
      <c r="I23" s="27"/>
      <c r="J23" s="10"/>
      <c r="K23" s="27" t="str">
        <f t="shared" si="0"/>
        <v/>
      </c>
    </row>
    <row r="24" spans="1:13" ht="24.9" customHeight="1" x14ac:dyDescent="0.2">
      <c r="A24" s="81"/>
      <c r="B24" s="41"/>
      <c r="C24" s="82"/>
      <c r="D24" s="83"/>
      <c r="E24" s="37" t="str">
        <f>IF(G24="","",VLOOKUP(G24,費目!$A$3:$C$20,3,FALSE))</f>
        <v/>
      </c>
      <c r="F24" s="76" t="str">
        <f>IF(G24="","",VLOOKUP(G24,費目!$A$3:$C$20,2,FALSE))</f>
        <v/>
      </c>
      <c r="G24" s="42"/>
      <c r="H24" s="43"/>
      <c r="I24" s="27"/>
      <c r="J24" s="10"/>
      <c r="K24" s="27" t="str">
        <f t="shared" si="0"/>
        <v/>
      </c>
    </row>
    <row r="25" spans="1:13" ht="24.9" customHeight="1" x14ac:dyDescent="0.2">
      <c r="A25" s="81"/>
      <c r="B25" s="41"/>
      <c r="C25" s="82"/>
      <c r="D25" s="83"/>
      <c r="E25" s="37" t="str">
        <f>IF(G25="","",VLOOKUP(G25,費目!$A$3:$C$20,3,FALSE))</f>
        <v/>
      </c>
      <c r="F25" s="76" t="str">
        <f>IF(G25="","",VLOOKUP(G25,費目!$A$3:$C$20,2,FALSE))</f>
        <v/>
      </c>
      <c r="G25" s="42"/>
      <c r="H25" s="43"/>
      <c r="I25" s="27"/>
      <c r="J25" s="10"/>
      <c r="K25" s="27" t="str">
        <f t="shared" si="0"/>
        <v/>
      </c>
    </row>
    <row r="26" spans="1:13" ht="24.9" customHeight="1" x14ac:dyDescent="0.2">
      <c r="A26" s="81"/>
      <c r="B26" s="41"/>
      <c r="C26" s="82"/>
      <c r="D26" s="83"/>
      <c r="E26" s="37" t="str">
        <f>IF(G26="","",VLOOKUP(G26,費目!$A$3:$C$20,3,FALSE))</f>
        <v/>
      </c>
      <c r="F26" s="76" t="str">
        <f>IF(G26="","",VLOOKUP(G26,費目!$A$3:$C$20,2,FALSE))</f>
        <v/>
      </c>
      <c r="G26" s="42"/>
      <c r="H26" s="43"/>
      <c r="I26" s="27"/>
      <c r="J26" s="10"/>
      <c r="K26" s="27" t="str">
        <f t="shared" si="0"/>
        <v/>
      </c>
    </row>
    <row r="27" spans="1:13" ht="24.9" customHeight="1" x14ac:dyDescent="0.2">
      <c r="A27" s="81"/>
      <c r="B27" s="41"/>
      <c r="C27" s="82"/>
      <c r="D27" s="83"/>
      <c r="E27" s="37" t="str">
        <f>IF(G27="","",VLOOKUP(G27,費目!$A$3:$C$20,3,FALSE))</f>
        <v/>
      </c>
      <c r="F27" s="76" t="str">
        <f>IF(G27="","",VLOOKUP(G27,費目!$A$3:$C$20,2,FALSE))</f>
        <v/>
      </c>
      <c r="G27" s="42"/>
      <c r="H27" s="43"/>
      <c r="I27" s="27"/>
      <c r="J27" s="10"/>
      <c r="K27" s="27" t="str">
        <f t="shared" si="0"/>
        <v/>
      </c>
    </row>
    <row r="28" spans="1:13" ht="24.9" customHeight="1" x14ac:dyDescent="0.2">
      <c r="A28" s="81"/>
      <c r="B28" s="41"/>
      <c r="C28" s="82"/>
      <c r="D28" s="83"/>
      <c r="E28" s="37" t="str">
        <f>IF(G28="","",VLOOKUP(G28,費目!$A$3:$C$20,3,FALSE))</f>
        <v/>
      </c>
      <c r="F28" s="76" t="str">
        <f>IF(G28="","",VLOOKUP(G28,費目!$A$3:$C$20,2,FALSE))</f>
        <v/>
      </c>
      <c r="G28" s="42"/>
      <c r="H28" s="43"/>
      <c r="I28" s="27"/>
      <c r="J28" s="10"/>
      <c r="K28" s="27" t="str">
        <f t="shared" si="0"/>
        <v/>
      </c>
    </row>
    <row r="29" spans="1:13" ht="24.9" customHeight="1" x14ac:dyDescent="0.2">
      <c r="A29" s="81"/>
      <c r="B29" s="41"/>
      <c r="C29" s="82"/>
      <c r="D29" s="83"/>
      <c r="E29" s="37" t="str">
        <f>IF(G29="","",VLOOKUP(G29,費目!$A$3:$C$20,3,FALSE))</f>
        <v/>
      </c>
      <c r="F29" s="76" t="str">
        <f>IF(G29="","",VLOOKUP(G29,費目!$A$3:$C$20,2,FALSE))</f>
        <v/>
      </c>
      <c r="G29" s="42"/>
      <c r="H29" s="43"/>
      <c r="I29" s="27"/>
      <c r="J29" s="10"/>
      <c r="K29" s="27" t="str">
        <f t="shared" si="0"/>
        <v/>
      </c>
    </row>
    <row r="30" spans="1:13" ht="24.9" customHeight="1" x14ac:dyDescent="0.2">
      <c r="A30" s="81"/>
      <c r="B30" s="41"/>
      <c r="C30" s="82"/>
      <c r="D30" s="83"/>
      <c r="E30" s="37" t="str">
        <f>IF(G30="","",VLOOKUP(G30,費目!$A$3:$C$20,3,FALSE))</f>
        <v/>
      </c>
      <c r="F30" s="76" t="str">
        <f>IF(G30="","",VLOOKUP(G30,費目!$A$3:$C$20,2,FALSE))</f>
        <v/>
      </c>
      <c r="G30" s="42"/>
      <c r="H30" s="43"/>
      <c r="I30" s="27"/>
      <c r="J30" s="10"/>
      <c r="K30" s="27" t="str">
        <f t="shared" si="0"/>
        <v/>
      </c>
    </row>
    <row r="31" spans="1:13" ht="24.9" customHeight="1" x14ac:dyDescent="0.2">
      <c r="A31" s="81"/>
      <c r="B31" s="41"/>
      <c r="C31" s="82"/>
      <c r="D31" s="83"/>
      <c r="E31" s="37" t="str">
        <f>IF(G31="","",VLOOKUP(G31,費目!$A$3:$C$20,3,FALSE))</f>
        <v/>
      </c>
      <c r="F31" s="76" t="str">
        <f>IF(G31="","",VLOOKUP(G31,費目!$A$3:$C$20,2,FALSE))</f>
        <v/>
      </c>
      <c r="G31" s="42"/>
      <c r="H31" s="43"/>
      <c r="I31" s="27"/>
      <c r="J31" s="10"/>
      <c r="K31" s="27" t="str">
        <f t="shared" si="0"/>
        <v/>
      </c>
    </row>
    <row r="32" spans="1:13" ht="24.9" customHeight="1" x14ac:dyDescent="0.2">
      <c r="A32" s="81"/>
      <c r="B32" s="41"/>
      <c r="C32" s="82"/>
      <c r="D32" s="83"/>
      <c r="E32" s="37" t="str">
        <f>IF(G32="","",VLOOKUP(G32,費目!$A$3:$C$20,3,FALSE))</f>
        <v/>
      </c>
      <c r="F32" s="76" t="str">
        <f>IF(G32="","",VLOOKUP(G32,費目!$A$3:$C$20,2,FALSE))</f>
        <v/>
      </c>
      <c r="G32" s="42"/>
      <c r="H32" s="43"/>
      <c r="I32" s="27"/>
      <c r="J32" s="10"/>
      <c r="K32" s="27" t="str">
        <f>IF(AND(I32="",J32=""),"",K31+I32-J32)</f>
        <v/>
      </c>
      <c r="M32" s="11"/>
    </row>
    <row r="33" spans="1:13" ht="24.75" customHeight="1" x14ac:dyDescent="0.2">
      <c r="I33" s="112"/>
      <c r="J33" s="381" t="s">
        <v>149</v>
      </c>
      <c r="K33" s="381"/>
      <c r="M33" s="11"/>
    </row>
    <row r="34" spans="1:13" ht="24.75" customHeight="1" thickBot="1" x14ac:dyDescent="0.25">
      <c r="I34" s="112"/>
      <c r="J34" s="11"/>
      <c r="K34" s="11"/>
      <c r="M34" s="11"/>
    </row>
    <row r="35" spans="1:13" ht="24.9" customHeight="1" thickBot="1" x14ac:dyDescent="0.25">
      <c r="A35" s="355" t="str">
        <f>A1</f>
        <v>令和8年度（2026年度）</v>
      </c>
      <c r="B35" s="356"/>
      <c r="C35" s="356"/>
      <c r="D35" s="356"/>
      <c r="E35" s="357"/>
      <c r="K35" s="6" t="s">
        <v>131</v>
      </c>
    </row>
    <row r="36" spans="1:13" ht="24.9" customHeight="1" x14ac:dyDescent="0.2">
      <c r="B36" s="234" t="s">
        <v>132</v>
      </c>
      <c r="C36" s="234"/>
      <c r="D36" s="234"/>
      <c r="E36" s="234"/>
      <c r="F36" s="234"/>
      <c r="G36" s="234"/>
      <c r="H36" s="234"/>
      <c r="I36" s="234"/>
      <c r="J36" s="234"/>
      <c r="K36" s="234"/>
    </row>
    <row r="37" spans="1:13" ht="24.9" customHeight="1" x14ac:dyDescent="0.2">
      <c r="J37" s="106"/>
      <c r="K37" s="111" t="s">
        <v>148</v>
      </c>
    </row>
    <row r="38" spans="1:13" ht="24.9" customHeight="1" x14ac:dyDescent="0.2">
      <c r="B38" s="299" t="str">
        <f>B4</f>
        <v>豊中市立庄内さくら学園校区青少年健全育成会</v>
      </c>
      <c r="C38" s="299"/>
      <c r="D38" s="299"/>
      <c r="E38" s="299"/>
      <c r="F38" s="299"/>
      <c r="G38" s="299"/>
      <c r="H38" s="299"/>
      <c r="I38" s="299"/>
      <c r="J38" s="299"/>
      <c r="K38" s="299"/>
    </row>
    <row r="39" spans="1:13" ht="24.9" customHeight="1" x14ac:dyDescent="0.2">
      <c r="A39" s="100"/>
      <c r="B39" s="100"/>
      <c r="C39" s="100"/>
      <c r="D39" s="100"/>
      <c r="E39" s="100"/>
      <c r="F39" s="100"/>
      <c r="G39" s="100"/>
      <c r="H39" s="100"/>
      <c r="I39" s="100"/>
      <c r="J39" s="100"/>
      <c r="K39" s="100" t="s">
        <v>133</v>
      </c>
    </row>
    <row r="40" spans="1:13" ht="24.9" customHeight="1" x14ac:dyDescent="0.2">
      <c r="A40" s="7" t="s">
        <v>145</v>
      </c>
      <c r="B40" s="15" t="s">
        <v>135</v>
      </c>
      <c r="C40" s="8" t="s">
        <v>136</v>
      </c>
      <c r="D40" s="101" t="s">
        <v>137</v>
      </c>
      <c r="E40" s="15" t="s">
        <v>138</v>
      </c>
      <c r="F40" s="54" t="s">
        <v>139</v>
      </c>
      <c r="G40" s="9" t="s">
        <v>100</v>
      </c>
      <c r="H40" s="7" t="s">
        <v>140</v>
      </c>
      <c r="I40" s="7" t="s">
        <v>141</v>
      </c>
      <c r="J40" s="7" t="s">
        <v>142</v>
      </c>
      <c r="K40" s="7" t="s">
        <v>143</v>
      </c>
    </row>
    <row r="41" spans="1:13" ht="24.9" customHeight="1" x14ac:dyDescent="0.2">
      <c r="A41" s="81"/>
      <c r="B41" s="41"/>
      <c r="C41" s="82"/>
      <c r="D41" s="83"/>
      <c r="E41" s="37" t="str">
        <f>IF(G41="","",VLOOKUP(G41,費目!$A$3:$C$20,3,FALSE))</f>
        <v/>
      </c>
      <c r="F41" s="76" t="str">
        <f>IF(G41="","",VLOOKUP(G41,費目!$A$3:$C$20,2,FALSE))</f>
        <v/>
      </c>
      <c r="G41" s="42"/>
      <c r="H41" s="43"/>
      <c r="I41" s="27"/>
      <c r="J41" s="10"/>
      <c r="K41" s="27" t="str">
        <f>IF(AND(I41="",J41=""),"",K32+I41-J41)</f>
        <v/>
      </c>
    </row>
    <row r="42" spans="1:13" ht="24.75" customHeight="1" x14ac:dyDescent="0.2">
      <c r="A42" s="81"/>
      <c r="B42" s="41"/>
      <c r="C42" s="82"/>
      <c r="D42" s="83"/>
      <c r="E42" s="37" t="str">
        <f>IF(G42="","",VLOOKUP(G42,費目!$A$3:$C$20,3,FALSE))</f>
        <v/>
      </c>
      <c r="F42" s="76" t="str">
        <f>IF(G42="","",VLOOKUP(G42,費目!$A$3:$C$20,2,FALSE))</f>
        <v/>
      </c>
      <c r="G42" s="42"/>
      <c r="H42" s="43"/>
      <c r="I42" s="27"/>
      <c r="J42" s="10"/>
      <c r="K42" s="27" t="str">
        <f t="shared" ref="K42:K65" si="1">IF(AND(I42="",J42=""),"",K41+I42-J42)</f>
        <v/>
      </c>
    </row>
    <row r="43" spans="1:13" ht="24.75" customHeight="1" x14ac:dyDescent="0.2">
      <c r="A43" s="81"/>
      <c r="B43" s="41"/>
      <c r="C43" s="82"/>
      <c r="D43" s="83"/>
      <c r="E43" s="37" t="str">
        <f>IF(G43="","",VLOOKUP(G43,費目!$A$3:$C$20,3,FALSE))</f>
        <v/>
      </c>
      <c r="F43" s="76" t="str">
        <f>IF(G43="","",VLOOKUP(G43,費目!$A$3:$C$20,2,FALSE))</f>
        <v/>
      </c>
      <c r="G43" s="42"/>
      <c r="H43" s="43"/>
      <c r="I43" s="27"/>
      <c r="J43" s="10"/>
      <c r="K43" s="27" t="str">
        <f t="shared" si="1"/>
        <v/>
      </c>
    </row>
    <row r="44" spans="1:13" ht="24.75" customHeight="1" x14ac:dyDescent="0.2">
      <c r="A44" s="81"/>
      <c r="B44" s="41"/>
      <c r="C44" s="82"/>
      <c r="D44" s="83"/>
      <c r="E44" s="37" t="str">
        <f>IF(G44="","",VLOOKUP(G44,費目!$A$3:$C$20,3,FALSE))</f>
        <v/>
      </c>
      <c r="F44" s="76" t="str">
        <f>IF(G44="","",VLOOKUP(G44,費目!$A$3:$C$20,2,FALSE))</f>
        <v/>
      </c>
      <c r="G44" s="42"/>
      <c r="H44" s="43"/>
      <c r="I44" s="27"/>
      <c r="J44" s="10"/>
      <c r="K44" s="27" t="str">
        <f t="shared" si="1"/>
        <v/>
      </c>
    </row>
    <row r="45" spans="1:13" ht="24.75" customHeight="1" x14ac:dyDescent="0.2">
      <c r="A45" s="81"/>
      <c r="B45" s="41"/>
      <c r="C45" s="82"/>
      <c r="D45" s="83"/>
      <c r="E45" s="37" t="str">
        <f>IF(G45="","",VLOOKUP(G45,費目!$A$3:$C$20,3,FALSE))</f>
        <v/>
      </c>
      <c r="F45" s="76" t="str">
        <f>IF(G45="","",VLOOKUP(G45,費目!$A$3:$C$20,2,FALSE))</f>
        <v/>
      </c>
      <c r="G45" s="42"/>
      <c r="H45" s="43"/>
      <c r="I45" s="27"/>
      <c r="J45" s="10"/>
      <c r="K45" s="27" t="str">
        <f t="shared" si="1"/>
        <v/>
      </c>
    </row>
    <row r="46" spans="1:13" ht="24.75" customHeight="1" x14ac:dyDescent="0.2">
      <c r="A46" s="81"/>
      <c r="B46" s="41"/>
      <c r="C46" s="82"/>
      <c r="D46" s="83"/>
      <c r="E46" s="37" t="str">
        <f>IF(G46="","",VLOOKUP(G46,費目!$A$3:$C$20,3,FALSE))</f>
        <v/>
      </c>
      <c r="F46" s="76" t="str">
        <f>IF(G46="","",VLOOKUP(G46,費目!$A$3:$C$20,2,FALSE))</f>
        <v/>
      </c>
      <c r="G46" s="42"/>
      <c r="H46" s="43"/>
      <c r="I46" s="27"/>
      <c r="J46" s="10"/>
      <c r="K46" s="27" t="str">
        <f t="shared" si="1"/>
        <v/>
      </c>
    </row>
    <row r="47" spans="1:13" ht="24.75" customHeight="1" x14ac:dyDescent="0.2">
      <c r="A47" s="81"/>
      <c r="B47" s="41"/>
      <c r="C47" s="82"/>
      <c r="D47" s="83"/>
      <c r="E47" s="37" t="str">
        <f>IF(G47="","",VLOOKUP(G47,費目!$A$3:$C$20,3,FALSE))</f>
        <v/>
      </c>
      <c r="F47" s="76" t="str">
        <f>IF(G47="","",VLOOKUP(G47,費目!$A$3:$C$20,2,FALSE))</f>
        <v/>
      </c>
      <c r="G47" s="42"/>
      <c r="H47" s="43"/>
      <c r="I47" s="27"/>
      <c r="J47" s="10"/>
      <c r="K47" s="27" t="str">
        <f t="shared" si="1"/>
        <v/>
      </c>
    </row>
    <row r="48" spans="1:13" ht="24.75" customHeight="1" x14ac:dyDescent="0.2">
      <c r="A48" s="81"/>
      <c r="B48" s="41"/>
      <c r="C48" s="82"/>
      <c r="D48" s="83"/>
      <c r="E48" s="37" t="str">
        <f>IF(G48="","",VLOOKUP(G48,費目!$A$3:$C$20,3,FALSE))</f>
        <v/>
      </c>
      <c r="F48" s="76" t="str">
        <f>IF(G48="","",VLOOKUP(G48,費目!$A$3:$C$20,2,FALSE))</f>
        <v/>
      </c>
      <c r="G48" s="42"/>
      <c r="H48" s="43"/>
      <c r="I48" s="27"/>
      <c r="J48" s="10"/>
      <c r="K48" s="27" t="str">
        <f t="shared" si="1"/>
        <v/>
      </c>
    </row>
    <row r="49" spans="1:11" ht="24.75" customHeight="1" x14ac:dyDescent="0.2">
      <c r="A49" s="81"/>
      <c r="B49" s="41"/>
      <c r="C49" s="82"/>
      <c r="D49" s="83"/>
      <c r="E49" s="37" t="str">
        <f>IF(G49="","",VLOOKUP(G49,費目!$A$3:$C$20,3,FALSE))</f>
        <v/>
      </c>
      <c r="F49" s="76" t="str">
        <f>IF(G49="","",VLOOKUP(G49,費目!$A$3:$C$20,2,FALSE))</f>
        <v/>
      </c>
      <c r="G49" s="42"/>
      <c r="H49" s="43"/>
      <c r="I49" s="27"/>
      <c r="J49" s="10"/>
      <c r="K49" s="27" t="str">
        <f t="shared" si="1"/>
        <v/>
      </c>
    </row>
    <row r="50" spans="1:11" ht="24.75" customHeight="1" x14ac:dyDescent="0.2">
      <c r="A50" s="81"/>
      <c r="B50" s="41"/>
      <c r="C50" s="82"/>
      <c r="D50" s="83"/>
      <c r="E50" s="37" t="str">
        <f>IF(G50="","",VLOOKUP(G50,費目!$A$3:$C$20,3,FALSE))</f>
        <v/>
      </c>
      <c r="F50" s="76" t="str">
        <f>IF(G50="","",VLOOKUP(G50,費目!$A$3:$C$20,2,FALSE))</f>
        <v/>
      </c>
      <c r="G50" s="42"/>
      <c r="H50" s="43"/>
      <c r="I50" s="27"/>
      <c r="J50" s="10"/>
      <c r="K50" s="27" t="str">
        <f t="shared" si="1"/>
        <v/>
      </c>
    </row>
    <row r="51" spans="1:11" ht="24.75" customHeight="1" x14ac:dyDescent="0.2">
      <c r="A51" s="81"/>
      <c r="B51" s="41"/>
      <c r="C51" s="82"/>
      <c r="D51" s="83"/>
      <c r="E51" s="37" t="str">
        <f>IF(G51="","",VLOOKUP(G51,費目!$A$3:$C$20,3,FALSE))</f>
        <v/>
      </c>
      <c r="F51" s="76" t="str">
        <f>IF(G51="","",VLOOKUP(G51,費目!$A$3:$C$20,2,FALSE))</f>
        <v/>
      </c>
      <c r="G51" s="42"/>
      <c r="H51" s="43"/>
      <c r="I51" s="27"/>
      <c r="J51" s="10"/>
      <c r="K51" s="27" t="str">
        <f t="shared" si="1"/>
        <v/>
      </c>
    </row>
    <row r="52" spans="1:11" ht="24.75" customHeight="1" x14ac:dyDescent="0.2">
      <c r="A52" s="81"/>
      <c r="B52" s="41"/>
      <c r="C52" s="82"/>
      <c r="D52" s="83"/>
      <c r="E52" s="37" t="str">
        <f>IF(G52="","",VLOOKUP(G52,費目!$A$3:$C$20,3,FALSE))</f>
        <v/>
      </c>
      <c r="F52" s="76" t="str">
        <f>IF(G52="","",VLOOKUP(G52,費目!$A$3:$C$20,2,FALSE))</f>
        <v/>
      </c>
      <c r="G52" s="42"/>
      <c r="H52" s="43"/>
      <c r="I52" s="27"/>
      <c r="J52" s="10"/>
      <c r="K52" s="27" t="str">
        <f t="shared" si="1"/>
        <v/>
      </c>
    </row>
    <row r="53" spans="1:11" ht="24.75" customHeight="1" x14ac:dyDescent="0.2">
      <c r="A53" s="81"/>
      <c r="B53" s="41"/>
      <c r="C53" s="82"/>
      <c r="D53" s="83"/>
      <c r="E53" s="37" t="str">
        <f>IF(G53="","",VLOOKUP(G53,費目!$A$3:$C$20,3,FALSE))</f>
        <v/>
      </c>
      <c r="F53" s="76" t="str">
        <f>IF(G53="","",VLOOKUP(G53,費目!$A$3:$C$20,2,FALSE))</f>
        <v/>
      </c>
      <c r="G53" s="42"/>
      <c r="H53" s="43"/>
      <c r="I53" s="27"/>
      <c r="J53" s="10"/>
      <c r="K53" s="27" t="str">
        <f t="shared" si="1"/>
        <v/>
      </c>
    </row>
    <row r="54" spans="1:11" ht="24.75" customHeight="1" x14ac:dyDescent="0.2">
      <c r="A54" s="81"/>
      <c r="B54" s="41"/>
      <c r="C54" s="82"/>
      <c r="D54" s="83"/>
      <c r="E54" s="37" t="str">
        <f>IF(G54="","",VLOOKUP(G54,費目!$A$3:$C$20,3,FALSE))</f>
        <v/>
      </c>
      <c r="F54" s="76" t="str">
        <f>IF(G54="","",VLOOKUP(G54,費目!$A$3:$C$20,2,FALSE))</f>
        <v/>
      </c>
      <c r="G54" s="42"/>
      <c r="H54" s="43"/>
      <c r="I54" s="27"/>
      <c r="J54" s="10"/>
      <c r="K54" s="27" t="str">
        <f t="shared" si="1"/>
        <v/>
      </c>
    </row>
    <row r="55" spans="1:11" ht="24.75" customHeight="1" x14ac:dyDescent="0.2">
      <c r="A55" s="81"/>
      <c r="B55" s="41"/>
      <c r="C55" s="82"/>
      <c r="D55" s="83"/>
      <c r="E55" s="37" t="str">
        <f>IF(G55="","",VLOOKUP(G55,費目!$A$3:$C$20,3,FALSE))</f>
        <v/>
      </c>
      <c r="F55" s="76" t="str">
        <f>IF(G55="","",VLOOKUP(G55,費目!$A$3:$C$20,2,FALSE))</f>
        <v/>
      </c>
      <c r="G55" s="42"/>
      <c r="H55" s="43"/>
      <c r="I55" s="27"/>
      <c r="J55" s="10"/>
      <c r="K55" s="27" t="str">
        <f t="shared" si="1"/>
        <v/>
      </c>
    </row>
    <row r="56" spans="1:11" ht="24.75" customHeight="1" x14ac:dyDescent="0.2">
      <c r="A56" s="81"/>
      <c r="B56" s="41"/>
      <c r="C56" s="82"/>
      <c r="D56" s="83"/>
      <c r="E56" s="37" t="str">
        <f>IF(G56="","",VLOOKUP(G56,費目!$A$3:$C$20,3,FALSE))</f>
        <v/>
      </c>
      <c r="F56" s="76" t="str">
        <f>IF(G56="","",VLOOKUP(G56,費目!$A$3:$C$20,2,FALSE))</f>
        <v/>
      </c>
      <c r="G56" s="42"/>
      <c r="H56" s="43"/>
      <c r="I56" s="27"/>
      <c r="J56" s="10"/>
      <c r="K56" s="27" t="str">
        <f t="shared" si="1"/>
        <v/>
      </c>
    </row>
    <row r="57" spans="1:11" ht="24.75" customHeight="1" x14ac:dyDescent="0.2">
      <c r="A57" s="81"/>
      <c r="B57" s="41"/>
      <c r="C57" s="82"/>
      <c r="D57" s="83"/>
      <c r="E57" s="37" t="str">
        <f>IF(G57="","",VLOOKUP(G57,費目!$A$3:$C$20,3,FALSE))</f>
        <v/>
      </c>
      <c r="F57" s="76" t="str">
        <f>IF(G57="","",VLOOKUP(G57,費目!$A$3:$C$20,2,FALSE))</f>
        <v/>
      </c>
      <c r="G57" s="42"/>
      <c r="H57" s="43"/>
      <c r="I57" s="27"/>
      <c r="J57" s="10"/>
      <c r="K57" s="27" t="str">
        <f t="shared" si="1"/>
        <v/>
      </c>
    </row>
    <row r="58" spans="1:11" ht="24.75" customHeight="1" x14ac:dyDescent="0.2">
      <c r="A58" s="81"/>
      <c r="B58" s="41"/>
      <c r="C58" s="82"/>
      <c r="D58" s="83"/>
      <c r="E58" s="37" t="str">
        <f>IF(G58="","",VLOOKUP(G58,費目!$A$3:$C$20,3,FALSE))</f>
        <v/>
      </c>
      <c r="F58" s="76" t="str">
        <f>IF(G58="","",VLOOKUP(G58,費目!$A$3:$C$20,2,FALSE))</f>
        <v/>
      </c>
      <c r="G58" s="42"/>
      <c r="H58" s="43"/>
      <c r="I58" s="27"/>
      <c r="J58" s="10"/>
      <c r="K58" s="27" t="str">
        <f t="shared" si="1"/>
        <v/>
      </c>
    </row>
    <row r="59" spans="1:11" ht="24.75" customHeight="1" x14ac:dyDescent="0.2">
      <c r="A59" s="81"/>
      <c r="B59" s="41"/>
      <c r="C59" s="82"/>
      <c r="D59" s="83"/>
      <c r="E59" s="37" t="str">
        <f>IF(G59="","",VLOOKUP(G59,費目!$A$3:$C$20,3,FALSE))</f>
        <v/>
      </c>
      <c r="F59" s="76" t="str">
        <f>IF(G59="","",VLOOKUP(G59,費目!$A$3:$C$20,2,FALSE))</f>
        <v/>
      </c>
      <c r="G59" s="42"/>
      <c r="H59" s="43"/>
      <c r="I59" s="27"/>
      <c r="J59" s="10"/>
      <c r="K59" s="27" t="str">
        <f t="shared" si="1"/>
        <v/>
      </c>
    </row>
    <row r="60" spans="1:11" ht="24.75" customHeight="1" x14ac:dyDescent="0.2">
      <c r="A60" s="81"/>
      <c r="B60" s="41"/>
      <c r="C60" s="82"/>
      <c r="D60" s="83"/>
      <c r="E60" s="37" t="str">
        <f>IF(G60="","",VLOOKUP(G60,費目!$A$3:$C$20,3,FALSE))</f>
        <v/>
      </c>
      <c r="F60" s="76" t="str">
        <f>IF(G60="","",VLOOKUP(G60,費目!$A$3:$C$20,2,FALSE))</f>
        <v/>
      </c>
      <c r="G60" s="42"/>
      <c r="H60" s="43"/>
      <c r="I60" s="27"/>
      <c r="J60" s="10"/>
      <c r="K60" s="27" t="str">
        <f t="shared" si="1"/>
        <v/>
      </c>
    </row>
    <row r="61" spans="1:11" ht="24.75" customHeight="1" x14ac:dyDescent="0.2">
      <c r="A61" s="81"/>
      <c r="B61" s="41"/>
      <c r="C61" s="82"/>
      <c r="D61" s="83"/>
      <c r="E61" s="37" t="str">
        <f>IF(G61="","",VLOOKUP(G61,費目!$A$3:$C$20,3,FALSE))</f>
        <v/>
      </c>
      <c r="F61" s="76" t="str">
        <f>IF(G61="","",VLOOKUP(G61,費目!$A$3:$C$20,2,FALSE))</f>
        <v/>
      </c>
      <c r="G61" s="42"/>
      <c r="H61" s="43"/>
      <c r="I61" s="27"/>
      <c r="J61" s="10"/>
      <c r="K61" s="27" t="str">
        <f t="shared" si="1"/>
        <v/>
      </c>
    </row>
    <row r="62" spans="1:11" ht="24.75" customHeight="1" x14ac:dyDescent="0.2">
      <c r="A62" s="81"/>
      <c r="B62" s="41"/>
      <c r="C62" s="82"/>
      <c r="D62" s="83"/>
      <c r="E62" s="37" t="str">
        <f>IF(G62="","",VLOOKUP(G62,費目!$A$3:$C$20,3,FALSE))</f>
        <v/>
      </c>
      <c r="F62" s="76" t="str">
        <f>IF(G62="","",VLOOKUP(G62,費目!$A$3:$C$20,2,FALSE))</f>
        <v/>
      </c>
      <c r="G62" s="42"/>
      <c r="H62" s="43"/>
      <c r="I62" s="27"/>
      <c r="J62" s="10"/>
      <c r="K62" s="27" t="str">
        <f t="shared" si="1"/>
        <v/>
      </c>
    </row>
    <row r="63" spans="1:11" ht="24.75" customHeight="1" x14ac:dyDescent="0.2">
      <c r="A63" s="81"/>
      <c r="B63" s="41"/>
      <c r="C63" s="82"/>
      <c r="D63" s="83"/>
      <c r="E63" s="37" t="str">
        <f>IF(G63="","",VLOOKUP(G63,費目!$A$3:$C$20,3,FALSE))</f>
        <v/>
      </c>
      <c r="F63" s="76" t="str">
        <f>IF(G63="","",VLOOKUP(G63,費目!$A$3:$C$20,2,FALSE))</f>
        <v/>
      </c>
      <c r="G63" s="42"/>
      <c r="H63" s="43"/>
      <c r="I63" s="27"/>
      <c r="J63" s="10"/>
      <c r="K63" s="27" t="str">
        <f t="shared" si="1"/>
        <v/>
      </c>
    </row>
    <row r="64" spans="1:11" ht="24.75" customHeight="1" x14ac:dyDescent="0.2">
      <c r="A64" s="81"/>
      <c r="B64" s="41"/>
      <c r="C64" s="82"/>
      <c r="D64" s="83"/>
      <c r="E64" s="37" t="str">
        <f>IF(G64="","",VLOOKUP(G64,費目!$A$3:$C$20,3,FALSE))</f>
        <v/>
      </c>
      <c r="F64" s="76" t="str">
        <f>IF(G64="","",VLOOKUP(G64,費目!$A$3:$C$20,2,FALSE))</f>
        <v/>
      </c>
      <c r="G64" s="42"/>
      <c r="H64" s="43"/>
      <c r="I64" s="27"/>
      <c r="J64" s="10"/>
      <c r="K64" s="27" t="str">
        <f t="shared" si="1"/>
        <v/>
      </c>
    </row>
    <row r="65" spans="1:11" ht="24.75" customHeight="1" x14ac:dyDescent="0.2">
      <c r="A65" s="81"/>
      <c r="B65" s="41"/>
      <c r="C65" s="82"/>
      <c r="D65" s="83"/>
      <c r="E65" s="37" t="str">
        <f>IF(G65="","",VLOOKUP(G65,費目!$A$3:$C$20,3,FALSE))</f>
        <v/>
      </c>
      <c r="F65" s="76" t="str">
        <f>IF(G65="","",VLOOKUP(G65,費目!$A$3:$C$20,2,FALSE))</f>
        <v/>
      </c>
      <c r="G65" s="42"/>
      <c r="H65" s="43"/>
      <c r="I65" s="27"/>
      <c r="J65" s="10"/>
      <c r="K65" s="27" t="str">
        <f t="shared" si="1"/>
        <v/>
      </c>
    </row>
    <row r="66" spans="1:11" ht="24.75" customHeight="1" x14ac:dyDescent="0.2">
      <c r="A66" s="353" t="s">
        <v>146</v>
      </c>
      <c r="B66" s="354"/>
      <c r="C66" s="354"/>
      <c r="D66" s="354"/>
      <c r="E66" s="354"/>
      <c r="F66" s="354"/>
      <c r="G66" s="354"/>
      <c r="H66" s="229"/>
      <c r="I66" s="27">
        <f>SUM(I7:I32,I41:I65)</f>
        <v>155000</v>
      </c>
      <c r="J66" s="27">
        <f>SUM(J7:J32,J41:J65)</f>
        <v>0</v>
      </c>
      <c r="K66" s="27">
        <f>I66-J66</f>
        <v>155000</v>
      </c>
    </row>
  </sheetData>
  <sheetProtection password="CC7B" sheet="1" selectLockedCells="1"/>
  <protectedRanges>
    <protectedRange sqref="A42:H65 J41:J65 A41:F41 H41" name="範囲4"/>
    <protectedRange sqref="B38" name="範囲3"/>
    <protectedRange sqref="A8:H32 J8:J32 G41" name="範囲2"/>
    <protectedRange sqref="B4" name="範囲1"/>
  </protectedRanges>
  <mergeCells count="8">
    <mergeCell ref="B36:K36"/>
    <mergeCell ref="B38:K38"/>
    <mergeCell ref="A66:H66"/>
    <mergeCell ref="A1:E1"/>
    <mergeCell ref="A35:E35"/>
    <mergeCell ref="B2:K2"/>
    <mergeCell ref="B4:K4"/>
    <mergeCell ref="J33:K33"/>
  </mergeCells>
  <phoneticPr fontId="14"/>
  <printOptions horizontalCentered="1"/>
  <pageMargins left="0.39370078740157483" right="0.39370078740157483" top="0.39370078740157483" bottom="0.74803149606299213" header="0.31496062992125984" footer="0.31496062992125984"/>
  <pageSetup paperSize="9" scale="95" orientation="portrait" r:id="rId1"/>
  <headerFooter differentFirst="1">
    <oddFooter>&amp;C32</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費目!$A$3:$A$20</xm:f>
          </x14:formula1>
          <xm:sqref>G8:G32 G41:G65</xm:sqref>
        </x14:dataValidation>
        <x14:dataValidation type="list" allowBlank="1" showInputMessage="1" showErrorMessage="1">
          <x14:formula1>
            <xm:f>校区名!$B$2:$B$3</xm:f>
          </x14:formula1>
          <xm:sqref>B4:K4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J15"/>
  <sheetViews>
    <sheetView zoomScaleNormal="100" zoomScaleSheetLayoutView="100" workbookViewId="0">
      <selection activeCell="A9" sqref="A9:I9"/>
    </sheetView>
  </sheetViews>
  <sheetFormatPr defaultColWidth="9" defaultRowHeight="13.2" x14ac:dyDescent="0.2"/>
  <cols>
    <col min="1" max="9" width="9.6640625" style="2" customWidth="1"/>
    <col min="10" max="15" width="5.6640625" style="2" customWidth="1"/>
    <col min="16" max="16" width="9" style="2" customWidth="1"/>
    <col min="17" max="19" width="9" style="2"/>
    <col min="20" max="20" width="9" style="2" customWidth="1"/>
    <col min="21" max="16384" width="9" style="2"/>
  </cols>
  <sheetData>
    <row r="1" spans="1:10" ht="27.6" customHeight="1" x14ac:dyDescent="0.2">
      <c r="H1" s="192" t="s">
        <v>108</v>
      </c>
      <c r="I1" s="192"/>
    </row>
    <row r="2" spans="1:10" ht="20.25" customHeight="1" x14ac:dyDescent="0.2">
      <c r="A2" s="193" t="s">
        <v>289</v>
      </c>
      <c r="B2" s="193"/>
      <c r="C2" s="193"/>
      <c r="D2" s="193"/>
      <c r="E2" s="193"/>
      <c r="F2" s="193"/>
      <c r="G2" s="193"/>
      <c r="H2" s="193"/>
      <c r="I2" s="193"/>
    </row>
    <row r="3" spans="1:10" ht="20.25" customHeight="1" x14ac:dyDescent="0.2">
      <c r="A3" s="196" t="s">
        <v>76</v>
      </c>
      <c r="B3" s="196"/>
      <c r="C3" s="196"/>
      <c r="D3" s="196"/>
      <c r="E3" s="196"/>
      <c r="F3" s="196"/>
      <c r="G3" s="196"/>
      <c r="H3" s="196"/>
      <c r="I3" s="196"/>
    </row>
    <row r="4" spans="1:10" ht="20.25" customHeight="1" x14ac:dyDescent="0.2">
      <c r="E4" s="200" t="s">
        <v>371</v>
      </c>
      <c r="F4" s="200"/>
      <c r="G4" s="200"/>
      <c r="H4" s="200"/>
      <c r="I4" s="200"/>
      <c r="J4" s="33"/>
    </row>
    <row r="5" spans="1:10" ht="20.25" customHeight="1" x14ac:dyDescent="0.2">
      <c r="E5" s="200" t="s">
        <v>384</v>
      </c>
      <c r="F5" s="200"/>
      <c r="G5" s="200"/>
      <c r="H5" s="200"/>
      <c r="I5" s="200"/>
    </row>
    <row r="6" spans="1:10" ht="52.5" customHeight="1" x14ac:dyDescent="0.2"/>
    <row r="7" spans="1:10" ht="22.5" customHeight="1" x14ac:dyDescent="0.2">
      <c r="A7" s="197" t="s">
        <v>88</v>
      </c>
      <c r="B7" s="197"/>
      <c r="C7" s="197"/>
      <c r="D7" s="197"/>
      <c r="E7" s="197"/>
      <c r="F7" s="197"/>
      <c r="G7" s="197"/>
      <c r="H7" s="197"/>
      <c r="I7" s="197"/>
    </row>
    <row r="8" spans="1:10" ht="52.5" customHeight="1" x14ac:dyDescent="0.2"/>
    <row r="9" spans="1:10" ht="52.5" customHeight="1" x14ac:dyDescent="0.2">
      <c r="A9" s="198" t="s">
        <v>287</v>
      </c>
      <c r="B9" s="198"/>
      <c r="C9" s="198"/>
      <c r="D9" s="198"/>
      <c r="E9" s="198"/>
      <c r="F9" s="198"/>
      <c r="G9" s="198"/>
      <c r="H9" s="198"/>
      <c r="I9" s="198"/>
    </row>
    <row r="10" spans="1:10" ht="37.5" customHeight="1" x14ac:dyDescent="0.2"/>
    <row r="11" spans="1:10" ht="22.5" customHeight="1" x14ac:dyDescent="0.2">
      <c r="A11" s="199" t="s">
        <v>67</v>
      </c>
      <c r="B11" s="199"/>
      <c r="C11" s="199"/>
      <c r="D11" s="199"/>
      <c r="E11" s="199"/>
      <c r="F11" s="199"/>
      <c r="G11" s="199"/>
      <c r="H11" s="199"/>
      <c r="I11" s="199"/>
    </row>
    <row r="12" spans="1:10" ht="37.5" customHeight="1" x14ac:dyDescent="0.2"/>
    <row r="13" spans="1:10" ht="37.5" customHeight="1" x14ac:dyDescent="0.2">
      <c r="A13" s="194" t="s">
        <v>114</v>
      </c>
      <c r="B13" s="194"/>
      <c r="C13" s="194"/>
      <c r="D13" s="194"/>
      <c r="E13" s="194"/>
      <c r="F13" s="194"/>
      <c r="G13" s="194"/>
      <c r="H13" s="194"/>
      <c r="I13" s="194"/>
    </row>
    <row r="14" spans="1:10" ht="37.5" customHeight="1" x14ac:dyDescent="0.2"/>
    <row r="15" spans="1:10" ht="37.5" customHeight="1" x14ac:dyDescent="0.2">
      <c r="A15" s="195" t="s">
        <v>89</v>
      </c>
      <c r="B15" s="196"/>
      <c r="C15" s="196"/>
      <c r="D15" s="196"/>
      <c r="E15" s="196"/>
      <c r="F15" s="196"/>
      <c r="G15" s="196"/>
      <c r="H15" s="196"/>
      <c r="I15" s="196"/>
    </row>
  </sheetData>
  <sheetProtection algorithmName="SHA-512" hashValue="Ddsdlh9X6pYqqWhZYcCNNUsJoBhUWpFDm/hzt8WNycJZm//bVHBWmujhmGuJkYAyKusBvUQF3uysZIfCAG3thA==" saltValue="rIuRcWxQdvugocQumAhytA==" spinCount="100000" sheet="1" selectLockedCells="1" selectUnlockedCells="1"/>
  <mergeCells count="10">
    <mergeCell ref="A9:I9"/>
    <mergeCell ref="A11:I11"/>
    <mergeCell ref="A13:I13"/>
    <mergeCell ref="A15:I15"/>
    <mergeCell ref="H1:I1"/>
    <mergeCell ref="A2:I2"/>
    <mergeCell ref="A3:I3"/>
    <mergeCell ref="E4:I4"/>
    <mergeCell ref="E5:I5"/>
    <mergeCell ref="A7:I7"/>
  </mergeCells>
  <phoneticPr fontId="14"/>
  <printOptions horizontalCentered="1"/>
  <pageMargins left="0.70866141732283472" right="0.62992125984251968" top="0.78740157480314965"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E4:I4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38"/>
  <sheetViews>
    <sheetView zoomScaleNormal="100" zoomScaleSheetLayoutView="100" workbookViewId="0">
      <selection activeCell="D5" sqref="D5:G5"/>
    </sheetView>
  </sheetViews>
  <sheetFormatPr defaultColWidth="9" defaultRowHeight="13.2" x14ac:dyDescent="0.2"/>
  <cols>
    <col min="1" max="1" width="8.6640625" style="3" customWidth="1"/>
    <col min="2" max="3" width="12.6640625" style="3" customWidth="1"/>
    <col min="4" max="4" width="14" style="6" customWidth="1"/>
    <col min="5" max="5" width="13.21875" style="6" customWidth="1"/>
    <col min="6" max="6" width="13.6640625" style="6" customWidth="1"/>
    <col min="7" max="7" width="13.21875" style="6" customWidth="1"/>
    <col min="8" max="10" width="10.6640625" style="3" customWidth="1"/>
    <col min="11" max="16384" width="9" style="3"/>
  </cols>
  <sheetData>
    <row r="1" spans="1:8" ht="25.05" customHeight="1" thickBot="1" x14ac:dyDescent="0.25">
      <c r="A1" s="378" t="str">
        <f>'様式8（1枚用）'!A1:E1</f>
        <v>令和8年度（2026年度）</v>
      </c>
      <c r="B1" s="379"/>
      <c r="G1" s="6" t="s">
        <v>323</v>
      </c>
    </row>
    <row r="2" spans="1:8" ht="12.75" customHeight="1" x14ac:dyDescent="0.2"/>
    <row r="3" spans="1:8" ht="24.9" customHeight="1" x14ac:dyDescent="0.2">
      <c r="A3" s="234" t="s">
        <v>324</v>
      </c>
      <c r="B3" s="234"/>
      <c r="C3" s="234"/>
      <c r="D3" s="234"/>
      <c r="E3" s="234"/>
      <c r="F3" s="234"/>
      <c r="G3" s="234"/>
    </row>
    <row r="4" spans="1:8" ht="12.75" customHeight="1" x14ac:dyDescent="0.2"/>
    <row r="5" spans="1:8" ht="24.9" customHeight="1" x14ac:dyDescent="0.2">
      <c r="D5" s="235" t="s">
        <v>371</v>
      </c>
      <c r="E5" s="235"/>
      <c r="F5" s="235"/>
      <c r="G5" s="235"/>
      <c r="H5" s="89"/>
    </row>
    <row r="6" spans="1:8" ht="11.25" customHeight="1" x14ac:dyDescent="0.2"/>
    <row r="7" spans="1:8" s="4" customFormat="1" ht="25.2" customHeight="1" x14ac:dyDescent="0.2">
      <c r="A7" s="4" t="s">
        <v>325</v>
      </c>
      <c r="D7" s="6"/>
      <c r="E7" s="6"/>
      <c r="F7" s="6"/>
      <c r="G7" s="5" t="s">
        <v>75</v>
      </c>
    </row>
    <row r="8" spans="1:8" s="4" customFormat="1" ht="25.2" customHeight="1" thickBot="1" x14ac:dyDescent="0.25">
      <c r="A8" s="236" t="s">
        <v>326</v>
      </c>
      <c r="B8" s="380"/>
      <c r="C8" s="380"/>
      <c r="D8" s="231"/>
      <c r="E8" s="189" t="s">
        <v>327</v>
      </c>
      <c r="F8" s="236" t="s">
        <v>328</v>
      </c>
      <c r="G8" s="231"/>
    </row>
    <row r="9" spans="1:8" s="4" customFormat="1" ht="25.2" customHeight="1" thickTop="1" x14ac:dyDescent="0.2">
      <c r="A9" s="373" t="s">
        <v>329</v>
      </c>
      <c r="B9" s="374"/>
      <c r="C9" s="374"/>
      <c r="D9" s="375"/>
      <c r="E9" s="85">
        <v>155000</v>
      </c>
      <c r="F9" s="376">
        <v>155000</v>
      </c>
      <c r="G9" s="377"/>
    </row>
    <row r="10" spans="1:8" s="4" customFormat="1" ht="25.2" customHeight="1" x14ac:dyDescent="0.2">
      <c r="A10" s="353" t="s">
        <v>330</v>
      </c>
      <c r="B10" s="354"/>
      <c r="C10" s="354"/>
      <c r="D10" s="229"/>
      <c r="E10" s="86">
        <f>E9</f>
        <v>155000</v>
      </c>
      <c r="F10" s="370">
        <f>F9</f>
        <v>155000</v>
      </c>
      <c r="G10" s="371"/>
    </row>
    <row r="11" spans="1:8" s="4" customFormat="1" ht="25.2" customHeight="1" x14ac:dyDescent="0.2">
      <c r="D11" s="6"/>
      <c r="E11" s="6"/>
      <c r="F11" s="6"/>
      <c r="G11" s="6"/>
    </row>
    <row r="12" spans="1:8" s="4" customFormat="1" ht="25.2" customHeight="1" x14ac:dyDescent="0.2">
      <c r="A12" s="4" t="s">
        <v>331</v>
      </c>
      <c r="D12" s="6"/>
      <c r="E12" s="6"/>
      <c r="F12" s="6"/>
      <c r="G12" s="5" t="s">
        <v>75</v>
      </c>
    </row>
    <row r="13" spans="1:8" s="4" customFormat="1" ht="25.2" customHeight="1" thickBot="1" x14ac:dyDescent="0.25">
      <c r="A13" s="14" t="s">
        <v>138</v>
      </c>
      <c r="B13" s="16" t="s">
        <v>139</v>
      </c>
      <c r="C13" s="70" t="s">
        <v>100</v>
      </c>
      <c r="D13" s="102" t="s">
        <v>327</v>
      </c>
      <c r="E13" s="14" t="s">
        <v>332</v>
      </c>
      <c r="F13" s="14" t="s">
        <v>143</v>
      </c>
      <c r="G13" s="14" t="s">
        <v>333</v>
      </c>
    </row>
    <row r="14" spans="1:8" s="4" customFormat="1" ht="25.2" customHeight="1" thickTop="1" x14ac:dyDescent="0.2">
      <c r="A14" s="372" t="s">
        <v>334</v>
      </c>
      <c r="B14" s="17" t="s">
        <v>235</v>
      </c>
      <c r="C14" s="67" t="s">
        <v>235</v>
      </c>
      <c r="D14" s="38"/>
      <c r="E14" s="176">
        <f ca="1">SUMIF('様式8（2枚用）'!$G$7:$J$32,C14,'様式8（2枚用）'!J$7:J$32)+SUMIF('様式8（2枚用）'!$G$41:$J$65,C14,'様式8（2枚用）'!$J$41:$J$65)</f>
        <v>0</v>
      </c>
      <c r="F14" s="19" t="str">
        <f>IF(D14="","",(D14-E14))</f>
        <v/>
      </c>
      <c r="G14" s="30"/>
    </row>
    <row r="15" spans="1:8" s="4" customFormat="1" ht="25.2" customHeight="1" x14ac:dyDescent="0.2">
      <c r="A15" s="363"/>
      <c r="B15" s="16" t="s">
        <v>335</v>
      </c>
      <c r="C15" s="68" t="s">
        <v>335</v>
      </c>
      <c r="D15" s="31"/>
      <c r="E15" s="60">
        <f ca="1">SUMIF('様式8（2枚用）'!$G$7:$J$32,C15,'様式8（2枚用）'!J$7:J$32)+SUMIF('様式8（2枚用）'!$G$41:$J$65,C15,'様式8（2枚用）'!$J$41:$J$65)</f>
        <v>0</v>
      </c>
      <c r="F15" s="13" t="str">
        <f>IF(D15="","",(D15-E15))</f>
        <v/>
      </c>
      <c r="G15" s="32"/>
    </row>
    <row r="16" spans="1:8" s="4" customFormat="1" ht="25.2" customHeight="1" x14ac:dyDescent="0.2">
      <c r="A16" s="363"/>
      <c r="B16" s="236" t="s">
        <v>84</v>
      </c>
      <c r="C16" s="366"/>
      <c r="D16" s="61" t="str">
        <f>IF(AND(D14="",D15=""),"",SUM(D14:D15))</f>
        <v/>
      </c>
      <c r="E16" s="60">
        <f ca="1">IF(AND(E14="",E15=""),"",SUM(E14:E15))</f>
        <v>0</v>
      </c>
      <c r="F16" s="13" t="str">
        <f ca="1">IFERROR(D16-E16,"")</f>
        <v/>
      </c>
      <c r="G16" s="32"/>
    </row>
    <row r="17" spans="1:7" s="4" customFormat="1" ht="25.2" customHeight="1" x14ac:dyDescent="0.2">
      <c r="A17" s="367" t="s">
        <v>82</v>
      </c>
      <c r="B17" s="15" t="s">
        <v>83</v>
      </c>
      <c r="C17" s="68" t="s">
        <v>83</v>
      </c>
      <c r="D17" s="29"/>
      <c r="E17" s="12">
        <f ca="1">SUMIF('様式8（2枚用）'!$G$7:$J$32,C17,'様式8（2枚用）'!J$7:J$32)+SUMIF('様式8（2枚用）'!$G$41:$J$65,C17,'様式8（2枚用）'!$J$41:$J$65)</f>
        <v>0</v>
      </c>
      <c r="F17" s="13" t="str">
        <f>IF(D17="","",(D17-E17))</f>
        <v/>
      </c>
      <c r="G17" s="28"/>
    </row>
    <row r="18" spans="1:7" s="4" customFormat="1" ht="25.2" customHeight="1" x14ac:dyDescent="0.2">
      <c r="A18" s="368"/>
      <c r="B18" s="353" t="s">
        <v>84</v>
      </c>
      <c r="C18" s="369"/>
      <c r="D18" s="18" t="str">
        <f>IF(D17="","",D17+0)</f>
        <v/>
      </c>
      <c r="E18" s="12">
        <f ca="1">IF(E17="","",E17+0)</f>
        <v>0</v>
      </c>
      <c r="F18" s="13" t="str">
        <f ca="1">IFERROR(D18-E18,"")</f>
        <v/>
      </c>
      <c r="G18" s="28"/>
    </row>
    <row r="19" spans="1:7" s="4" customFormat="1" ht="25.2" customHeight="1" x14ac:dyDescent="0.2">
      <c r="A19" s="363" t="s">
        <v>203</v>
      </c>
      <c r="B19" s="62" t="s">
        <v>229</v>
      </c>
      <c r="C19" s="68" t="s">
        <v>229</v>
      </c>
      <c r="D19" s="63"/>
      <c r="E19" s="177">
        <f ca="1">SUMIF('様式8（2枚用）'!$G$7:$J$32,C19,'様式8（2枚用）'!J$7:J$32)+SUMIF('様式8（2枚用）'!$G$41:$J$65,C19,'様式8（2枚用）'!$J$41:$J$65)</f>
        <v>0</v>
      </c>
      <c r="F19" s="13" t="str">
        <f t="shared" ref="F19:F25" si="0">IF(D19="","",(D19-E19))</f>
        <v/>
      </c>
      <c r="G19" s="64"/>
    </row>
    <row r="20" spans="1:7" s="4" customFormat="1" ht="25.2" customHeight="1" x14ac:dyDescent="0.2">
      <c r="A20" s="363"/>
      <c r="B20" s="166" t="s">
        <v>336</v>
      </c>
      <c r="C20" s="69" t="s">
        <v>336</v>
      </c>
      <c r="D20" s="63"/>
      <c r="E20" s="177">
        <f ca="1">SUMIF('様式8（2枚用）'!$G$7:$J$32,C20,'様式8（2枚用）'!J$7:J$32)+SUMIF('様式8（2枚用）'!$G$41:$J$65,C20,'様式8（2枚用）'!$J$41:$J$65)</f>
        <v>0</v>
      </c>
      <c r="F20" s="13" t="str">
        <f>IF(D20="","",(D20-E20))</f>
        <v/>
      </c>
      <c r="G20" s="64"/>
    </row>
    <row r="21" spans="1:7" s="4" customFormat="1" ht="25.2" customHeight="1" x14ac:dyDescent="0.2">
      <c r="A21" s="363"/>
      <c r="B21" s="364" t="s">
        <v>101</v>
      </c>
      <c r="C21" s="69" t="s">
        <v>268</v>
      </c>
      <c r="D21" s="29"/>
      <c r="E21" s="12">
        <f ca="1">SUMIF('様式8（2枚用）'!$G$7:$J$32,C21,'様式8（2枚用）'!J$7:J$32)+SUMIF('様式8（2枚用）'!$G$41:$J$65,C21,'様式8（2枚用）'!$J$41:$J$65)</f>
        <v>0</v>
      </c>
      <c r="F21" s="13" t="str">
        <f t="shared" si="0"/>
        <v/>
      </c>
      <c r="G21" s="28"/>
    </row>
    <row r="22" spans="1:7" s="4" customFormat="1" ht="25.2" customHeight="1" x14ac:dyDescent="0.2">
      <c r="A22" s="363"/>
      <c r="B22" s="365"/>
      <c r="C22" s="69" t="s">
        <v>105</v>
      </c>
      <c r="D22" s="29"/>
      <c r="E22" s="12">
        <f ca="1">SUMIF('様式8（2枚用）'!$G$7:$J$32,C22,'様式8（2枚用）'!J$7:J$32)+SUMIF('様式8（2枚用）'!$G$41:$J$65,C22,'様式8（2枚用）'!$J$41:$J$65)</f>
        <v>0</v>
      </c>
      <c r="F22" s="13" t="str">
        <f t="shared" si="0"/>
        <v/>
      </c>
      <c r="G22" s="28"/>
    </row>
    <row r="23" spans="1:7" s="4" customFormat="1" ht="25.2" customHeight="1" x14ac:dyDescent="0.2">
      <c r="A23" s="363"/>
      <c r="B23" s="15" t="s">
        <v>204</v>
      </c>
      <c r="C23" s="68" t="s">
        <v>204</v>
      </c>
      <c r="D23" s="29"/>
      <c r="E23" s="12">
        <f ca="1">SUMIF('様式8（2枚用）'!$G$7:$J$32,C23,'様式8（2枚用）'!J$7:J$32)+SUMIF('様式8（2枚用）'!$G$41:$J$65,C23,'様式8（2枚用）'!$J$41:$J$65)</f>
        <v>0</v>
      </c>
      <c r="F23" s="13" t="str">
        <f t="shared" si="0"/>
        <v/>
      </c>
      <c r="G23" s="28"/>
    </row>
    <row r="24" spans="1:7" s="4" customFormat="1" ht="25.2" customHeight="1" x14ac:dyDescent="0.2">
      <c r="A24" s="363"/>
      <c r="B24" s="15" t="s">
        <v>337</v>
      </c>
      <c r="C24" s="68" t="s">
        <v>337</v>
      </c>
      <c r="D24" s="29"/>
      <c r="E24" s="12">
        <f ca="1">SUMIF('様式8（2枚用）'!$G$7:$J$32,C24,'様式8（2枚用）'!J$7:J$32)+SUMIF('様式8（2枚用）'!$G$41:$J$65,C24,'様式8（2枚用）'!$J$41:$J$65)</f>
        <v>0</v>
      </c>
      <c r="F24" s="13" t="str">
        <f t="shared" si="0"/>
        <v/>
      </c>
      <c r="G24" s="28"/>
    </row>
    <row r="25" spans="1:7" s="4" customFormat="1" ht="25.2" customHeight="1" x14ac:dyDescent="0.2">
      <c r="A25" s="363"/>
      <c r="B25" s="15" t="s">
        <v>95</v>
      </c>
      <c r="C25" s="68" t="s">
        <v>95</v>
      </c>
      <c r="D25" s="40"/>
      <c r="E25" s="12">
        <f ca="1">SUMIF('様式8（2枚用）'!$G$7:$J$32,C25,'様式8（2枚用）'!J$7:J$32)+SUMIF('様式8（2枚用）'!$G$41:$J$65,C25,'様式8（2枚用）'!$J$41:$J$65)</f>
        <v>0</v>
      </c>
      <c r="F25" s="13" t="str">
        <f t="shared" si="0"/>
        <v/>
      </c>
      <c r="G25" s="28"/>
    </row>
    <row r="26" spans="1:7" s="4" customFormat="1" ht="25.2" customHeight="1" x14ac:dyDescent="0.2">
      <c r="A26" s="363"/>
      <c r="B26" s="236" t="s">
        <v>84</v>
      </c>
      <c r="C26" s="366"/>
      <c r="D26" s="61" t="str">
        <f>IF(AND(D19="",D20="",D21="",D22="",D23="",D24="",D25=""),"",SUM(D19:D25))</f>
        <v/>
      </c>
      <c r="E26" s="60">
        <f ca="1">IF(AND(E19="",E20="",E21="",E22="",E23="",E24="",E25=""),"",SUM(E19:E25))</f>
        <v>0</v>
      </c>
      <c r="F26" s="20" t="str">
        <f ca="1">IFERROR(D26-E26,"")</f>
        <v/>
      </c>
      <c r="G26" s="32"/>
    </row>
    <row r="27" spans="1:7" s="4" customFormat="1" ht="25.2" customHeight="1" x14ac:dyDescent="0.2">
      <c r="A27" s="367" t="s">
        <v>243</v>
      </c>
      <c r="B27" s="162" t="s">
        <v>338</v>
      </c>
      <c r="C27" s="68" t="s">
        <v>338</v>
      </c>
      <c r="D27" s="29"/>
      <c r="E27" s="12">
        <f ca="1">SUMIF('様式8（2枚用）'!$G$7:$J$32,C27,'様式8（2枚用）'!J$7:J$32)+SUMIF('様式8（2枚用）'!$G$41:$J$65,C27,'様式8（2枚用）'!$J$41:$J$65)</f>
        <v>0</v>
      </c>
      <c r="F27" s="13" t="str">
        <f>IF(D27="","",(D27-E27))</f>
        <v/>
      </c>
      <c r="G27" s="28"/>
    </row>
    <row r="28" spans="1:7" s="4" customFormat="1" ht="25.2" customHeight="1" x14ac:dyDescent="0.2">
      <c r="A28" s="363"/>
      <c r="B28" s="162" t="s">
        <v>339</v>
      </c>
      <c r="C28" s="68" t="s">
        <v>339</v>
      </c>
      <c r="D28" s="29"/>
      <c r="E28" s="12">
        <f ca="1">SUMIF('様式8（2枚用）'!$G$7:$J$32,C28,'様式8（2枚用）'!J$7:J$32)+SUMIF('様式8（2枚用）'!$G$41:$J$65,C28,'様式8（2枚用）'!$J$41:$J$65)</f>
        <v>0</v>
      </c>
      <c r="F28" s="13" t="str">
        <f>IF(D28="","",(D28-E28))</f>
        <v/>
      </c>
      <c r="G28" s="28"/>
    </row>
    <row r="29" spans="1:7" s="4" customFormat="1" ht="25.2" customHeight="1" x14ac:dyDescent="0.2">
      <c r="A29" s="363"/>
      <c r="B29" s="162" t="s">
        <v>340</v>
      </c>
      <c r="C29" s="68" t="s">
        <v>340</v>
      </c>
      <c r="D29" s="29"/>
      <c r="E29" s="12">
        <f ca="1">SUMIF('様式8（2枚用）'!$G$7:$J$32,C29,'様式8（2枚用）'!J$7:J$32)+SUMIF('様式8（2枚用）'!$G$41:$J$65,C29,'様式8（2枚用）'!$J$41:$J$65)</f>
        <v>0</v>
      </c>
      <c r="F29" s="13" t="str">
        <f>IF(D29="","",(D29-E29))</f>
        <v/>
      </c>
      <c r="G29" s="28"/>
    </row>
    <row r="30" spans="1:7" s="4" customFormat="1" ht="25.2" customHeight="1" x14ac:dyDescent="0.2">
      <c r="A30" s="368"/>
      <c r="B30" s="354" t="s">
        <v>84</v>
      </c>
      <c r="C30" s="369"/>
      <c r="D30" s="18" t="str">
        <f>IF(AND(D27="",D28="",D29=""),"",SUM(D27:D29))</f>
        <v/>
      </c>
      <c r="E30" s="12">
        <f ca="1">IF(AND(E27="",E28="",E29=""),"",SUM(E27:E29))</f>
        <v>0</v>
      </c>
      <c r="F30" s="13" t="str">
        <f ca="1">IFERROR(D30-E30,"")</f>
        <v/>
      </c>
      <c r="G30" s="28"/>
    </row>
    <row r="31" spans="1:7" s="4" customFormat="1" ht="25.2" customHeight="1" x14ac:dyDescent="0.2">
      <c r="A31" s="367" t="s">
        <v>341</v>
      </c>
      <c r="B31" s="162" t="s">
        <v>342</v>
      </c>
      <c r="C31" s="7" t="s">
        <v>342</v>
      </c>
      <c r="D31" s="63"/>
      <c r="E31" s="177">
        <f ca="1">SUMIF('様式8（2枚用）'!$G$7:$J$32,C31,'様式8（2枚用）'!J$7:J$32)+SUMIF('様式8（2枚用）'!$G$41:$J$65,C31,'様式8（2枚用）'!$J$41:$J$65)</f>
        <v>0</v>
      </c>
      <c r="F31" s="13" t="str">
        <f>IF(D31="","",(D31-E31))</f>
        <v/>
      </c>
      <c r="G31" s="64"/>
    </row>
    <row r="32" spans="1:7" s="4" customFormat="1" ht="25.2" customHeight="1" x14ac:dyDescent="0.2">
      <c r="A32" s="368"/>
      <c r="B32" s="354" t="s">
        <v>84</v>
      </c>
      <c r="C32" s="229"/>
      <c r="D32" s="178" t="str">
        <f>IF(AND(D31=""),"",D31)</f>
        <v/>
      </c>
      <c r="E32" s="177">
        <f ca="1">IF(AND(E31=""),"",E31)</f>
        <v>0</v>
      </c>
      <c r="F32" s="13" t="str">
        <f ca="1">IFERROR(D32-E32,"")</f>
        <v/>
      </c>
      <c r="G32" s="64"/>
    </row>
    <row r="33" spans="1:7" s="4" customFormat="1" ht="25.2" customHeight="1" x14ac:dyDescent="0.2">
      <c r="A33" s="358" t="s">
        <v>343</v>
      </c>
      <c r="B33" s="171" t="s">
        <v>344</v>
      </c>
      <c r="C33" s="68" t="s">
        <v>344</v>
      </c>
      <c r="D33" s="63"/>
      <c r="E33" s="177">
        <f ca="1">SUMIF('様式8（2枚用）'!$G$7:$J$32,C33,'様式8（2枚用）'!J$7:J$32)+SUMIF('様式8（2枚用）'!$G$41:$J$65,C33,'様式8（2枚用）'!$J$41:$J$65)</f>
        <v>0</v>
      </c>
      <c r="F33" s="13" t="str">
        <f t="shared" ref="F33:F34" si="1">IF(D33="","",(D33-E33))</f>
        <v/>
      </c>
      <c r="G33" s="64"/>
    </row>
    <row r="34" spans="1:7" s="4" customFormat="1" ht="25.2" customHeight="1" x14ac:dyDescent="0.2">
      <c r="A34" s="358"/>
      <c r="B34" s="162" t="s">
        <v>345</v>
      </c>
      <c r="C34" s="68" t="s">
        <v>345</v>
      </c>
      <c r="D34" s="63"/>
      <c r="E34" s="177">
        <f ca="1">SUMIF('様式8（2枚用）'!$G$7:$J$32,C34,'様式8（2枚用）'!J$7:J$32)+SUMIF('様式8（2枚用）'!$G$41:$J$65,C34,'様式8（2枚用）'!$J$41:$J$65)</f>
        <v>0</v>
      </c>
      <c r="F34" s="13" t="str">
        <f t="shared" si="1"/>
        <v/>
      </c>
      <c r="G34" s="64"/>
    </row>
    <row r="35" spans="1:7" s="4" customFormat="1" ht="25.2" customHeight="1" x14ac:dyDescent="0.2">
      <c r="A35" s="358"/>
      <c r="B35" s="172" t="s">
        <v>346</v>
      </c>
      <c r="C35" s="69" t="s">
        <v>346</v>
      </c>
      <c r="D35" s="29"/>
      <c r="E35" s="12">
        <f ca="1">SUMIF('様式8（2枚用）'!$G$7:$J$32,C35,'様式8（2枚用）'!J$7:J$32)+SUMIF('様式8（2枚用）'!$G$41:$J$65,C35,'様式8（2枚用）'!$J$41:$J$65)</f>
        <v>0</v>
      </c>
      <c r="F35" s="13" t="str">
        <f>IF(D35="","",(D35-E35))</f>
        <v/>
      </c>
      <c r="G35" s="28"/>
    </row>
    <row r="36" spans="1:7" s="4" customFormat="1" ht="25.2" customHeight="1" x14ac:dyDescent="0.2">
      <c r="A36" s="358"/>
      <c r="B36" s="174" t="s">
        <v>347</v>
      </c>
      <c r="C36" s="68" t="s">
        <v>347</v>
      </c>
      <c r="D36" s="31"/>
      <c r="E36" s="60">
        <f ca="1">SUMIF('様式8（2枚用）'!$G$7:$J$32,C36,'様式8（2枚用）'!J$7:J$32)+SUMIF('様式8（2枚用）'!$G$41:$J$65,C36,'様式8（2枚用）'!$J$41:$J$65)</f>
        <v>0</v>
      </c>
      <c r="F36" s="13" t="str">
        <f>IF(D36="","",(D36-E36))</f>
        <v/>
      </c>
      <c r="G36" s="32"/>
    </row>
    <row r="37" spans="1:7" ht="25.2" customHeight="1" thickBot="1" x14ac:dyDescent="0.25">
      <c r="A37" s="359"/>
      <c r="B37" s="360" t="s">
        <v>84</v>
      </c>
      <c r="C37" s="361"/>
      <c r="D37" s="18" t="str">
        <f>IF(AND(D33="",D34="",D35="",D36=""),"",SUM(D33:D36))</f>
        <v/>
      </c>
      <c r="E37" s="12">
        <f ca="1">IF(AND(E33="",E34="",E35="",E36=""),"",SUM(E33:E36))</f>
        <v>0</v>
      </c>
      <c r="F37" s="13" t="str">
        <f ca="1">IFERROR(D37-E37,"")</f>
        <v/>
      </c>
      <c r="G37" s="28"/>
    </row>
    <row r="38" spans="1:7" ht="25.2" customHeight="1" x14ac:dyDescent="0.2">
      <c r="A38" s="218" t="s">
        <v>330</v>
      </c>
      <c r="B38" s="219"/>
      <c r="C38" s="362"/>
      <c r="D38" s="39" t="str">
        <f>IF(AND(D16="",D18="",D26="",D30="",D37=""),"",SUM(D16,D18,D26,D30,D37))</f>
        <v/>
      </c>
      <c r="E38" s="21">
        <f ca="1">IF(AND(E16="",E18="",E26="",E30="",E32="",E37=""),"",SUM(E16,E18,E26,E30,E32,E37))</f>
        <v>0</v>
      </c>
      <c r="F38" s="22" t="str">
        <f ca="1">IFERROR((D38-E38),"")</f>
        <v/>
      </c>
      <c r="G38" s="21"/>
    </row>
  </sheetData>
  <sheetProtection password="CC7B" sheet="1" objects="1" scenarios="1" selectLockedCells="1"/>
  <protectedRanges>
    <protectedRange sqref="G38" name="範囲12"/>
    <protectedRange sqref="D5" name="範囲1"/>
    <protectedRange sqref="D14:E15" name="範囲2"/>
    <protectedRange sqref="G14:G15" name="範囲3"/>
    <protectedRange sqref="D17:E17" name="範囲4"/>
    <protectedRange sqref="G17" name="範囲5"/>
    <protectedRange sqref="D19:E25" name="範囲6"/>
    <protectedRange sqref="G19:G25" name="範囲7"/>
    <protectedRange sqref="D27:E29" name="範囲8"/>
    <protectedRange sqref="G27:G29" name="範囲9"/>
    <protectedRange sqref="D32:E36" name="範囲10"/>
    <protectedRange sqref="G32:G36" name="範囲11"/>
  </protectedRanges>
  <mergeCells count="23">
    <mergeCell ref="A9:D9"/>
    <mergeCell ref="F9:G9"/>
    <mergeCell ref="A1:B1"/>
    <mergeCell ref="A3:G3"/>
    <mergeCell ref="A8:D8"/>
    <mergeCell ref="F8:G8"/>
    <mergeCell ref="D5:G5"/>
    <mergeCell ref="A10:D10"/>
    <mergeCell ref="F10:G10"/>
    <mergeCell ref="A14:A16"/>
    <mergeCell ref="B16:C16"/>
    <mergeCell ref="A17:A18"/>
    <mergeCell ref="B18:C18"/>
    <mergeCell ref="A33:A37"/>
    <mergeCell ref="B37:C37"/>
    <mergeCell ref="A38:C38"/>
    <mergeCell ref="A19:A26"/>
    <mergeCell ref="B21:B22"/>
    <mergeCell ref="B26:C26"/>
    <mergeCell ref="A27:A30"/>
    <mergeCell ref="B30:C30"/>
    <mergeCell ref="A31:A32"/>
    <mergeCell ref="B32:C32"/>
  </mergeCells>
  <phoneticPr fontId="14"/>
  <printOptions horizontalCentered="1"/>
  <pageMargins left="0.39370078740157483" right="0.39370078740157483" top="0" bottom="0.39370078740157483" header="0.31496062992125984" footer="0.19685039370078741"/>
  <pageSetup paperSize="9" scale="92" orientation="portrait" r:id="rId1"/>
  <headerFooter>
    <oddFooter xml:space="preserve">&amp;C&amp;"ＭＳ 明朝,標準"
</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D5:G5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100"/>
  <sheetViews>
    <sheetView view="pageBreakPreview" zoomScaleNormal="100" zoomScaleSheetLayoutView="100" workbookViewId="0">
      <selection activeCell="B4" sqref="B4:K4"/>
    </sheetView>
  </sheetViews>
  <sheetFormatPr defaultColWidth="9" defaultRowHeight="13.2" x14ac:dyDescent="0.2"/>
  <cols>
    <col min="1" max="1" width="5.44140625" style="4" customWidth="1"/>
    <col min="2" max="4" width="4.77734375" style="4" customWidth="1"/>
    <col min="5" max="7" width="9.88671875" style="4" customWidth="1"/>
    <col min="8" max="8" width="18.77734375" style="5" customWidth="1"/>
    <col min="9" max="11" width="11.21875" style="6" customWidth="1"/>
    <col min="12" max="13" width="9" style="4"/>
    <col min="14" max="14" width="10.77734375" style="4" bestFit="1" customWidth="1"/>
    <col min="15" max="256" width="9" style="4"/>
    <col min="257" max="257" width="5.44140625" style="4" customWidth="1"/>
    <col min="258" max="260" width="4.77734375" style="4" customWidth="1"/>
    <col min="261" max="263" width="9.88671875" style="4" customWidth="1"/>
    <col min="264" max="264" width="18.77734375" style="4" customWidth="1"/>
    <col min="265" max="267" width="11.21875" style="4" customWidth="1"/>
    <col min="268" max="269" width="9" style="4"/>
    <col min="270" max="270" width="10.77734375" style="4" bestFit="1" customWidth="1"/>
    <col min="271" max="512" width="9" style="4"/>
    <col min="513" max="513" width="5.44140625" style="4" customWidth="1"/>
    <col min="514" max="516" width="4.77734375" style="4" customWidth="1"/>
    <col min="517" max="519" width="9.88671875" style="4" customWidth="1"/>
    <col min="520" max="520" width="18.77734375" style="4" customWidth="1"/>
    <col min="521" max="523" width="11.21875" style="4" customWidth="1"/>
    <col min="524" max="525" width="9" style="4"/>
    <col min="526" max="526" width="10.77734375" style="4" bestFit="1" customWidth="1"/>
    <col min="527" max="768" width="9" style="4"/>
    <col min="769" max="769" width="5.44140625" style="4" customWidth="1"/>
    <col min="770" max="772" width="4.77734375" style="4" customWidth="1"/>
    <col min="773" max="775" width="9.88671875" style="4" customWidth="1"/>
    <col min="776" max="776" width="18.77734375" style="4" customWidth="1"/>
    <col min="777" max="779" width="11.21875" style="4" customWidth="1"/>
    <col min="780" max="781" width="9" style="4"/>
    <col min="782" max="782" width="10.77734375" style="4" bestFit="1" customWidth="1"/>
    <col min="783" max="1024" width="9" style="4"/>
    <col min="1025" max="1025" width="5.44140625" style="4" customWidth="1"/>
    <col min="1026" max="1028" width="4.77734375" style="4" customWidth="1"/>
    <col min="1029" max="1031" width="9.88671875" style="4" customWidth="1"/>
    <col min="1032" max="1032" width="18.77734375" style="4" customWidth="1"/>
    <col min="1033" max="1035" width="11.21875" style="4" customWidth="1"/>
    <col min="1036" max="1037" width="9" style="4"/>
    <col min="1038" max="1038" width="10.77734375" style="4" bestFit="1" customWidth="1"/>
    <col min="1039" max="1280" width="9" style="4"/>
    <col min="1281" max="1281" width="5.44140625" style="4" customWidth="1"/>
    <col min="1282" max="1284" width="4.77734375" style="4" customWidth="1"/>
    <col min="1285" max="1287" width="9.88671875" style="4" customWidth="1"/>
    <col min="1288" max="1288" width="18.77734375" style="4" customWidth="1"/>
    <col min="1289" max="1291" width="11.21875" style="4" customWidth="1"/>
    <col min="1292" max="1293" width="9" style="4"/>
    <col min="1294" max="1294" width="10.77734375" style="4" bestFit="1" customWidth="1"/>
    <col min="1295" max="1536" width="9" style="4"/>
    <col min="1537" max="1537" width="5.44140625" style="4" customWidth="1"/>
    <col min="1538" max="1540" width="4.77734375" style="4" customWidth="1"/>
    <col min="1541" max="1543" width="9.88671875" style="4" customWidth="1"/>
    <col min="1544" max="1544" width="18.77734375" style="4" customWidth="1"/>
    <col min="1545" max="1547" width="11.21875" style="4" customWidth="1"/>
    <col min="1548" max="1549" width="9" style="4"/>
    <col min="1550" max="1550" width="10.77734375" style="4" bestFit="1" customWidth="1"/>
    <col min="1551" max="1792" width="9" style="4"/>
    <col min="1793" max="1793" width="5.44140625" style="4" customWidth="1"/>
    <col min="1794" max="1796" width="4.77734375" style="4" customWidth="1"/>
    <col min="1797" max="1799" width="9.88671875" style="4" customWidth="1"/>
    <col min="1800" max="1800" width="18.77734375" style="4" customWidth="1"/>
    <col min="1801" max="1803" width="11.21875" style="4" customWidth="1"/>
    <col min="1804" max="1805" width="9" style="4"/>
    <col min="1806" max="1806" width="10.77734375" style="4" bestFit="1" customWidth="1"/>
    <col min="1807" max="2048" width="9" style="4"/>
    <col min="2049" max="2049" width="5.44140625" style="4" customWidth="1"/>
    <col min="2050" max="2052" width="4.77734375" style="4" customWidth="1"/>
    <col min="2053" max="2055" width="9.88671875" style="4" customWidth="1"/>
    <col min="2056" max="2056" width="18.77734375" style="4" customWidth="1"/>
    <col min="2057" max="2059" width="11.21875" style="4" customWidth="1"/>
    <col min="2060" max="2061" width="9" style="4"/>
    <col min="2062" max="2062" width="10.77734375" style="4" bestFit="1" customWidth="1"/>
    <col min="2063" max="2304" width="9" style="4"/>
    <col min="2305" max="2305" width="5.44140625" style="4" customWidth="1"/>
    <col min="2306" max="2308" width="4.77734375" style="4" customWidth="1"/>
    <col min="2309" max="2311" width="9.88671875" style="4" customWidth="1"/>
    <col min="2312" max="2312" width="18.77734375" style="4" customWidth="1"/>
    <col min="2313" max="2315" width="11.21875" style="4" customWidth="1"/>
    <col min="2316" max="2317" width="9" style="4"/>
    <col min="2318" max="2318" width="10.77734375" style="4" bestFit="1" customWidth="1"/>
    <col min="2319" max="2560" width="9" style="4"/>
    <col min="2561" max="2561" width="5.44140625" style="4" customWidth="1"/>
    <col min="2562" max="2564" width="4.77734375" style="4" customWidth="1"/>
    <col min="2565" max="2567" width="9.88671875" style="4" customWidth="1"/>
    <col min="2568" max="2568" width="18.77734375" style="4" customWidth="1"/>
    <col min="2569" max="2571" width="11.21875" style="4" customWidth="1"/>
    <col min="2572" max="2573" width="9" style="4"/>
    <col min="2574" max="2574" width="10.77734375" style="4" bestFit="1" customWidth="1"/>
    <col min="2575" max="2816" width="9" style="4"/>
    <col min="2817" max="2817" width="5.44140625" style="4" customWidth="1"/>
    <col min="2818" max="2820" width="4.77734375" style="4" customWidth="1"/>
    <col min="2821" max="2823" width="9.88671875" style="4" customWidth="1"/>
    <col min="2824" max="2824" width="18.77734375" style="4" customWidth="1"/>
    <col min="2825" max="2827" width="11.21875" style="4" customWidth="1"/>
    <col min="2828" max="2829" width="9" style="4"/>
    <col min="2830" max="2830" width="10.77734375" style="4" bestFit="1" customWidth="1"/>
    <col min="2831" max="3072" width="9" style="4"/>
    <col min="3073" max="3073" width="5.44140625" style="4" customWidth="1"/>
    <col min="3074" max="3076" width="4.77734375" style="4" customWidth="1"/>
    <col min="3077" max="3079" width="9.88671875" style="4" customWidth="1"/>
    <col min="3080" max="3080" width="18.77734375" style="4" customWidth="1"/>
    <col min="3081" max="3083" width="11.21875" style="4" customWidth="1"/>
    <col min="3084" max="3085" width="9" style="4"/>
    <col min="3086" max="3086" width="10.77734375" style="4" bestFit="1" customWidth="1"/>
    <col min="3087" max="3328" width="9" style="4"/>
    <col min="3329" max="3329" width="5.44140625" style="4" customWidth="1"/>
    <col min="3330" max="3332" width="4.77734375" style="4" customWidth="1"/>
    <col min="3333" max="3335" width="9.88671875" style="4" customWidth="1"/>
    <col min="3336" max="3336" width="18.77734375" style="4" customWidth="1"/>
    <col min="3337" max="3339" width="11.21875" style="4" customWidth="1"/>
    <col min="3340" max="3341" width="9" style="4"/>
    <col min="3342" max="3342" width="10.77734375" style="4" bestFit="1" customWidth="1"/>
    <col min="3343" max="3584" width="9" style="4"/>
    <col min="3585" max="3585" width="5.44140625" style="4" customWidth="1"/>
    <col min="3586" max="3588" width="4.77734375" style="4" customWidth="1"/>
    <col min="3589" max="3591" width="9.88671875" style="4" customWidth="1"/>
    <col min="3592" max="3592" width="18.77734375" style="4" customWidth="1"/>
    <col min="3593" max="3595" width="11.21875" style="4" customWidth="1"/>
    <col min="3596" max="3597" width="9" style="4"/>
    <col min="3598" max="3598" width="10.77734375" style="4" bestFit="1" customWidth="1"/>
    <col min="3599" max="3840" width="9" style="4"/>
    <col min="3841" max="3841" width="5.44140625" style="4" customWidth="1"/>
    <col min="3842" max="3844" width="4.77734375" style="4" customWidth="1"/>
    <col min="3845" max="3847" width="9.88671875" style="4" customWidth="1"/>
    <col min="3848" max="3848" width="18.77734375" style="4" customWidth="1"/>
    <col min="3849" max="3851" width="11.21875" style="4" customWidth="1"/>
    <col min="3852" max="3853" width="9" style="4"/>
    <col min="3854" max="3854" width="10.77734375" style="4" bestFit="1" customWidth="1"/>
    <col min="3855" max="4096" width="9" style="4"/>
    <col min="4097" max="4097" width="5.44140625" style="4" customWidth="1"/>
    <col min="4098" max="4100" width="4.77734375" style="4" customWidth="1"/>
    <col min="4101" max="4103" width="9.88671875" style="4" customWidth="1"/>
    <col min="4104" max="4104" width="18.77734375" style="4" customWidth="1"/>
    <col min="4105" max="4107" width="11.21875" style="4" customWidth="1"/>
    <col min="4108" max="4109" width="9" style="4"/>
    <col min="4110" max="4110" width="10.77734375" style="4" bestFit="1" customWidth="1"/>
    <col min="4111" max="4352" width="9" style="4"/>
    <col min="4353" max="4353" width="5.44140625" style="4" customWidth="1"/>
    <col min="4354" max="4356" width="4.77734375" style="4" customWidth="1"/>
    <col min="4357" max="4359" width="9.88671875" style="4" customWidth="1"/>
    <col min="4360" max="4360" width="18.77734375" style="4" customWidth="1"/>
    <col min="4361" max="4363" width="11.21875" style="4" customWidth="1"/>
    <col min="4364" max="4365" width="9" style="4"/>
    <col min="4366" max="4366" width="10.77734375" style="4" bestFit="1" customWidth="1"/>
    <col min="4367" max="4608" width="9" style="4"/>
    <col min="4609" max="4609" width="5.44140625" style="4" customWidth="1"/>
    <col min="4610" max="4612" width="4.77734375" style="4" customWidth="1"/>
    <col min="4613" max="4615" width="9.88671875" style="4" customWidth="1"/>
    <col min="4616" max="4616" width="18.77734375" style="4" customWidth="1"/>
    <col min="4617" max="4619" width="11.21875" style="4" customWidth="1"/>
    <col min="4620" max="4621" width="9" style="4"/>
    <col min="4622" max="4622" width="10.77734375" style="4" bestFit="1" customWidth="1"/>
    <col min="4623" max="4864" width="9" style="4"/>
    <col min="4865" max="4865" width="5.44140625" style="4" customWidth="1"/>
    <col min="4866" max="4868" width="4.77734375" style="4" customWidth="1"/>
    <col min="4869" max="4871" width="9.88671875" style="4" customWidth="1"/>
    <col min="4872" max="4872" width="18.77734375" style="4" customWidth="1"/>
    <col min="4873" max="4875" width="11.21875" style="4" customWidth="1"/>
    <col min="4876" max="4877" width="9" style="4"/>
    <col min="4878" max="4878" width="10.77734375" style="4" bestFit="1" customWidth="1"/>
    <col min="4879" max="5120" width="9" style="4"/>
    <col min="5121" max="5121" width="5.44140625" style="4" customWidth="1"/>
    <col min="5122" max="5124" width="4.77734375" style="4" customWidth="1"/>
    <col min="5125" max="5127" width="9.88671875" style="4" customWidth="1"/>
    <col min="5128" max="5128" width="18.77734375" style="4" customWidth="1"/>
    <col min="5129" max="5131" width="11.21875" style="4" customWidth="1"/>
    <col min="5132" max="5133" width="9" style="4"/>
    <col min="5134" max="5134" width="10.77734375" style="4" bestFit="1" customWidth="1"/>
    <col min="5135" max="5376" width="9" style="4"/>
    <col min="5377" max="5377" width="5.44140625" style="4" customWidth="1"/>
    <col min="5378" max="5380" width="4.77734375" style="4" customWidth="1"/>
    <col min="5381" max="5383" width="9.88671875" style="4" customWidth="1"/>
    <col min="5384" max="5384" width="18.77734375" style="4" customWidth="1"/>
    <col min="5385" max="5387" width="11.21875" style="4" customWidth="1"/>
    <col min="5388" max="5389" width="9" style="4"/>
    <col min="5390" max="5390" width="10.77734375" style="4" bestFit="1" customWidth="1"/>
    <col min="5391" max="5632" width="9" style="4"/>
    <col min="5633" max="5633" width="5.44140625" style="4" customWidth="1"/>
    <col min="5634" max="5636" width="4.77734375" style="4" customWidth="1"/>
    <col min="5637" max="5639" width="9.88671875" style="4" customWidth="1"/>
    <col min="5640" max="5640" width="18.77734375" style="4" customWidth="1"/>
    <col min="5641" max="5643" width="11.21875" style="4" customWidth="1"/>
    <col min="5644" max="5645" width="9" style="4"/>
    <col min="5646" max="5646" width="10.77734375" style="4" bestFit="1" customWidth="1"/>
    <col min="5647" max="5888" width="9" style="4"/>
    <col min="5889" max="5889" width="5.44140625" style="4" customWidth="1"/>
    <col min="5890" max="5892" width="4.77734375" style="4" customWidth="1"/>
    <col min="5893" max="5895" width="9.88671875" style="4" customWidth="1"/>
    <col min="5896" max="5896" width="18.77734375" style="4" customWidth="1"/>
    <col min="5897" max="5899" width="11.21875" style="4" customWidth="1"/>
    <col min="5900" max="5901" width="9" style="4"/>
    <col min="5902" max="5902" width="10.77734375" style="4" bestFit="1" customWidth="1"/>
    <col min="5903" max="6144" width="9" style="4"/>
    <col min="6145" max="6145" width="5.44140625" style="4" customWidth="1"/>
    <col min="6146" max="6148" width="4.77734375" style="4" customWidth="1"/>
    <col min="6149" max="6151" width="9.88671875" style="4" customWidth="1"/>
    <col min="6152" max="6152" width="18.77734375" style="4" customWidth="1"/>
    <col min="6153" max="6155" width="11.21875" style="4" customWidth="1"/>
    <col min="6156" max="6157" width="9" style="4"/>
    <col min="6158" max="6158" width="10.77734375" style="4" bestFit="1" customWidth="1"/>
    <col min="6159" max="6400" width="9" style="4"/>
    <col min="6401" max="6401" width="5.44140625" style="4" customWidth="1"/>
    <col min="6402" max="6404" width="4.77734375" style="4" customWidth="1"/>
    <col min="6405" max="6407" width="9.88671875" style="4" customWidth="1"/>
    <col min="6408" max="6408" width="18.77734375" style="4" customWidth="1"/>
    <col min="6409" max="6411" width="11.21875" style="4" customWidth="1"/>
    <col min="6412" max="6413" width="9" style="4"/>
    <col min="6414" max="6414" width="10.77734375" style="4" bestFit="1" customWidth="1"/>
    <col min="6415" max="6656" width="9" style="4"/>
    <col min="6657" max="6657" width="5.44140625" style="4" customWidth="1"/>
    <col min="6658" max="6660" width="4.77734375" style="4" customWidth="1"/>
    <col min="6661" max="6663" width="9.88671875" style="4" customWidth="1"/>
    <col min="6664" max="6664" width="18.77734375" style="4" customWidth="1"/>
    <col min="6665" max="6667" width="11.21875" style="4" customWidth="1"/>
    <col min="6668" max="6669" width="9" style="4"/>
    <col min="6670" max="6670" width="10.77734375" style="4" bestFit="1" customWidth="1"/>
    <col min="6671" max="6912" width="9" style="4"/>
    <col min="6913" max="6913" width="5.44140625" style="4" customWidth="1"/>
    <col min="6914" max="6916" width="4.77734375" style="4" customWidth="1"/>
    <col min="6917" max="6919" width="9.88671875" style="4" customWidth="1"/>
    <col min="6920" max="6920" width="18.77734375" style="4" customWidth="1"/>
    <col min="6921" max="6923" width="11.21875" style="4" customWidth="1"/>
    <col min="6924" max="6925" width="9" style="4"/>
    <col min="6926" max="6926" width="10.77734375" style="4" bestFit="1" customWidth="1"/>
    <col min="6927" max="7168" width="9" style="4"/>
    <col min="7169" max="7169" width="5.44140625" style="4" customWidth="1"/>
    <col min="7170" max="7172" width="4.77734375" style="4" customWidth="1"/>
    <col min="7173" max="7175" width="9.88671875" style="4" customWidth="1"/>
    <col min="7176" max="7176" width="18.77734375" style="4" customWidth="1"/>
    <col min="7177" max="7179" width="11.21875" style="4" customWidth="1"/>
    <col min="7180" max="7181" width="9" style="4"/>
    <col min="7182" max="7182" width="10.77734375" style="4" bestFit="1" customWidth="1"/>
    <col min="7183" max="7424" width="9" style="4"/>
    <col min="7425" max="7425" width="5.44140625" style="4" customWidth="1"/>
    <col min="7426" max="7428" width="4.77734375" style="4" customWidth="1"/>
    <col min="7429" max="7431" width="9.88671875" style="4" customWidth="1"/>
    <col min="7432" max="7432" width="18.77734375" style="4" customWidth="1"/>
    <col min="7433" max="7435" width="11.21875" style="4" customWidth="1"/>
    <col min="7436" max="7437" width="9" style="4"/>
    <col min="7438" max="7438" width="10.77734375" style="4" bestFit="1" customWidth="1"/>
    <col min="7439" max="7680" width="9" style="4"/>
    <col min="7681" max="7681" width="5.44140625" style="4" customWidth="1"/>
    <col min="7682" max="7684" width="4.77734375" style="4" customWidth="1"/>
    <col min="7685" max="7687" width="9.88671875" style="4" customWidth="1"/>
    <col min="7688" max="7688" width="18.77734375" style="4" customWidth="1"/>
    <col min="7689" max="7691" width="11.21875" style="4" customWidth="1"/>
    <col min="7692" max="7693" width="9" style="4"/>
    <col min="7694" max="7694" width="10.77734375" style="4" bestFit="1" customWidth="1"/>
    <col min="7695" max="7936" width="9" style="4"/>
    <col min="7937" max="7937" width="5.44140625" style="4" customWidth="1"/>
    <col min="7938" max="7940" width="4.77734375" style="4" customWidth="1"/>
    <col min="7941" max="7943" width="9.88671875" style="4" customWidth="1"/>
    <col min="7944" max="7944" width="18.77734375" style="4" customWidth="1"/>
    <col min="7945" max="7947" width="11.21875" style="4" customWidth="1"/>
    <col min="7948" max="7949" width="9" style="4"/>
    <col min="7950" max="7950" width="10.77734375" style="4" bestFit="1" customWidth="1"/>
    <col min="7951" max="8192" width="9" style="4"/>
    <col min="8193" max="8193" width="5.44140625" style="4" customWidth="1"/>
    <col min="8194" max="8196" width="4.77734375" style="4" customWidth="1"/>
    <col min="8197" max="8199" width="9.88671875" style="4" customWidth="1"/>
    <col min="8200" max="8200" width="18.77734375" style="4" customWidth="1"/>
    <col min="8201" max="8203" width="11.21875" style="4" customWidth="1"/>
    <col min="8204" max="8205" width="9" style="4"/>
    <col min="8206" max="8206" width="10.77734375" style="4" bestFit="1" customWidth="1"/>
    <col min="8207" max="8448" width="9" style="4"/>
    <col min="8449" max="8449" width="5.44140625" style="4" customWidth="1"/>
    <col min="8450" max="8452" width="4.77734375" style="4" customWidth="1"/>
    <col min="8453" max="8455" width="9.88671875" style="4" customWidth="1"/>
    <col min="8456" max="8456" width="18.77734375" style="4" customWidth="1"/>
    <col min="8457" max="8459" width="11.21875" style="4" customWidth="1"/>
    <col min="8460" max="8461" width="9" style="4"/>
    <col min="8462" max="8462" width="10.77734375" style="4" bestFit="1" customWidth="1"/>
    <col min="8463" max="8704" width="9" style="4"/>
    <col min="8705" max="8705" width="5.44140625" style="4" customWidth="1"/>
    <col min="8706" max="8708" width="4.77734375" style="4" customWidth="1"/>
    <col min="8709" max="8711" width="9.88671875" style="4" customWidth="1"/>
    <col min="8712" max="8712" width="18.77734375" style="4" customWidth="1"/>
    <col min="8713" max="8715" width="11.21875" style="4" customWidth="1"/>
    <col min="8716" max="8717" width="9" style="4"/>
    <col min="8718" max="8718" width="10.77734375" style="4" bestFit="1" customWidth="1"/>
    <col min="8719" max="8960" width="9" style="4"/>
    <col min="8961" max="8961" width="5.44140625" style="4" customWidth="1"/>
    <col min="8962" max="8964" width="4.77734375" style="4" customWidth="1"/>
    <col min="8965" max="8967" width="9.88671875" style="4" customWidth="1"/>
    <col min="8968" max="8968" width="18.77734375" style="4" customWidth="1"/>
    <col min="8969" max="8971" width="11.21875" style="4" customWidth="1"/>
    <col min="8972" max="8973" width="9" style="4"/>
    <col min="8974" max="8974" width="10.77734375" style="4" bestFit="1" customWidth="1"/>
    <col min="8975" max="9216" width="9" style="4"/>
    <col min="9217" max="9217" width="5.44140625" style="4" customWidth="1"/>
    <col min="9218" max="9220" width="4.77734375" style="4" customWidth="1"/>
    <col min="9221" max="9223" width="9.88671875" style="4" customWidth="1"/>
    <col min="9224" max="9224" width="18.77734375" style="4" customWidth="1"/>
    <col min="9225" max="9227" width="11.21875" style="4" customWidth="1"/>
    <col min="9228" max="9229" width="9" style="4"/>
    <col min="9230" max="9230" width="10.77734375" style="4" bestFit="1" customWidth="1"/>
    <col min="9231" max="9472" width="9" style="4"/>
    <col min="9473" max="9473" width="5.44140625" style="4" customWidth="1"/>
    <col min="9474" max="9476" width="4.77734375" style="4" customWidth="1"/>
    <col min="9477" max="9479" width="9.88671875" style="4" customWidth="1"/>
    <col min="9480" max="9480" width="18.77734375" style="4" customWidth="1"/>
    <col min="9481" max="9483" width="11.21875" style="4" customWidth="1"/>
    <col min="9484" max="9485" width="9" style="4"/>
    <col min="9486" max="9486" width="10.77734375" style="4" bestFit="1" customWidth="1"/>
    <col min="9487" max="9728" width="9" style="4"/>
    <col min="9729" max="9729" width="5.44140625" style="4" customWidth="1"/>
    <col min="9730" max="9732" width="4.77734375" style="4" customWidth="1"/>
    <col min="9733" max="9735" width="9.88671875" style="4" customWidth="1"/>
    <col min="9736" max="9736" width="18.77734375" style="4" customWidth="1"/>
    <col min="9737" max="9739" width="11.21875" style="4" customWidth="1"/>
    <col min="9740" max="9741" width="9" style="4"/>
    <col min="9742" max="9742" width="10.77734375" style="4" bestFit="1" customWidth="1"/>
    <col min="9743" max="9984" width="9" style="4"/>
    <col min="9985" max="9985" width="5.44140625" style="4" customWidth="1"/>
    <col min="9986" max="9988" width="4.77734375" style="4" customWidth="1"/>
    <col min="9989" max="9991" width="9.88671875" style="4" customWidth="1"/>
    <col min="9992" max="9992" width="18.77734375" style="4" customWidth="1"/>
    <col min="9993" max="9995" width="11.21875" style="4" customWidth="1"/>
    <col min="9996" max="9997" width="9" style="4"/>
    <col min="9998" max="9998" width="10.77734375" style="4" bestFit="1" customWidth="1"/>
    <col min="9999" max="10240" width="9" style="4"/>
    <col min="10241" max="10241" width="5.44140625" style="4" customWidth="1"/>
    <col min="10242" max="10244" width="4.77734375" style="4" customWidth="1"/>
    <col min="10245" max="10247" width="9.88671875" style="4" customWidth="1"/>
    <col min="10248" max="10248" width="18.77734375" style="4" customWidth="1"/>
    <col min="10249" max="10251" width="11.21875" style="4" customWidth="1"/>
    <col min="10252" max="10253" width="9" style="4"/>
    <col min="10254" max="10254" width="10.77734375" style="4" bestFit="1" customWidth="1"/>
    <col min="10255" max="10496" width="9" style="4"/>
    <col min="10497" max="10497" width="5.44140625" style="4" customWidth="1"/>
    <col min="10498" max="10500" width="4.77734375" style="4" customWidth="1"/>
    <col min="10501" max="10503" width="9.88671875" style="4" customWidth="1"/>
    <col min="10504" max="10504" width="18.77734375" style="4" customWidth="1"/>
    <col min="10505" max="10507" width="11.21875" style="4" customWidth="1"/>
    <col min="10508" max="10509" width="9" style="4"/>
    <col min="10510" max="10510" width="10.77734375" style="4" bestFit="1" customWidth="1"/>
    <col min="10511" max="10752" width="9" style="4"/>
    <col min="10753" max="10753" width="5.44140625" style="4" customWidth="1"/>
    <col min="10754" max="10756" width="4.77734375" style="4" customWidth="1"/>
    <col min="10757" max="10759" width="9.88671875" style="4" customWidth="1"/>
    <col min="10760" max="10760" width="18.77734375" style="4" customWidth="1"/>
    <col min="10761" max="10763" width="11.21875" style="4" customWidth="1"/>
    <col min="10764" max="10765" width="9" style="4"/>
    <col min="10766" max="10766" width="10.77734375" style="4" bestFit="1" customWidth="1"/>
    <col min="10767" max="11008" width="9" style="4"/>
    <col min="11009" max="11009" width="5.44140625" style="4" customWidth="1"/>
    <col min="11010" max="11012" width="4.77734375" style="4" customWidth="1"/>
    <col min="11013" max="11015" width="9.88671875" style="4" customWidth="1"/>
    <col min="11016" max="11016" width="18.77734375" style="4" customWidth="1"/>
    <col min="11017" max="11019" width="11.21875" style="4" customWidth="1"/>
    <col min="11020" max="11021" width="9" style="4"/>
    <col min="11022" max="11022" width="10.77734375" style="4" bestFit="1" customWidth="1"/>
    <col min="11023" max="11264" width="9" style="4"/>
    <col min="11265" max="11265" width="5.44140625" style="4" customWidth="1"/>
    <col min="11266" max="11268" width="4.77734375" style="4" customWidth="1"/>
    <col min="11269" max="11271" width="9.88671875" style="4" customWidth="1"/>
    <col min="11272" max="11272" width="18.77734375" style="4" customWidth="1"/>
    <col min="11273" max="11275" width="11.21875" style="4" customWidth="1"/>
    <col min="11276" max="11277" width="9" style="4"/>
    <col min="11278" max="11278" width="10.77734375" style="4" bestFit="1" customWidth="1"/>
    <col min="11279" max="11520" width="9" style="4"/>
    <col min="11521" max="11521" width="5.44140625" style="4" customWidth="1"/>
    <col min="11522" max="11524" width="4.77734375" style="4" customWidth="1"/>
    <col min="11525" max="11527" width="9.88671875" style="4" customWidth="1"/>
    <col min="11528" max="11528" width="18.77734375" style="4" customWidth="1"/>
    <col min="11529" max="11531" width="11.21875" style="4" customWidth="1"/>
    <col min="11532" max="11533" width="9" style="4"/>
    <col min="11534" max="11534" width="10.77734375" style="4" bestFit="1" customWidth="1"/>
    <col min="11535" max="11776" width="9" style="4"/>
    <col min="11777" max="11777" width="5.44140625" style="4" customWidth="1"/>
    <col min="11778" max="11780" width="4.77734375" style="4" customWidth="1"/>
    <col min="11781" max="11783" width="9.88671875" style="4" customWidth="1"/>
    <col min="11784" max="11784" width="18.77734375" style="4" customWidth="1"/>
    <col min="11785" max="11787" width="11.21875" style="4" customWidth="1"/>
    <col min="11788" max="11789" width="9" style="4"/>
    <col min="11790" max="11790" width="10.77734375" style="4" bestFit="1" customWidth="1"/>
    <col min="11791" max="12032" width="9" style="4"/>
    <col min="12033" max="12033" width="5.44140625" style="4" customWidth="1"/>
    <col min="12034" max="12036" width="4.77734375" style="4" customWidth="1"/>
    <col min="12037" max="12039" width="9.88671875" style="4" customWidth="1"/>
    <col min="12040" max="12040" width="18.77734375" style="4" customWidth="1"/>
    <col min="12041" max="12043" width="11.21875" style="4" customWidth="1"/>
    <col min="12044" max="12045" width="9" style="4"/>
    <col min="12046" max="12046" width="10.77734375" style="4" bestFit="1" customWidth="1"/>
    <col min="12047" max="12288" width="9" style="4"/>
    <col min="12289" max="12289" width="5.44140625" style="4" customWidth="1"/>
    <col min="12290" max="12292" width="4.77734375" style="4" customWidth="1"/>
    <col min="12293" max="12295" width="9.88671875" style="4" customWidth="1"/>
    <col min="12296" max="12296" width="18.77734375" style="4" customWidth="1"/>
    <col min="12297" max="12299" width="11.21875" style="4" customWidth="1"/>
    <col min="12300" max="12301" width="9" style="4"/>
    <col min="12302" max="12302" width="10.77734375" style="4" bestFit="1" customWidth="1"/>
    <col min="12303" max="12544" width="9" style="4"/>
    <col min="12545" max="12545" width="5.44140625" style="4" customWidth="1"/>
    <col min="12546" max="12548" width="4.77734375" style="4" customWidth="1"/>
    <col min="12549" max="12551" width="9.88671875" style="4" customWidth="1"/>
    <col min="12552" max="12552" width="18.77734375" style="4" customWidth="1"/>
    <col min="12553" max="12555" width="11.21875" style="4" customWidth="1"/>
    <col min="12556" max="12557" width="9" style="4"/>
    <col min="12558" max="12558" width="10.77734375" style="4" bestFit="1" customWidth="1"/>
    <col min="12559" max="12800" width="9" style="4"/>
    <col min="12801" max="12801" width="5.44140625" style="4" customWidth="1"/>
    <col min="12802" max="12804" width="4.77734375" style="4" customWidth="1"/>
    <col min="12805" max="12807" width="9.88671875" style="4" customWidth="1"/>
    <col min="12808" max="12808" width="18.77734375" style="4" customWidth="1"/>
    <col min="12809" max="12811" width="11.21875" style="4" customWidth="1"/>
    <col min="12812" max="12813" width="9" style="4"/>
    <col min="12814" max="12814" width="10.77734375" style="4" bestFit="1" customWidth="1"/>
    <col min="12815" max="13056" width="9" style="4"/>
    <col min="13057" max="13057" width="5.44140625" style="4" customWidth="1"/>
    <col min="13058" max="13060" width="4.77734375" style="4" customWidth="1"/>
    <col min="13061" max="13063" width="9.88671875" style="4" customWidth="1"/>
    <col min="13064" max="13064" width="18.77734375" style="4" customWidth="1"/>
    <col min="13065" max="13067" width="11.21875" style="4" customWidth="1"/>
    <col min="13068" max="13069" width="9" style="4"/>
    <col min="13070" max="13070" width="10.77734375" style="4" bestFit="1" customWidth="1"/>
    <col min="13071" max="13312" width="9" style="4"/>
    <col min="13313" max="13313" width="5.44140625" style="4" customWidth="1"/>
    <col min="13314" max="13316" width="4.77734375" style="4" customWidth="1"/>
    <col min="13317" max="13319" width="9.88671875" style="4" customWidth="1"/>
    <col min="13320" max="13320" width="18.77734375" style="4" customWidth="1"/>
    <col min="13321" max="13323" width="11.21875" style="4" customWidth="1"/>
    <col min="13324" max="13325" width="9" style="4"/>
    <col min="13326" max="13326" width="10.77734375" style="4" bestFit="1" customWidth="1"/>
    <col min="13327" max="13568" width="9" style="4"/>
    <col min="13569" max="13569" width="5.44140625" style="4" customWidth="1"/>
    <col min="13570" max="13572" width="4.77734375" style="4" customWidth="1"/>
    <col min="13573" max="13575" width="9.88671875" style="4" customWidth="1"/>
    <col min="13576" max="13576" width="18.77734375" style="4" customWidth="1"/>
    <col min="13577" max="13579" width="11.21875" style="4" customWidth="1"/>
    <col min="13580" max="13581" width="9" style="4"/>
    <col min="13582" max="13582" width="10.77734375" style="4" bestFit="1" customWidth="1"/>
    <col min="13583" max="13824" width="9" style="4"/>
    <col min="13825" max="13825" width="5.44140625" style="4" customWidth="1"/>
    <col min="13826" max="13828" width="4.77734375" style="4" customWidth="1"/>
    <col min="13829" max="13831" width="9.88671875" style="4" customWidth="1"/>
    <col min="13832" max="13832" width="18.77734375" style="4" customWidth="1"/>
    <col min="13833" max="13835" width="11.21875" style="4" customWidth="1"/>
    <col min="13836" max="13837" width="9" style="4"/>
    <col min="13838" max="13838" width="10.77734375" style="4" bestFit="1" customWidth="1"/>
    <col min="13839" max="14080" width="9" style="4"/>
    <col min="14081" max="14081" width="5.44140625" style="4" customWidth="1"/>
    <col min="14082" max="14084" width="4.77734375" style="4" customWidth="1"/>
    <col min="14085" max="14087" width="9.88671875" style="4" customWidth="1"/>
    <col min="14088" max="14088" width="18.77734375" style="4" customWidth="1"/>
    <col min="14089" max="14091" width="11.21875" style="4" customWidth="1"/>
    <col min="14092" max="14093" width="9" style="4"/>
    <col min="14094" max="14094" width="10.77734375" style="4" bestFit="1" customWidth="1"/>
    <col min="14095" max="14336" width="9" style="4"/>
    <col min="14337" max="14337" width="5.44140625" style="4" customWidth="1"/>
    <col min="14338" max="14340" width="4.77734375" style="4" customWidth="1"/>
    <col min="14341" max="14343" width="9.88671875" style="4" customWidth="1"/>
    <col min="14344" max="14344" width="18.77734375" style="4" customWidth="1"/>
    <col min="14345" max="14347" width="11.21875" style="4" customWidth="1"/>
    <col min="14348" max="14349" width="9" style="4"/>
    <col min="14350" max="14350" width="10.77734375" style="4" bestFit="1" customWidth="1"/>
    <col min="14351" max="14592" width="9" style="4"/>
    <col min="14593" max="14593" width="5.44140625" style="4" customWidth="1"/>
    <col min="14594" max="14596" width="4.77734375" style="4" customWidth="1"/>
    <col min="14597" max="14599" width="9.88671875" style="4" customWidth="1"/>
    <col min="14600" max="14600" width="18.77734375" style="4" customWidth="1"/>
    <col min="14601" max="14603" width="11.21875" style="4" customWidth="1"/>
    <col min="14604" max="14605" width="9" style="4"/>
    <col min="14606" max="14606" width="10.77734375" style="4" bestFit="1" customWidth="1"/>
    <col min="14607" max="14848" width="9" style="4"/>
    <col min="14849" max="14849" width="5.44140625" style="4" customWidth="1"/>
    <col min="14850" max="14852" width="4.77734375" style="4" customWidth="1"/>
    <col min="14853" max="14855" width="9.88671875" style="4" customWidth="1"/>
    <col min="14856" max="14856" width="18.77734375" style="4" customWidth="1"/>
    <col min="14857" max="14859" width="11.21875" style="4" customWidth="1"/>
    <col min="14860" max="14861" width="9" style="4"/>
    <col min="14862" max="14862" width="10.77734375" style="4" bestFit="1" customWidth="1"/>
    <col min="14863" max="15104" width="9" style="4"/>
    <col min="15105" max="15105" width="5.44140625" style="4" customWidth="1"/>
    <col min="15106" max="15108" width="4.77734375" style="4" customWidth="1"/>
    <col min="15109" max="15111" width="9.88671875" style="4" customWidth="1"/>
    <col min="15112" max="15112" width="18.77734375" style="4" customWidth="1"/>
    <col min="15113" max="15115" width="11.21875" style="4" customWidth="1"/>
    <col min="15116" max="15117" width="9" style="4"/>
    <col min="15118" max="15118" width="10.77734375" style="4" bestFit="1" customWidth="1"/>
    <col min="15119" max="15360" width="9" style="4"/>
    <col min="15361" max="15361" width="5.44140625" style="4" customWidth="1"/>
    <col min="15362" max="15364" width="4.77734375" style="4" customWidth="1"/>
    <col min="15365" max="15367" width="9.88671875" style="4" customWidth="1"/>
    <col min="15368" max="15368" width="18.77734375" style="4" customWidth="1"/>
    <col min="15369" max="15371" width="11.21875" style="4" customWidth="1"/>
    <col min="15372" max="15373" width="9" style="4"/>
    <col min="15374" max="15374" width="10.77734375" style="4" bestFit="1" customWidth="1"/>
    <col min="15375" max="15616" width="9" style="4"/>
    <col min="15617" max="15617" width="5.44140625" style="4" customWidth="1"/>
    <col min="15618" max="15620" width="4.77734375" style="4" customWidth="1"/>
    <col min="15621" max="15623" width="9.88671875" style="4" customWidth="1"/>
    <col min="15624" max="15624" width="18.77734375" style="4" customWidth="1"/>
    <col min="15625" max="15627" width="11.21875" style="4" customWidth="1"/>
    <col min="15628" max="15629" width="9" style="4"/>
    <col min="15630" max="15630" width="10.77734375" style="4" bestFit="1" customWidth="1"/>
    <col min="15631" max="15872" width="9" style="4"/>
    <col min="15873" max="15873" width="5.44140625" style="4" customWidth="1"/>
    <col min="15874" max="15876" width="4.77734375" style="4" customWidth="1"/>
    <col min="15877" max="15879" width="9.88671875" style="4" customWidth="1"/>
    <col min="15880" max="15880" width="18.77734375" style="4" customWidth="1"/>
    <col min="15881" max="15883" width="11.21875" style="4" customWidth="1"/>
    <col min="15884" max="15885" width="9" style="4"/>
    <col min="15886" max="15886" width="10.77734375" style="4" bestFit="1" customWidth="1"/>
    <col min="15887" max="16128" width="9" style="4"/>
    <col min="16129" max="16129" width="5.44140625" style="4" customWidth="1"/>
    <col min="16130" max="16132" width="4.77734375" style="4" customWidth="1"/>
    <col min="16133" max="16135" width="9.88671875" style="4" customWidth="1"/>
    <col min="16136" max="16136" width="18.77734375" style="4" customWidth="1"/>
    <col min="16137" max="16139" width="11.21875" style="4" customWidth="1"/>
    <col min="16140" max="16141" width="9" style="4"/>
    <col min="16142" max="16142" width="10.77734375" style="4" bestFit="1" customWidth="1"/>
    <col min="16143" max="16384" width="9" style="4"/>
  </cols>
  <sheetData>
    <row r="1" spans="1:13" ht="24.9" customHeight="1" thickBot="1" x14ac:dyDescent="0.25">
      <c r="A1" s="355" t="s">
        <v>321</v>
      </c>
      <c r="B1" s="356"/>
      <c r="C1" s="356"/>
      <c r="D1" s="356"/>
      <c r="E1" s="357"/>
      <c r="K1" s="6" t="s">
        <v>131</v>
      </c>
    </row>
    <row r="2" spans="1:13" ht="24.9" customHeight="1" x14ac:dyDescent="0.2">
      <c r="B2" s="234" t="s">
        <v>132</v>
      </c>
      <c r="C2" s="234"/>
      <c r="D2" s="234"/>
      <c r="E2" s="234"/>
      <c r="F2" s="234"/>
      <c r="G2" s="234"/>
      <c r="H2" s="234"/>
      <c r="I2" s="234"/>
      <c r="J2" s="234"/>
      <c r="K2" s="234"/>
    </row>
    <row r="3" spans="1:13" ht="24.9" customHeight="1" x14ac:dyDescent="0.2">
      <c r="J3" s="106"/>
      <c r="K3" s="111" t="s">
        <v>147</v>
      </c>
    </row>
    <row r="4" spans="1:13" ht="24.9" customHeight="1" x14ac:dyDescent="0.2">
      <c r="B4" s="235" t="s">
        <v>371</v>
      </c>
      <c r="C4" s="235"/>
      <c r="D4" s="235"/>
      <c r="E4" s="235"/>
      <c r="F4" s="235"/>
      <c r="G4" s="235"/>
      <c r="H4" s="235"/>
      <c r="I4" s="235"/>
      <c r="J4" s="235"/>
      <c r="K4" s="235"/>
    </row>
    <row r="5" spans="1:13" ht="24.9" customHeight="1" x14ac:dyDescent="0.2">
      <c r="A5" s="100"/>
      <c r="B5" s="100"/>
      <c r="C5" s="100"/>
      <c r="D5" s="100"/>
      <c r="E5" s="100"/>
      <c r="F5" s="100"/>
      <c r="G5" s="100"/>
      <c r="H5" s="100"/>
      <c r="I5" s="100"/>
      <c r="J5" s="100"/>
      <c r="K5" s="100" t="s">
        <v>133</v>
      </c>
    </row>
    <row r="6" spans="1:13" ht="24.9" customHeight="1" x14ac:dyDescent="0.2">
      <c r="A6" s="7" t="s">
        <v>134</v>
      </c>
      <c r="B6" s="15" t="s">
        <v>135</v>
      </c>
      <c r="C6" s="8" t="s">
        <v>136</v>
      </c>
      <c r="D6" s="101" t="s">
        <v>137</v>
      </c>
      <c r="E6" s="15" t="s">
        <v>138</v>
      </c>
      <c r="F6" s="54" t="s">
        <v>139</v>
      </c>
      <c r="G6" s="9" t="s">
        <v>100</v>
      </c>
      <c r="H6" s="7" t="s">
        <v>140</v>
      </c>
      <c r="I6" s="7" t="s">
        <v>141</v>
      </c>
      <c r="J6" s="7" t="s">
        <v>142</v>
      </c>
      <c r="K6" s="7" t="s">
        <v>143</v>
      </c>
    </row>
    <row r="7" spans="1:13" ht="24.9" customHeight="1" x14ac:dyDescent="0.2">
      <c r="A7" s="72"/>
      <c r="B7" s="37">
        <v>8</v>
      </c>
      <c r="C7" s="79">
        <v>5</v>
      </c>
      <c r="D7" s="80">
        <v>7</v>
      </c>
      <c r="E7" s="37"/>
      <c r="F7" s="76"/>
      <c r="G7" s="77"/>
      <c r="H7" s="78" t="s">
        <v>144</v>
      </c>
      <c r="I7" s="27">
        <v>155000</v>
      </c>
      <c r="J7" s="27"/>
      <c r="K7" s="27">
        <f>I7-J7</f>
        <v>155000</v>
      </c>
    </row>
    <row r="8" spans="1:13" ht="24.9" customHeight="1" x14ac:dyDescent="0.2">
      <c r="A8" s="81"/>
      <c r="B8" s="41"/>
      <c r="C8" s="82"/>
      <c r="D8" s="83"/>
      <c r="E8" s="37" t="str">
        <f>IF(G8="","",VLOOKUP(G8,費目!$A$3:$C$20,3,FALSE))</f>
        <v/>
      </c>
      <c r="F8" s="76" t="str">
        <f>IF(G8="","",VLOOKUP(G8,費目!$A$3:$C$20,2,FALSE))</f>
        <v/>
      </c>
      <c r="G8" s="42"/>
      <c r="H8" s="43"/>
      <c r="I8" s="27"/>
      <c r="J8" s="10"/>
      <c r="K8" s="27" t="str">
        <f>IF(AND(I8="",J8=""),"",K7+I8-J8)</f>
        <v/>
      </c>
      <c r="M8" s="11"/>
    </row>
    <row r="9" spans="1:13" ht="24.9" customHeight="1" x14ac:dyDescent="0.2">
      <c r="A9" s="81"/>
      <c r="B9" s="41"/>
      <c r="C9" s="82"/>
      <c r="D9" s="83"/>
      <c r="E9" s="37" t="str">
        <f>IF(G9="","",VLOOKUP(G9,費目!$A$3:$C$20,3,FALSE))</f>
        <v/>
      </c>
      <c r="F9" s="76" t="str">
        <f>IF(G9="","",VLOOKUP(G9,費目!$A$3:$C$20,2,FALSE))</f>
        <v/>
      </c>
      <c r="G9" s="42"/>
      <c r="H9" s="43"/>
      <c r="I9" s="27"/>
      <c r="J9" s="10"/>
      <c r="K9" s="27" t="str">
        <f t="shared" ref="K9:K31" si="0">IF(AND(I9="",J9=""),"",K8+I9-J9)</f>
        <v/>
      </c>
    </row>
    <row r="10" spans="1:13" ht="24.9" customHeight="1" x14ac:dyDescent="0.2">
      <c r="A10" s="81"/>
      <c r="B10" s="41"/>
      <c r="C10" s="82"/>
      <c r="D10" s="83"/>
      <c r="E10" s="37" t="str">
        <f>IF(G10="","",VLOOKUP(G10,費目!$A$3:$C$20,3,FALSE))</f>
        <v/>
      </c>
      <c r="F10" s="76" t="str">
        <f>IF(G10="","",VLOOKUP(G10,費目!$A$3:$C$20,2,FALSE))</f>
        <v/>
      </c>
      <c r="G10" s="42"/>
      <c r="H10" s="43"/>
      <c r="I10" s="27"/>
      <c r="J10" s="10"/>
      <c r="K10" s="27" t="str">
        <f t="shared" si="0"/>
        <v/>
      </c>
    </row>
    <row r="11" spans="1:13" ht="24.9" customHeight="1" x14ac:dyDescent="0.2">
      <c r="A11" s="81"/>
      <c r="B11" s="41"/>
      <c r="C11" s="82"/>
      <c r="D11" s="83"/>
      <c r="E11" s="37" t="str">
        <f>IF(G11="","",VLOOKUP(G11,費目!$A$3:$C$20,3,FALSE))</f>
        <v/>
      </c>
      <c r="F11" s="76" t="str">
        <f>IF(G11="","",VLOOKUP(G11,費目!$A$3:$C$20,2,FALSE))</f>
        <v/>
      </c>
      <c r="G11" s="42"/>
      <c r="H11" s="43"/>
      <c r="I11" s="27"/>
      <c r="J11" s="10"/>
      <c r="K11" s="27" t="str">
        <f t="shared" si="0"/>
        <v/>
      </c>
    </row>
    <row r="12" spans="1:13" ht="24.9" customHeight="1" x14ac:dyDescent="0.2">
      <c r="A12" s="81"/>
      <c r="B12" s="41"/>
      <c r="C12" s="82"/>
      <c r="D12" s="83"/>
      <c r="E12" s="37" t="str">
        <f>IF(G12="","",VLOOKUP(G12,費目!$A$3:$C$20,3,FALSE))</f>
        <v/>
      </c>
      <c r="F12" s="76" t="str">
        <f>IF(G12="","",VLOOKUP(G12,費目!$A$3:$C$20,2,FALSE))</f>
        <v/>
      </c>
      <c r="G12" s="42"/>
      <c r="H12" s="43"/>
      <c r="I12" s="27"/>
      <c r="J12" s="10"/>
      <c r="K12" s="27" t="str">
        <f t="shared" si="0"/>
        <v/>
      </c>
    </row>
    <row r="13" spans="1:13" ht="24.9" customHeight="1" x14ac:dyDescent="0.2">
      <c r="A13" s="81"/>
      <c r="B13" s="41"/>
      <c r="C13" s="82"/>
      <c r="D13" s="83"/>
      <c r="E13" s="37" t="str">
        <f>IF(G13="","",VLOOKUP(G13,費目!$A$3:$C$20,3,FALSE))</f>
        <v/>
      </c>
      <c r="F13" s="76" t="str">
        <f>IF(G13="","",VLOOKUP(G13,費目!$A$3:$C$20,2,FALSE))</f>
        <v/>
      </c>
      <c r="G13" s="42"/>
      <c r="H13" s="43"/>
      <c r="I13" s="27"/>
      <c r="J13" s="10"/>
      <c r="K13" s="27" t="str">
        <f t="shared" si="0"/>
        <v/>
      </c>
    </row>
    <row r="14" spans="1:13" ht="24.9" customHeight="1" x14ac:dyDescent="0.2">
      <c r="A14" s="81"/>
      <c r="B14" s="41"/>
      <c r="C14" s="82"/>
      <c r="D14" s="83"/>
      <c r="E14" s="37" t="str">
        <f>IF(G14="","",VLOOKUP(G14,費目!$A$3:$C$20,3,FALSE))</f>
        <v/>
      </c>
      <c r="F14" s="76" t="str">
        <f>IF(G14="","",VLOOKUP(G14,費目!$A$3:$C$20,2,FALSE))</f>
        <v/>
      </c>
      <c r="G14" s="42"/>
      <c r="H14" s="43"/>
      <c r="I14" s="27"/>
      <c r="J14" s="10"/>
      <c r="K14" s="27" t="str">
        <f t="shared" si="0"/>
        <v/>
      </c>
    </row>
    <row r="15" spans="1:13" ht="24.9" customHeight="1" x14ac:dyDescent="0.2">
      <c r="A15" s="81"/>
      <c r="B15" s="41"/>
      <c r="C15" s="82"/>
      <c r="D15" s="83"/>
      <c r="E15" s="37" t="str">
        <f>IF(G15="","",VLOOKUP(G15,費目!$A$3:$C$20,3,FALSE))</f>
        <v/>
      </c>
      <c r="F15" s="76" t="str">
        <f>IF(G15="","",VLOOKUP(G15,費目!$A$3:$C$20,2,FALSE))</f>
        <v/>
      </c>
      <c r="G15" s="42"/>
      <c r="H15" s="43"/>
      <c r="I15" s="27"/>
      <c r="J15" s="10"/>
      <c r="K15" s="27" t="str">
        <f t="shared" si="0"/>
        <v/>
      </c>
    </row>
    <row r="16" spans="1:13" ht="24.9" customHeight="1" x14ac:dyDescent="0.2">
      <c r="A16" s="81"/>
      <c r="B16" s="41"/>
      <c r="C16" s="82"/>
      <c r="D16" s="83"/>
      <c r="E16" s="37" t="str">
        <f>IF(G16="","",VLOOKUP(G16,費目!$A$3:$C$20,3,FALSE))</f>
        <v/>
      </c>
      <c r="F16" s="76" t="str">
        <f>IF(G16="","",VLOOKUP(G16,費目!$A$3:$C$20,2,FALSE))</f>
        <v/>
      </c>
      <c r="G16" s="42"/>
      <c r="H16" s="43"/>
      <c r="I16" s="27"/>
      <c r="J16" s="10"/>
      <c r="K16" s="27" t="str">
        <f t="shared" si="0"/>
        <v/>
      </c>
    </row>
    <row r="17" spans="1:13" ht="24.9" customHeight="1" x14ac:dyDescent="0.2">
      <c r="A17" s="81"/>
      <c r="B17" s="41"/>
      <c r="C17" s="82"/>
      <c r="D17" s="83"/>
      <c r="E17" s="37" t="str">
        <f>IF(G17="","",VLOOKUP(G17,費目!$A$3:$C$20,3,FALSE))</f>
        <v/>
      </c>
      <c r="F17" s="76" t="str">
        <f>IF(G17="","",VLOOKUP(G17,費目!$A$3:$C$20,2,FALSE))</f>
        <v/>
      </c>
      <c r="G17" s="42"/>
      <c r="H17" s="43"/>
      <c r="I17" s="27"/>
      <c r="J17" s="10"/>
      <c r="K17" s="27" t="str">
        <f t="shared" si="0"/>
        <v/>
      </c>
    </row>
    <row r="18" spans="1:13" ht="24.9" customHeight="1" x14ac:dyDescent="0.2">
      <c r="A18" s="81"/>
      <c r="B18" s="41"/>
      <c r="C18" s="82"/>
      <c r="D18" s="83"/>
      <c r="E18" s="37" t="str">
        <f>IF(G18="","",VLOOKUP(G18,費目!$A$3:$C$20,3,FALSE))</f>
        <v/>
      </c>
      <c r="F18" s="76" t="str">
        <f>IF(G18="","",VLOOKUP(G18,費目!$A$3:$C$20,2,FALSE))</f>
        <v/>
      </c>
      <c r="G18" s="42"/>
      <c r="H18" s="43"/>
      <c r="I18" s="27"/>
      <c r="J18" s="10"/>
      <c r="K18" s="27" t="str">
        <f t="shared" si="0"/>
        <v/>
      </c>
    </row>
    <row r="19" spans="1:13" ht="24.9" customHeight="1" x14ac:dyDescent="0.2">
      <c r="A19" s="81"/>
      <c r="B19" s="41"/>
      <c r="C19" s="82"/>
      <c r="D19" s="83"/>
      <c r="E19" s="37" t="str">
        <f>IF(G19="","",VLOOKUP(G19,費目!$A$3:$C$20,3,FALSE))</f>
        <v/>
      </c>
      <c r="F19" s="76" t="str">
        <f>IF(G19="","",VLOOKUP(G19,費目!$A$3:$C$20,2,FALSE))</f>
        <v/>
      </c>
      <c r="G19" s="42"/>
      <c r="H19" s="43"/>
      <c r="I19" s="27"/>
      <c r="J19" s="10"/>
      <c r="K19" s="27" t="str">
        <f t="shared" si="0"/>
        <v/>
      </c>
    </row>
    <row r="20" spans="1:13" ht="24.9" customHeight="1" x14ac:dyDescent="0.2">
      <c r="A20" s="81"/>
      <c r="B20" s="41"/>
      <c r="C20" s="82"/>
      <c r="D20" s="83"/>
      <c r="E20" s="37" t="str">
        <f>IF(G20="","",VLOOKUP(G20,費目!$A$3:$C$20,3,FALSE))</f>
        <v/>
      </c>
      <c r="F20" s="76" t="str">
        <f>IF(G20="","",VLOOKUP(G20,費目!$A$3:$C$20,2,FALSE))</f>
        <v/>
      </c>
      <c r="G20" s="42"/>
      <c r="H20" s="43"/>
      <c r="I20" s="27"/>
      <c r="J20" s="10"/>
      <c r="K20" s="27" t="str">
        <f t="shared" si="0"/>
        <v/>
      </c>
    </row>
    <row r="21" spans="1:13" ht="24.9" customHeight="1" x14ac:dyDescent="0.2">
      <c r="A21" s="81"/>
      <c r="B21" s="41"/>
      <c r="C21" s="82"/>
      <c r="D21" s="83"/>
      <c r="E21" s="37" t="str">
        <f>IF(G21="","",VLOOKUP(G21,費目!$A$3:$C$20,3,FALSE))</f>
        <v/>
      </c>
      <c r="F21" s="76" t="str">
        <f>IF(G21="","",VLOOKUP(G21,費目!$A$3:$C$20,2,FALSE))</f>
        <v/>
      </c>
      <c r="G21" s="42"/>
      <c r="H21" s="43"/>
      <c r="I21" s="27"/>
      <c r="J21" s="10"/>
      <c r="K21" s="27" t="str">
        <f t="shared" si="0"/>
        <v/>
      </c>
    </row>
    <row r="22" spans="1:13" ht="24.9" customHeight="1" x14ac:dyDescent="0.2">
      <c r="A22" s="81"/>
      <c r="B22" s="41"/>
      <c r="C22" s="82"/>
      <c r="D22" s="83"/>
      <c r="E22" s="37" t="str">
        <f>IF(G22="","",VLOOKUP(G22,費目!$A$3:$C$20,3,FALSE))</f>
        <v/>
      </c>
      <c r="F22" s="76" t="str">
        <f>IF(G22="","",VLOOKUP(G22,費目!$A$3:$C$20,2,FALSE))</f>
        <v/>
      </c>
      <c r="G22" s="42"/>
      <c r="H22" s="43"/>
      <c r="I22" s="27"/>
      <c r="J22" s="10"/>
      <c r="K22" s="27" t="str">
        <f t="shared" si="0"/>
        <v/>
      </c>
    </row>
    <row r="23" spans="1:13" ht="24.9" customHeight="1" x14ac:dyDescent="0.2">
      <c r="A23" s="81"/>
      <c r="B23" s="41"/>
      <c r="C23" s="82"/>
      <c r="D23" s="83"/>
      <c r="E23" s="37" t="str">
        <f>IF(G23="","",VLOOKUP(G23,費目!$A$3:$C$20,3,FALSE))</f>
        <v/>
      </c>
      <c r="F23" s="76" t="str">
        <f>IF(G23="","",VLOOKUP(G23,費目!$A$3:$C$20,2,FALSE))</f>
        <v/>
      </c>
      <c r="G23" s="42"/>
      <c r="H23" s="43"/>
      <c r="I23" s="27"/>
      <c r="J23" s="10"/>
      <c r="K23" s="27" t="str">
        <f t="shared" si="0"/>
        <v/>
      </c>
    </row>
    <row r="24" spans="1:13" ht="24.9" customHeight="1" x14ac:dyDescent="0.2">
      <c r="A24" s="81"/>
      <c r="B24" s="41"/>
      <c r="C24" s="82"/>
      <c r="D24" s="83"/>
      <c r="E24" s="37" t="str">
        <f>IF(G24="","",VLOOKUP(G24,費目!$A$3:$C$20,3,FALSE))</f>
        <v/>
      </c>
      <c r="F24" s="76" t="str">
        <f>IF(G24="","",VLOOKUP(G24,費目!$A$3:$C$20,2,FALSE))</f>
        <v/>
      </c>
      <c r="G24" s="42"/>
      <c r="H24" s="43"/>
      <c r="I24" s="27"/>
      <c r="J24" s="10"/>
      <c r="K24" s="27" t="str">
        <f t="shared" si="0"/>
        <v/>
      </c>
    </row>
    <row r="25" spans="1:13" ht="24.9" customHeight="1" x14ac:dyDescent="0.2">
      <c r="A25" s="81"/>
      <c r="B25" s="41"/>
      <c r="C25" s="82"/>
      <c r="D25" s="83"/>
      <c r="E25" s="37" t="str">
        <f>IF(G25="","",VLOOKUP(G25,費目!$A$3:$C$20,3,FALSE))</f>
        <v/>
      </c>
      <c r="F25" s="76" t="str">
        <f>IF(G25="","",VLOOKUP(G25,費目!$A$3:$C$20,2,FALSE))</f>
        <v/>
      </c>
      <c r="G25" s="42"/>
      <c r="H25" s="43"/>
      <c r="I25" s="27"/>
      <c r="J25" s="10"/>
      <c r="K25" s="27" t="str">
        <f t="shared" si="0"/>
        <v/>
      </c>
    </row>
    <row r="26" spans="1:13" ht="24.9" customHeight="1" x14ac:dyDescent="0.2">
      <c r="A26" s="81"/>
      <c r="B26" s="41"/>
      <c r="C26" s="82"/>
      <c r="D26" s="83"/>
      <c r="E26" s="37" t="str">
        <f>IF(G26="","",VLOOKUP(G26,費目!$A$3:$C$20,3,FALSE))</f>
        <v/>
      </c>
      <c r="F26" s="76" t="str">
        <f>IF(G26="","",VLOOKUP(G26,費目!$A$3:$C$20,2,FALSE))</f>
        <v/>
      </c>
      <c r="G26" s="42"/>
      <c r="H26" s="43"/>
      <c r="I26" s="27"/>
      <c r="J26" s="10"/>
      <c r="K26" s="27" t="str">
        <f t="shared" si="0"/>
        <v/>
      </c>
    </row>
    <row r="27" spans="1:13" ht="24.9" customHeight="1" x14ac:dyDescent="0.2">
      <c r="A27" s="81"/>
      <c r="B27" s="41"/>
      <c r="C27" s="82"/>
      <c r="D27" s="83"/>
      <c r="E27" s="37" t="str">
        <f>IF(G27="","",VLOOKUP(G27,費目!$A$3:$C$20,3,FALSE))</f>
        <v/>
      </c>
      <c r="F27" s="76" t="str">
        <f>IF(G27="","",VLOOKUP(G27,費目!$A$3:$C$20,2,FALSE))</f>
        <v/>
      </c>
      <c r="G27" s="42"/>
      <c r="H27" s="43"/>
      <c r="I27" s="27"/>
      <c r="J27" s="10"/>
      <c r="K27" s="27" t="str">
        <f t="shared" si="0"/>
        <v/>
      </c>
    </row>
    <row r="28" spans="1:13" ht="24.9" customHeight="1" x14ac:dyDescent="0.2">
      <c r="A28" s="81"/>
      <c r="B28" s="41"/>
      <c r="C28" s="82"/>
      <c r="D28" s="83"/>
      <c r="E28" s="37" t="str">
        <f>IF(G28="","",VLOOKUP(G28,費目!$A$3:$C$20,3,FALSE))</f>
        <v/>
      </c>
      <c r="F28" s="76" t="str">
        <f>IF(G28="","",VLOOKUP(G28,費目!$A$3:$C$20,2,FALSE))</f>
        <v/>
      </c>
      <c r="G28" s="42"/>
      <c r="H28" s="43"/>
      <c r="I28" s="27"/>
      <c r="J28" s="10"/>
      <c r="K28" s="27" t="str">
        <f t="shared" si="0"/>
        <v/>
      </c>
    </row>
    <row r="29" spans="1:13" ht="24.9" customHeight="1" x14ac:dyDescent="0.2">
      <c r="A29" s="81"/>
      <c r="B29" s="41"/>
      <c r="C29" s="82"/>
      <c r="D29" s="83"/>
      <c r="E29" s="37" t="str">
        <f>IF(G29="","",VLOOKUP(G29,費目!$A$3:$C$20,3,FALSE))</f>
        <v/>
      </c>
      <c r="F29" s="76" t="str">
        <f>IF(G29="","",VLOOKUP(G29,費目!$A$3:$C$20,2,FALSE))</f>
        <v/>
      </c>
      <c r="G29" s="42"/>
      <c r="H29" s="43"/>
      <c r="I29" s="27"/>
      <c r="J29" s="10"/>
      <c r="K29" s="27" t="str">
        <f t="shared" si="0"/>
        <v/>
      </c>
    </row>
    <row r="30" spans="1:13" ht="24.9" customHeight="1" x14ac:dyDescent="0.2">
      <c r="A30" s="81"/>
      <c r="B30" s="41"/>
      <c r="C30" s="82"/>
      <c r="D30" s="83"/>
      <c r="E30" s="37" t="str">
        <f>IF(G30="","",VLOOKUP(G30,費目!$A$3:$C$20,3,FALSE))</f>
        <v/>
      </c>
      <c r="F30" s="76" t="str">
        <f>IF(G30="","",VLOOKUP(G30,費目!$A$3:$C$20,2,FALSE))</f>
        <v/>
      </c>
      <c r="G30" s="42"/>
      <c r="H30" s="43"/>
      <c r="I30" s="27"/>
      <c r="J30" s="10"/>
      <c r="K30" s="27" t="str">
        <f t="shared" si="0"/>
        <v/>
      </c>
    </row>
    <row r="31" spans="1:13" ht="24.9" customHeight="1" x14ac:dyDescent="0.2">
      <c r="A31" s="81"/>
      <c r="B31" s="41"/>
      <c r="C31" s="82"/>
      <c r="D31" s="83"/>
      <c r="E31" s="37" t="str">
        <f>IF(G31="","",VLOOKUP(G31,費目!$A$3:$C$20,3,FALSE))</f>
        <v/>
      </c>
      <c r="F31" s="76" t="str">
        <f>IF(G31="","",VLOOKUP(G31,費目!$A$3:$C$20,2,FALSE))</f>
        <v/>
      </c>
      <c r="G31" s="42"/>
      <c r="H31" s="43"/>
      <c r="I31" s="27"/>
      <c r="J31" s="10"/>
      <c r="K31" s="27" t="str">
        <f t="shared" si="0"/>
        <v/>
      </c>
    </row>
    <row r="32" spans="1:13" ht="24.9" customHeight="1" x14ac:dyDescent="0.2">
      <c r="A32" s="81"/>
      <c r="B32" s="41"/>
      <c r="C32" s="82"/>
      <c r="D32" s="83"/>
      <c r="E32" s="37" t="str">
        <f>IF(G32="","",VLOOKUP(G32,費目!$A$3:$C$20,3,FALSE))</f>
        <v/>
      </c>
      <c r="F32" s="76" t="str">
        <f>IF(G32="","",VLOOKUP(G32,費目!$A$3:$C$20,2,FALSE))</f>
        <v/>
      </c>
      <c r="G32" s="42"/>
      <c r="H32" s="43"/>
      <c r="I32" s="27"/>
      <c r="J32" s="10"/>
      <c r="K32" s="27" t="str">
        <f>IF(AND(I32="",J32=""),"",K31+I32-J32)</f>
        <v/>
      </c>
      <c r="M32" s="11"/>
    </row>
    <row r="33" spans="1:13" ht="24.9" customHeight="1" x14ac:dyDescent="0.2">
      <c r="I33" s="112"/>
      <c r="J33" s="381" t="s">
        <v>149</v>
      </c>
      <c r="K33" s="381"/>
      <c r="M33" s="11"/>
    </row>
    <row r="34" spans="1:13" ht="24.9" customHeight="1" thickBot="1" x14ac:dyDescent="0.25">
      <c r="I34" s="112"/>
      <c r="J34" s="11"/>
      <c r="K34" s="11"/>
      <c r="M34" s="11"/>
    </row>
    <row r="35" spans="1:13" ht="24.9" customHeight="1" thickBot="1" x14ac:dyDescent="0.25">
      <c r="A35" s="355" t="str">
        <f>$A$1</f>
        <v>令和8年度（2026年度）</v>
      </c>
      <c r="B35" s="356"/>
      <c r="C35" s="356"/>
      <c r="D35" s="356"/>
      <c r="E35" s="357"/>
      <c r="K35" s="6" t="s">
        <v>131</v>
      </c>
    </row>
    <row r="36" spans="1:13" ht="24.9" customHeight="1" x14ac:dyDescent="0.2">
      <c r="B36" s="234" t="s">
        <v>132</v>
      </c>
      <c r="C36" s="234"/>
      <c r="D36" s="234"/>
      <c r="E36" s="234"/>
      <c r="F36" s="234"/>
      <c r="G36" s="234"/>
      <c r="H36" s="234"/>
      <c r="I36" s="234"/>
      <c r="J36" s="234"/>
      <c r="K36" s="234"/>
    </row>
    <row r="37" spans="1:13" ht="24.9" customHeight="1" x14ac:dyDescent="0.2">
      <c r="J37" s="106"/>
      <c r="K37" s="111" t="s">
        <v>148</v>
      </c>
    </row>
    <row r="38" spans="1:13" ht="24.9" customHeight="1" x14ac:dyDescent="0.2">
      <c r="B38" s="299" t="str">
        <f>$B$4</f>
        <v>豊中市立庄内さくら学園校区青少年健全育成会</v>
      </c>
      <c r="C38" s="299"/>
      <c r="D38" s="299"/>
      <c r="E38" s="299"/>
      <c r="F38" s="299"/>
      <c r="G38" s="299"/>
      <c r="H38" s="299"/>
      <c r="I38" s="299"/>
      <c r="J38" s="299"/>
      <c r="K38" s="299"/>
    </row>
    <row r="39" spans="1:13" ht="24.9" customHeight="1" x14ac:dyDescent="0.2">
      <c r="A39" s="100"/>
      <c r="B39" s="100"/>
      <c r="C39" s="100"/>
      <c r="D39" s="100"/>
      <c r="E39" s="100"/>
      <c r="F39" s="100"/>
      <c r="G39" s="100"/>
      <c r="H39" s="100"/>
      <c r="I39" s="100"/>
      <c r="J39" s="100"/>
      <c r="K39" s="100" t="s">
        <v>133</v>
      </c>
    </row>
    <row r="40" spans="1:13" ht="24.9" customHeight="1" x14ac:dyDescent="0.2">
      <c r="A40" s="7" t="s">
        <v>145</v>
      </c>
      <c r="B40" s="15" t="s">
        <v>135</v>
      </c>
      <c r="C40" s="8" t="s">
        <v>136</v>
      </c>
      <c r="D40" s="101" t="s">
        <v>137</v>
      </c>
      <c r="E40" s="15" t="s">
        <v>138</v>
      </c>
      <c r="F40" s="54" t="s">
        <v>139</v>
      </c>
      <c r="G40" s="9" t="s">
        <v>100</v>
      </c>
      <c r="H40" s="7" t="s">
        <v>140</v>
      </c>
      <c r="I40" s="7" t="s">
        <v>141</v>
      </c>
      <c r="J40" s="7" t="s">
        <v>142</v>
      </c>
      <c r="K40" s="7" t="s">
        <v>143</v>
      </c>
    </row>
    <row r="41" spans="1:13" ht="24.9" customHeight="1" x14ac:dyDescent="0.2">
      <c r="A41" s="81"/>
      <c r="B41" s="41"/>
      <c r="C41" s="82"/>
      <c r="D41" s="83"/>
      <c r="E41" s="37" t="str">
        <f>IF(G41="","",VLOOKUP(G41,費目!$A$3:$C$20,3,FALSE))</f>
        <v/>
      </c>
      <c r="F41" s="76" t="str">
        <f>IF(G41="","",VLOOKUP(G41,費目!$A$3:$C$20,2,FALSE))</f>
        <v/>
      </c>
      <c r="G41" s="42"/>
      <c r="H41" s="43"/>
      <c r="I41" s="27"/>
      <c r="J41" s="10"/>
      <c r="K41" s="27" t="str">
        <f>IF(AND(I41="",J41=""),"",K32+I41-J41)</f>
        <v/>
      </c>
    </row>
    <row r="42" spans="1:13" ht="24.75" customHeight="1" x14ac:dyDescent="0.2">
      <c r="A42" s="81"/>
      <c r="B42" s="41"/>
      <c r="C42" s="82"/>
      <c r="D42" s="83"/>
      <c r="E42" s="37" t="str">
        <f>IF(G42="","",VLOOKUP(G42,費目!$A$3:$C$20,3,FALSE))</f>
        <v/>
      </c>
      <c r="F42" s="76" t="str">
        <f>IF(G42="","",VLOOKUP(G42,費目!$A$3:$C$20,2,FALSE))</f>
        <v/>
      </c>
      <c r="G42" s="42"/>
      <c r="H42" s="43"/>
      <c r="I42" s="27"/>
      <c r="J42" s="10"/>
      <c r="K42" s="27" t="str">
        <f t="shared" ref="K42:K63" si="1">IF(AND(I42="",J42=""),"",K41+I42-J42)</f>
        <v/>
      </c>
    </row>
    <row r="43" spans="1:13" ht="24.75" customHeight="1" x14ac:dyDescent="0.2">
      <c r="A43" s="81"/>
      <c r="B43" s="41"/>
      <c r="C43" s="82"/>
      <c r="D43" s="83"/>
      <c r="E43" s="37" t="str">
        <f>IF(G43="","",VLOOKUP(G43,費目!$A$3:$C$20,3,FALSE))</f>
        <v/>
      </c>
      <c r="F43" s="76" t="str">
        <f>IF(G43="","",VLOOKUP(G43,費目!$A$3:$C$20,2,FALSE))</f>
        <v/>
      </c>
      <c r="G43" s="42"/>
      <c r="H43" s="43"/>
      <c r="I43" s="27"/>
      <c r="J43" s="10"/>
      <c r="K43" s="27" t="str">
        <f t="shared" si="1"/>
        <v/>
      </c>
    </row>
    <row r="44" spans="1:13" ht="24.75" customHeight="1" x14ac:dyDescent="0.2">
      <c r="A44" s="81"/>
      <c r="B44" s="41"/>
      <c r="C44" s="82"/>
      <c r="D44" s="83"/>
      <c r="E44" s="37" t="str">
        <f>IF(G44="","",VLOOKUP(G44,費目!$A$3:$C$20,3,FALSE))</f>
        <v/>
      </c>
      <c r="F44" s="76" t="str">
        <f>IF(G44="","",VLOOKUP(G44,費目!$A$3:$C$20,2,FALSE))</f>
        <v/>
      </c>
      <c r="G44" s="42"/>
      <c r="H44" s="43"/>
      <c r="I44" s="27"/>
      <c r="J44" s="10"/>
      <c r="K44" s="27" t="str">
        <f t="shared" si="1"/>
        <v/>
      </c>
    </row>
    <row r="45" spans="1:13" ht="24.75" customHeight="1" x14ac:dyDescent="0.2">
      <c r="A45" s="81"/>
      <c r="B45" s="41"/>
      <c r="C45" s="82"/>
      <c r="D45" s="83"/>
      <c r="E45" s="37" t="str">
        <f>IF(G45="","",VLOOKUP(G45,費目!$A$3:$C$20,3,FALSE))</f>
        <v/>
      </c>
      <c r="F45" s="76" t="str">
        <f>IF(G45="","",VLOOKUP(G45,費目!$A$3:$C$20,2,FALSE))</f>
        <v/>
      </c>
      <c r="G45" s="42"/>
      <c r="H45" s="43"/>
      <c r="I45" s="27"/>
      <c r="J45" s="10"/>
      <c r="K45" s="27" t="str">
        <f t="shared" si="1"/>
        <v/>
      </c>
    </row>
    <row r="46" spans="1:13" ht="24.75" customHeight="1" x14ac:dyDescent="0.2">
      <c r="A46" s="81"/>
      <c r="B46" s="41"/>
      <c r="C46" s="82"/>
      <c r="D46" s="83"/>
      <c r="E46" s="37" t="str">
        <f>IF(G46="","",VLOOKUP(G46,費目!$A$3:$C$20,3,FALSE))</f>
        <v/>
      </c>
      <c r="F46" s="76" t="str">
        <f>IF(G46="","",VLOOKUP(G46,費目!$A$3:$C$20,2,FALSE))</f>
        <v/>
      </c>
      <c r="G46" s="42"/>
      <c r="H46" s="43"/>
      <c r="I46" s="27"/>
      <c r="J46" s="10"/>
      <c r="K46" s="27" t="str">
        <f t="shared" si="1"/>
        <v/>
      </c>
    </row>
    <row r="47" spans="1:13" ht="24.75" customHeight="1" x14ac:dyDescent="0.2">
      <c r="A47" s="81"/>
      <c r="B47" s="41"/>
      <c r="C47" s="82"/>
      <c r="D47" s="83"/>
      <c r="E47" s="37" t="str">
        <f>IF(G47="","",VLOOKUP(G47,費目!$A$3:$C$20,3,FALSE))</f>
        <v/>
      </c>
      <c r="F47" s="76" t="str">
        <f>IF(G47="","",VLOOKUP(G47,費目!$A$3:$C$20,2,FALSE))</f>
        <v/>
      </c>
      <c r="G47" s="42"/>
      <c r="H47" s="43"/>
      <c r="I47" s="27"/>
      <c r="J47" s="10"/>
      <c r="K47" s="27" t="str">
        <f t="shared" si="1"/>
        <v/>
      </c>
    </row>
    <row r="48" spans="1:13" ht="24.75" customHeight="1" x14ac:dyDescent="0.2">
      <c r="A48" s="81"/>
      <c r="B48" s="41"/>
      <c r="C48" s="82"/>
      <c r="D48" s="83"/>
      <c r="E48" s="37" t="str">
        <f>IF(G48="","",VLOOKUP(G48,費目!$A$3:$C$20,3,FALSE))</f>
        <v/>
      </c>
      <c r="F48" s="76" t="str">
        <f>IF(G48="","",VLOOKUP(G48,費目!$A$3:$C$20,2,FALSE))</f>
        <v/>
      </c>
      <c r="G48" s="42"/>
      <c r="H48" s="43"/>
      <c r="I48" s="27"/>
      <c r="J48" s="10"/>
      <c r="K48" s="27" t="str">
        <f t="shared" si="1"/>
        <v/>
      </c>
    </row>
    <row r="49" spans="1:11" ht="24.75" customHeight="1" x14ac:dyDescent="0.2">
      <c r="A49" s="81"/>
      <c r="B49" s="41"/>
      <c r="C49" s="82"/>
      <c r="D49" s="83"/>
      <c r="E49" s="37" t="str">
        <f>IF(G49="","",VLOOKUP(G49,費目!$A$3:$C$20,3,FALSE))</f>
        <v/>
      </c>
      <c r="F49" s="76" t="str">
        <f>IF(G49="","",VLOOKUP(G49,費目!$A$3:$C$20,2,FALSE))</f>
        <v/>
      </c>
      <c r="G49" s="42"/>
      <c r="H49" s="43"/>
      <c r="I49" s="27"/>
      <c r="J49" s="10"/>
      <c r="K49" s="27" t="str">
        <f t="shared" si="1"/>
        <v/>
      </c>
    </row>
    <row r="50" spans="1:11" ht="24.75" customHeight="1" x14ac:dyDescent="0.2">
      <c r="A50" s="81"/>
      <c r="B50" s="41"/>
      <c r="C50" s="82"/>
      <c r="D50" s="83"/>
      <c r="E50" s="37" t="str">
        <f>IF(G50="","",VLOOKUP(G50,費目!$A$3:$C$20,3,FALSE))</f>
        <v/>
      </c>
      <c r="F50" s="76" t="str">
        <f>IF(G50="","",VLOOKUP(G50,費目!$A$3:$C$20,2,FALSE))</f>
        <v/>
      </c>
      <c r="G50" s="42"/>
      <c r="H50" s="43"/>
      <c r="I50" s="27"/>
      <c r="J50" s="10"/>
      <c r="K50" s="27" t="str">
        <f t="shared" si="1"/>
        <v/>
      </c>
    </row>
    <row r="51" spans="1:11" ht="24.75" customHeight="1" x14ac:dyDescent="0.2">
      <c r="A51" s="81"/>
      <c r="B51" s="41"/>
      <c r="C51" s="82"/>
      <c r="D51" s="83"/>
      <c r="E51" s="37" t="str">
        <f>IF(G51="","",VLOOKUP(G51,費目!$A$3:$C$20,3,FALSE))</f>
        <v/>
      </c>
      <c r="F51" s="76" t="str">
        <f>IF(G51="","",VLOOKUP(G51,費目!$A$3:$C$20,2,FALSE))</f>
        <v/>
      </c>
      <c r="G51" s="42"/>
      <c r="H51" s="43"/>
      <c r="I51" s="27"/>
      <c r="J51" s="10"/>
      <c r="K51" s="27" t="str">
        <f t="shared" si="1"/>
        <v/>
      </c>
    </row>
    <row r="52" spans="1:11" ht="24.75" customHeight="1" x14ac:dyDescent="0.2">
      <c r="A52" s="81"/>
      <c r="B52" s="41"/>
      <c r="C52" s="82"/>
      <c r="D52" s="83"/>
      <c r="E52" s="37" t="str">
        <f>IF(G52="","",VLOOKUP(G52,費目!$A$3:$C$20,3,FALSE))</f>
        <v/>
      </c>
      <c r="F52" s="76" t="str">
        <f>IF(G52="","",VLOOKUP(G52,費目!$A$3:$C$20,2,FALSE))</f>
        <v/>
      </c>
      <c r="G52" s="42"/>
      <c r="H52" s="43"/>
      <c r="I52" s="27"/>
      <c r="J52" s="10"/>
      <c r="K52" s="27" t="str">
        <f t="shared" si="1"/>
        <v/>
      </c>
    </row>
    <row r="53" spans="1:11" ht="24.75" customHeight="1" x14ac:dyDescent="0.2">
      <c r="A53" s="81"/>
      <c r="B53" s="41"/>
      <c r="C53" s="82"/>
      <c r="D53" s="83"/>
      <c r="E53" s="37" t="str">
        <f>IF(G53="","",VLOOKUP(G53,費目!$A$3:$C$20,3,FALSE))</f>
        <v/>
      </c>
      <c r="F53" s="76" t="str">
        <f>IF(G53="","",VLOOKUP(G53,費目!$A$3:$C$20,2,FALSE))</f>
        <v/>
      </c>
      <c r="G53" s="42"/>
      <c r="H53" s="43"/>
      <c r="I53" s="27"/>
      <c r="J53" s="10"/>
      <c r="K53" s="27" t="str">
        <f t="shared" si="1"/>
        <v/>
      </c>
    </row>
    <row r="54" spans="1:11" ht="24.75" customHeight="1" x14ac:dyDescent="0.2">
      <c r="A54" s="81"/>
      <c r="B54" s="41"/>
      <c r="C54" s="82"/>
      <c r="D54" s="83"/>
      <c r="E54" s="37" t="str">
        <f>IF(G54="","",VLOOKUP(G54,費目!$A$3:$C$20,3,FALSE))</f>
        <v/>
      </c>
      <c r="F54" s="76" t="str">
        <f>IF(G54="","",VLOOKUP(G54,費目!$A$3:$C$20,2,FALSE))</f>
        <v/>
      </c>
      <c r="G54" s="42"/>
      <c r="H54" s="43"/>
      <c r="I54" s="27"/>
      <c r="J54" s="10"/>
      <c r="K54" s="27" t="str">
        <f t="shared" si="1"/>
        <v/>
      </c>
    </row>
    <row r="55" spans="1:11" ht="24.75" customHeight="1" x14ac:dyDescent="0.2">
      <c r="A55" s="81"/>
      <c r="B55" s="41"/>
      <c r="C55" s="82"/>
      <c r="D55" s="83"/>
      <c r="E55" s="37" t="str">
        <f>IF(G55="","",VLOOKUP(G55,費目!$A$3:$C$20,3,FALSE))</f>
        <v/>
      </c>
      <c r="F55" s="76" t="str">
        <f>IF(G55="","",VLOOKUP(G55,費目!$A$3:$C$20,2,FALSE))</f>
        <v/>
      </c>
      <c r="G55" s="42"/>
      <c r="H55" s="43"/>
      <c r="I55" s="27"/>
      <c r="J55" s="10"/>
      <c r="K55" s="27" t="str">
        <f t="shared" si="1"/>
        <v/>
      </c>
    </row>
    <row r="56" spans="1:11" ht="24.75" customHeight="1" x14ac:dyDescent="0.2">
      <c r="A56" s="81"/>
      <c r="B56" s="41"/>
      <c r="C56" s="82"/>
      <c r="D56" s="83"/>
      <c r="E56" s="37" t="str">
        <f>IF(G56="","",VLOOKUP(G56,費目!$A$3:$C$20,3,FALSE))</f>
        <v/>
      </c>
      <c r="F56" s="76" t="str">
        <f>IF(G56="","",VLOOKUP(G56,費目!$A$3:$C$20,2,FALSE))</f>
        <v/>
      </c>
      <c r="G56" s="42"/>
      <c r="H56" s="43"/>
      <c r="I56" s="27"/>
      <c r="J56" s="10"/>
      <c r="K56" s="27" t="str">
        <f t="shared" si="1"/>
        <v/>
      </c>
    </row>
    <row r="57" spans="1:11" ht="24.75" customHeight="1" x14ac:dyDescent="0.2">
      <c r="A57" s="81"/>
      <c r="B57" s="41"/>
      <c r="C57" s="82"/>
      <c r="D57" s="83"/>
      <c r="E57" s="37" t="str">
        <f>IF(G57="","",VLOOKUP(G57,費目!$A$3:$C$20,3,FALSE))</f>
        <v/>
      </c>
      <c r="F57" s="76" t="str">
        <f>IF(G57="","",VLOOKUP(G57,費目!$A$3:$C$20,2,FALSE))</f>
        <v/>
      </c>
      <c r="G57" s="42"/>
      <c r="H57" s="43"/>
      <c r="I57" s="27"/>
      <c r="J57" s="10"/>
      <c r="K57" s="27" t="str">
        <f t="shared" si="1"/>
        <v/>
      </c>
    </row>
    <row r="58" spans="1:11" ht="24.75" customHeight="1" x14ac:dyDescent="0.2">
      <c r="A58" s="81"/>
      <c r="B58" s="41"/>
      <c r="C58" s="82"/>
      <c r="D58" s="83"/>
      <c r="E58" s="37" t="str">
        <f>IF(G58="","",VLOOKUP(G58,費目!$A$3:$C$20,3,FALSE))</f>
        <v/>
      </c>
      <c r="F58" s="76" t="str">
        <f>IF(G58="","",VLOOKUP(G58,費目!$A$3:$C$20,2,FALSE))</f>
        <v/>
      </c>
      <c r="G58" s="42"/>
      <c r="H58" s="43"/>
      <c r="I58" s="27"/>
      <c r="J58" s="10"/>
      <c r="K58" s="27" t="str">
        <f t="shared" si="1"/>
        <v/>
      </c>
    </row>
    <row r="59" spans="1:11" ht="24.75" customHeight="1" x14ac:dyDescent="0.2">
      <c r="A59" s="81"/>
      <c r="B59" s="41"/>
      <c r="C59" s="82"/>
      <c r="D59" s="83"/>
      <c r="E59" s="37" t="str">
        <f>IF(G59="","",VLOOKUP(G59,費目!$A$3:$C$20,3,FALSE))</f>
        <v/>
      </c>
      <c r="F59" s="76" t="str">
        <f>IF(G59="","",VLOOKUP(G59,費目!$A$3:$C$20,2,FALSE))</f>
        <v/>
      </c>
      <c r="G59" s="42"/>
      <c r="H59" s="43"/>
      <c r="I59" s="27"/>
      <c r="J59" s="10"/>
      <c r="K59" s="27" t="str">
        <f t="shared" si="1"/>
        <v/>
      </c>
    </row>
    <row r="60" spans="1:11" ht="24.75" customHeight="1" x14ac:dyDescent="0.2">
      <c r="A60" s="81"/>
      <c r="B60" s="41"/>
      <c r="C60" s="82"/>
      <c r="D60" s="83"/>
      <c r="E60" s="37" t="str">
        <f>IF(G60="","",VLOOKUP(G60,費目!$A$3:$C$20,3,FALSE))</f>
        <v/>
      </c>
      <c r="F60" s="76" t="str">
        <f>IF(G60="","",VLOOKUP(G60,費目!$A$3:$C$20,2,FALSE))</f>
        <v/>
      </c>
      <c r="G60" s="42"/>
      <c r="H60" s="43"/>
      <c r="I60" s="27"/>
      <c r="J60" s="10"/>
      <c r="K60" s="27" t="str">
        <f t="shared" si="1"/>
        <v/>
      </c>
    </row>
    <row r="61" spans="1:11" ht="24.75" customHeight="1" x14ac:dyDescent="0.2">
      <c r="A61" s="81"/>
      <c r="B61" s="41"/>
      <c r="C61" s="82"/>
      <c r="D61" s="83"/>
      <c r="E61" s="37" t="str">
        <f>IF(G61="","",VLOOKUP(G61,費目!$A$3:$C$20,3,FALSE))</f>
        <v/>
      </c>
      <c r="F61" s="76" t="str">
        <f>IF(G61="","",VLOOKUP(G61,費目!$A$3:$C$20,2,FALSE))</f>
        <v/>
      </c>
      <c r="G61" s="42"/>
      <c r="H61" s="43"/>
      <c r="I61" s="27"/>
      <c r="J61" s="10"/>
      <c r="K61" s="27" t="str">
        <f t="shared" si="1"/>
        <v/>
      </c>
    </row>
    <row r="62" spans="1:11" ht="24.75" customHeight="1" x14ac:dyDescent="0.2">
      <c r="A62" s="81"/>
      <c r="B62" s="41"/>
      <c r="C62" s="82"/>
      <c r="D62" s="83"/>
      <c r="E62" s="37" t="str">
        <f>IF(G62="","",VLOOKUP(G62,費目!$A$3:$C$20,3,FALSE))</f>
        <v/>
      </c>
      <c r="F62" s="76" t="str">
        <f>IF(G62="","",VLOOKUP(G62,費目!$A$3:$C$20,2,FALSE))</f>
        <v/>
      </c>
      <c r="G62" s="42"/>
      <c r="H62" s="43"/>
      <c r="I62" s="27"/>
      <c r="J62" s="10"/>
      <c r="K62" s="27" t="str">
        <f t="shared" si="1"/>
        <v/>
      </c>
    </row>
    <row r="63" spans="1:11" ht="24.75" customHeight="1" x14ac:dyDescent="0.2">
      <c r="A63" s="81"/>
      <c r="B63" s="41"/>
      <c r="C63" s="82"/>
      <c r="D63" s="83"/>
      <c r="E63" s="37" t="str">
        <f>IF(G63="","",VLOOKUP(G63,費目!$A$3:$C$20,3,FALSE))</f>
        <v/>
      </c>
      <c r="F63" s="76" t="str">
        <f>IF(G63="","",VLOOKUP(G63,費目!$A$3:$C$20,2,FALSE))</f>
        <v/>
      </c>
      <c r="G63" s="42"/>
      <c r="H63" s="43"/>
      <c r="I63" s="27"/>
      <c r="J63" s="10"/>
      <c r="K63" s="27" t="str">
        <f t="shared" si="1"/>
        <v/>
      </c>
    </row>
    <row r="64" spans="1:11" ht="24.75" customHeight="1" x14ac:dyDescent="0.2">
      <c r="A64" s="81"/>
      <c r="B64" s="41"/>
      <c r="C64" s="82"/>
      <c r="D64" s="83"/>
      <c r="E64" s="37" t="str">
        <f>IF(G64="","",VLOOKUP(G64,費目!$A$3:$C$20,3,FALSE))</f>
        <v/>
      </c>
      <c r="F64" s="76" t="str">
        <f>IF(G64="","",VLOOKUP(G64,費目!$A$3:$C$20,2,FALSE))</f>
        <v/>
      </c>
      <c r="G64" s="42"/>
      <c r="H64" s="43"/>
      <c r="I64" s="27"/>
      <c r="J64" s="10"/>
      <c r="K64" s="27"/>
    </row>
    <row r="65" spans="1:11" ht="24.75" customHeight="1" x14ac:dyDescent="0.2">
      <c r="A65" s="81"/>
      <c r="B65" s="41"/>
      <c r="C65" s="82"/>
      <c r="D65" s="83"/>
      <c r="E65" s="37" t="str">
        <f>IF(G65="","",VLOOKUP(G65,費目!$A$3:$C$20,3,FALSE))</f>
        <v/>
      </c>
      <c r="F65" s="76" t="str">
        <f>IF(G65="","",VLOOKUP(G65,費目!$A$3:$C$20,2,FALSE))</f>
        <v/>
      </c>
      <c r="G65" s="42"/>
      <c r="H65" s="43"/>
      <c r="I65" s="27"/>
      <c r="J65" s="10"/>
      <c r="K65" s="27" t="str">
        <f>IF(AND(I65="",J65=""),"",K63+I65-J65)</f>
        <v/>
      </c>
    </row>
    <row r="66" spans="1:11" ht="24.75" customHeight="1" x14ac:dyDescent="0.2">
      <c r="A66" s="81"/>
      <c r="B66" s="41"/>
      <c r="C66" s="82"/>
      <c r="D66" s="83"/>
      <c r="E66" s="37" t="str">
        <f>IF(G66="","",VLOOKUP(G66,費目!$A$3:$C$20,3,FALSE))</f>
        <v/>
      </c>
      <c r="F66" s="76" t="str">
        <f>IF(G66="","",VLOOKUP(G66,費目!$A$3:$C$20,2,FALSE))</f>
        <v/>
      </c>
      <c r="G66" s="42"/>
      <c r="H66" s="43"/>
      <c r="I66" s="27"/>
      <c r="J66" s="10"/>
      <c r="K66" s="27" t="str">
        <f>IF(AND(I66="",J66=""),"",K65+I66-J66)</f>
        <v/>
      </c>
    </row>
    <row r="67" spans="1:11" ht="24.75" customHeight="1" x14ac:dyDescent="0.2">
      <c r="A67" s="107"/>
      <c r="B67" s="107"/>
      <c r="C67" s="107"/>
      <c r="D67" s="107"/>
      <c r="E67" s="107"/>
      <c r="F67" s="107"/>
      <c r="G67" s="107"/>
      <c r="H67" s="108"/>
      <c r="I67" s="109"/>
      <c r="J67" s="381" t="s">
        <v>150</v>
      </c>
      <c r="K67" s="381"/>
    </row>
    <row r="68" spans="1:11" ht="24.75" customHeight="1" thickBot="1" x14ac:dyDescent="0.25">
      <c r="A68" s="107"/>
      <c r="B68" s="107"/>
      <c r="C68" s="107"/>
      <c r="D68" s="107"/>
      <c r="E68" s="107"/>
      <c r="F68" s="107"/>
      <c r="G68" s="107"/>
      <c r="H68" s="108"/>
      <c r="I68" s="109"/>
      <c r="J68" s="110"/>
      <c r="K68" s="110"/>
    </row>
    <row r="69" spans="1:11" ht="24.75" customHeight="1" thickBot="1" x14ac:dyDescent="0.25">
      <c r="A69" s="355" t="str">
        <f>$A$1</f>
        <v>令和8年度（2026年度）</v>
      </c>
      <c r="B69" s="356"/>
      <c r="C69" s="356"/>
      <c r="D69" s="356"/>
      <c r="E69" s="357"/>
      <c r="K69" s="6" t="s">
        <v>131</v>
      </c>
    </row>
    <row r="70" spans="1:11" ht="24.75" customHeight="1" x14ac:dyDescent="0.2">
      <c r="B70" s="234" t="s">
        <v>132</v>
      </c>
      <c r="C70" s="234"/>
      <c r="D70" s="234"/>
      <c r="E70" s="234"/>
      <c r="F70" s="234"/>
      <c r="G70" s="234"/>
      <c r="H70" s="234"/>
      <c r="I70" s="234"/>
      <c r="J70" s="234"/>
      <c r="K70" s="234"/>
    </row>
    <row r="71" spans="1:11" ht="24.75" customHeight="1" x14ac:dyDescent="0.2">
      <c r="J71" s="106"/>
      <c r="K71" s="111" t="s">
        <v>151</v>
      </c>
    </row>
    <row r="72" spans="1:11" ht="24.75" customHeight="1" x14ac:dyDescent="0.2">
      <c r="B72" s="299" t="str">
        <f>$B$4</f>
        <v>豊中市立庄内さくら学園校区青少年健全育成会</v>
      </c>
      <c r="C72" s="299"/>
      <c r="D72" s="299"/>
      <c r="E72" s="299"/>
      <c r="F72" s="299"/>
      <c r="G72" s="299"/>
      <c r="H72" s="299"/>
      <c r="I72" s="299"/>
      <c r="J72" s="299"/>
      <c r="K72" s="299"/>
    </row>
    <row r="73" spans="1:11" ht="24.75" customHeight="1" x14ac:dyDescent="0.2">
      <c r="A73" s="100"/>
      <c r="B73" s="100"/>
      <c r="C73" s="100"/>
      <c r="D73" s="100"/>
      <c r="E73" s="100"/>
      <c r="F73" s="100"/>
      <c r="G73" s="100"/>
      <c r="H73" s="100"/>
      <c r="I73" s="100"/>
      <c r="J73" s="100"/>
      <c r="K73" s="100" t="s">
        <v>133</v>
      </c>
    </row>
    <row r="74" spans="1:11" ht="24.75" customHeight="1" x14ac:dyDescent="0.2">
      <c r="A74" s="7" t="s">
        <v>145</v>
      </c>
      <c r="B74" s="15" t="s">
        <v>135</v>
      </c>
      <c r="C74" s="8" t="s">
        <v>136</v>
      </c>
      <c r="D74" s="101" t="s">
        <v>137</v>
      </c>
      <c r="E74" s="15" t="s">
        <v>138</v>
      </c>
      <c r="F74" s="54" t="s">
        <v>139</v>
      </c>
      <c r="G74" s="9" t="s">
        <v>100</v>
      </c>
      <c r="H74" s="7" t="s">
        <v>140</v>
      </c>
      <c r="I74" s="7" t="s">
        <v>141</v>
      </c>
      <c r="J74" s="7" t="s">
        <v>142</v>
      </c>
      <c r="K74" s="7" t="s">
        <v>143</v>
      </c>
    </row>
    <row r="75" spans="1:11" ht="24.75" customHeight="1" x14ac:dyDescent="0.2">
      <c r="A75" s="81"/>
      <c r="B75" s="41"/>
      <c r="C75" s="82"/>
      <c r="D75" s="83"/>
      <c r="E75" s="37" t="str">
        <f>IF(G75="","",VLOOKUP(G75,費目!$A$3:$C$20,3,FALSE))</f>
        <v/>
      </c>
      <c r="F75" s="76" t="str">
        <f>IF(G75="","",VLOOKUP(G75,費目!$A$3:$C$20,2,FALSE))</f>
        <v/>
      </c>
      <c r="G75" s="42"/>
      <c r="H75" s="43"/>
      <c r="I75" s="7"/>
      <c r="J75" s="10"/>
      <c r="K75" s="27" t="str">
        <f>IF(AND(I75="",J75=""),"",K66+I75-J75)</f>
        <v/>
      </c>
    </row>
    <row r="76" spans="1:11" ht="24.75" customHeight="1" x14ac:dyDescent="0.2">
      <c r="A76" s="81"/>
      <c r="B76" s="41"/>
      <c r="C76" s="82"/>
      <c r="D76" s="83"/>
      <c r="E76" s="37" t="str">
        <f>IF(G76="","",VLOOKUP(G76,費目!$A$3:$C$20,3,FALSE))</f>
        <v/>
      </c>
      <c r="F76" s="76" t="str">
        <f>IF(G76="","",VLOOKUP(G76,費目!$A$3:$C$20,2,FALSE))</f>
        <v/>
      </c>
      <c r="G76" s="42"/>
      <c r="H76" s="43"/>
      <c r="I76" s="7"/>
      <c r="J76" s="10"/>
      <c r="K76" s="27" t="str">
        <f t="shared" ref="K76:K99" si="2">IF(AND(I76="",J76=""),"",K75+I76-J76)</f>
        <v/>
      </c>
    </row>
    <row r="77" spans="1:11" ht="24.75" customHeight="1" x14ac:dyDescent="0.2">
      <c r="A77" s="81"/>
      <c r="B77" s="41"/>
      <c r="C77" s="82"/>
      <c r="D77" s="83"/>
      <c r="E77" s="37" t="str">
        <f>IF(G77="","",VLOOKUP(G77,費目!$A$3:$C$20,3,FALSE))</f>
        <v/>
      </c>
      <c r="F77" s="76" t="str">
        <f>IF(G77="","",VLOOKUP(G77,費目!$A$3:$C$20,2,FALSE))</f>
        <v/>
      </c>
      <c r="G77" s="42"/>
      <c r="H77" s="43"/>
      <c r="I77" s="7"/>
      <c r="J77" s="10"/>
      <c r="K77" s="27" t="str">
        <f t="shared" si="2"/>
        <v/>
      </c>
    </row>
    <row r="78" spans="1:11" ht="24.75" customHeight="1" x14ac:dyDescent="0.2">
      <c r="A78" s="81"/>
      <c r="B78" s="41"/>
      <c r="C78" s="82"/>
      <c r="D78" s="83"/>
      <c r="E78" s="37" t="str">
        <f>IF(G78="","",VLOOKUP(G78,費目!$A$3:$C$20,3,FALSE))</f>
        <v/>
      </c>
      <c r="F78" s="76" t="str">
        <f>IF(G78="","",VLOOKUP(G78,費目!$A$3:$C$20,2,FALSE))</f>
        <v/>
      </c>
      <c r="G78" s="42"/>
      <c r="H78" s="43"/>
      <c r="I78" s="7"/>
      <c r="J78" s="10"/>
      <c r="K78" s="27" t="str">
        <f t="shared" si="2"/>
        <v/>
      </c>
    </row>
    <row r="79" spans="1:11" ht="24.75" customHeight="1" x14ac:dyDescent="0.2">
      <c r="A79" s="81"/>
      <c r="B79" s="41"/>
      <c r="C79" s="82"/>
      <c r="D79" s="83"/>
      <c r="E79" s="37" t="str">
        <f>IF(G79="","",VLOOKUP(G79,費目!$A$3:$C$20,3,FALSE))</f>
        <v/>
      </c>
      <c r="F79" s="76" t="str">
        <f>IF(G79="","",VLOOKUP(G79,費目!$A$3:$C$20,2,FALSE))</f>
        <v/>
      </c>
      <c r="G79" s="42"/>
      <c r="H79" s="43"/>
      <c r="I79" s="7"/>
      <c r="J79" s="10"/>
      <c r="K79" s="27" t="str">
        <f t="shared" si="2"/>
        <v/>
      </c>
    </row>
    <row r="80" spans="1:11" ht="24.75" customHeight="1" x14ac:dyDescent="0.2">
      <c r="A80" s="81"/>
      <c r="B80" s="41"/>
      <c r="C80" s="82"/>
      <c r="D80" s="83"/>
      <c r="E80" s="37" t="str">
        <f>IF(G80="","",VLOOKUP(G80,費目!$A$3:$C$20,3,FALSE))</f>
        <v/>
      </c>
      <c r="F80" s="76" t="str">
        <f>IF(G80="","",VLOOKUP(G80,費目!$A$3:$C$20,2,FALSE))</f>
        <v/>
      </c>
      <c r="G80" s="42"/>
      <c r="H80" s="43"/>
      <c r="I80" s="7"/>
      <c r="J80" s="10"/>
      <c r="K80" s="27" t="str">
        <f t="shared" si="2"/>
        <v/>
      </c>
    </row>
    <row r="81" spans="1:11" ht="24.75" customHeight="1" x14ac:dyDescent="0.2">
      <c r="A81" s="81"/>
      <c r="B81" s="41"/>
      <c r="C81" s="82"/>
      <c r="D81" s="83"/>
      <c r="E81" s="37" t="str">
        <f>IF(G81="","",VLOOKUP(G81,費目!$A$3:$C$20,3,FALSE))</f>
        <v/>
      </c>
      <c r="F81" s="76" t="str">
        <f>IF(G81="","",VLOOKUP(G81,費目!$A$3:$C$20,2,FALSE))</f>
        <v/>
      </c>
      <c r="G81" s="42"/>
      <c r="H81" s="43"/>
      <c r="I81" s="7"/>
      <c r="J81" s="10"/>
      <c r="K81" s="27" t="str">
        <f t="shared" si="2"/>
        <v/>
      </c>
    </row>
    <row r="82" spans="1:11" ht="24.75" customHeight="1" x14ac:dyDescent="0.2">
      <c r="A82" s="81"/>
      <c r="B82" s="41"/>
      <c r="C82" s="82"/>
      <c r="D82" s="83"/>
      <c r="E82" s="37" t="str">
        <f>IF(G82="","",VLOOKUP(G82,費目!$A$3:$C$20,3,FALSE))</f>
        <v/>
      </c>
      <c r="F82" s="76" t="str">
        <f>IF(G82="","",VLOOKUP(G82,費目!$A$3:$C$20,2,FALSE))</f>
        <v/>
      </c>
      <c r="G82" s="42"/>
      <c r="H82" s="43"/>
      <c r="I82" s="7"/>
      <c r="J82" s="10"/>
      <c r="K82" s="27" t="str">
        <f t="shared" si="2"/>
        <v/>
      </c>
    </row>
    <row r="83" spans="1:11" ht="24.75" customHeight="1" x14ac:dyDescent="0.2">
      <c r="A83" s="81"/>
      <c r="B83" s="41"/>
      <c r="C83" s="82"/>
      <c r="D83" s="83"/>
      <c r="E83" s="37" t="str">
        <f>IF(G83="","",VLOOKUP(G83,費目!$A$3:$C$20,3,FALSE))</f>
        <v/>
      </c>
      <c r="F83" s="76" t="str">
        <f>IF(G83="","",VLOOKUP(G83,費目!$A$3:$C$20,2,FALSE))</f>
        <v/>
      </c>
      <c r="G83" s="42"/>
      <c r="H83" s="43"/>
      <c r="I83" s="7"/>
      <c r="J83" s="10"/>
      <c r="K83" s="27" t="str">
        <f t="shared" si="2"/>
        <v/>
      </c>
    </row>
    <row r="84" spans="1:11" ht="24.75" customHeight="1" x14ac:dyDescent="0.2">
      <c r="A84" s="81"/>
      <c r="B84" s="41"/>
      <c r="C84" s="82"/>
      <c r="D84" s="83"/>
      <c r="E84" s="37" t="str">
        <f>IF(G84="","",VLOOKUP(G84,費目!$A$3:$C$20,3,FALSE))</f>
        <v/>
      </c>
      <c r="F84" s="76" t="str">
        <f>IF(G84="","",VLOOKUP(G84,費目!$A$3:$C$20,2,FALSE))</f>
        <v/>
      </c>
      <c r="G84" s="42"/>
      <c r="H84" s="43"/>
      <c r="I84" s="7"/>
      <c r="J84" s="10"/>
      <c r="K84" s="27" t="str">
        <f t="shared" si="2"/>
        <v/>
      </c>
    </row>
    <row r="85" spans="1:11" ht="24.75" customHeight="1" x14ac:dyDescent="0.2">
      <c r="A85" s="81"/>
      <c r="B85" s="41"/>
      <c r="C85" s="82"/>
      <c r="D85" s="83"/>
      <c r="E85" s="37" t="str">
        <f>IF(G85="","",VLOOKUP(G85,費目!$A$3:$C$20,3,FALSE))</f>
        <v/>
      </c>
      <c r="F85" s="76" t="str">
        <f>IF(G85="","",VLOOKUP(G85,費目!$A$3:$C$20,2,FALSE))</f>
        <v/>
      </c>
      <c r="G85" s="42"/>
      <c r="H85" s="43"/>
      <c r="I85" s="7"/>
      <c r="J85" s="10"/>
      <c r="K85" s="27" t="str">
        <f t="shared" si="2"/>
        <v/>
      </c>
    </row>
    <row r="86" spans="1:11" ht="24.75" customHeight="1" x14ac:dyDescent="0.2">
      <c r="A86" s="81"/>
      <c r="B86" s="41"/>
      <c r="C86" s="82"/>
      <c r="D86" s="83"/>
      <c r="E86" s="37" t="str">
        <f>IF(G86="","",VLOOKUP(G86,費目!$A$3:$C$20,3,FALSE))</f>
        <v/>
      </c>
      <c r="F86" s="76" t="str">
        <f>IF(G86="","",VLOOKUP(G86,費目!$A$3:$C$20,2,FALSE))</f>
        <v/>
      </c>
      <c r="G86" s="42"/>
      <c r="H86" s="43"/>
      <c r="I86" s="7"/>
      <c r="J86" s="10"/>
      <c r="K86" s="27" t="str">
        <f t="shared" si="2"/>
        <v/>
      </c>
    </row>
    <row r="87" spans="1:11" ht="24.75" customHeight="1" x14ac:dyDescent="0.2">
      <c r="A87" s="81"/>
      <c r="B87" s="41"/>
      <c r="C87" s="82"/>
      <c r="D87" s="83"/>
      <c r="E87" s="37" t="str">
        <f>IF(G87="","",VLOOKUP(G87,費目!$A$3:$C$20,3,FALSE))</f>
        <v/>
      </c>
      <c r="F87" s="76" t="str">
        <f>IF(G87="","",VLOOKUP(G87,費目!$A$3:$C$20,2,FALSE))</f>
        <v/>
      </c>
      <c r="G87" s="42"/>
      <c r="H87" s="43"/>
      <c r="I87" s="7"/>
      <c r="J87" s="10"/>
      <c r="K87" s="27" t="str">
        <f t="shared" si="2"/>
        <v/>
      </c>
    </row>
    <row r="88" spans="1:11" ht="24.75" customHeight="1" x14ac:dyDescent="0.2">
      <c r="A88" s="81"/>
      <c r="B88" s="41"/>
      <c r="C88" s="82"/>
      <c r="D88" s="83"/>
      <c r="E88" s="37" t="str">
        <f>IF(G88="","",VLOOKUP(G88,費目!$A$3:$C$20,3,FALSE))</f>
        <v/>
      </c>
      <c r="F88" s="76" t="str">
        <f>IF(G88="","",VLOOKUP(G88,費目!$A$3:$C$20,2,FALSE))</f>
        <v/>
      </c>
      <c r="G88" s="42"/>
      <c r="H88" s="43"/>
      <c r="I88" s="7"/>
      <c r="J88" s="10"/>
      <c r="K88" s="27" t="str">
        <f t="shared" si="2"/>
        <v/>
      </c>
    </row>
    <row r="89" spans="1:11" ht="24.75" customHeight="1" x14ac:dyDescent="0.2">
      <c r="A89" s="81"/>
      <c r="B89" s="41"/>
      <c r="C89" s="82"/>
      <c r="D89" s="83"/>
      <c r="E89" s="37" t="str">
        <f>IF(G89="","",VLOOKUP(G89,費目!$A$3:$C$20,3,FALSE))</f>
        <v/>
      </c>
      <c r="F89" s="76" t="str">
        <f>IF(G89="","",VLOOKUP(G89,費目!$A$3:$C$20,2,FALSE))</f>
        <v/>
      </c>
      <c r="G89" s="42"/>
      <c r="H89" s="43"/>
      <c r="I89" s="7"/>
      <c r="J89" s="10"/>
      <c r="K89" s="27" t="str">
        <f t="shared" si="2"/>
        <v/>
      </c>
    </row>
    <row r="90" spans="1:11" ht="24.75" customHeight="1" x14ac:dyDescent="0.2">
      <c r="A90" s="81"/>
      <c r="B90" s="41"/>
      <c r="C90" s="82"/>
      <c r="D90" s="83"/>
      <c r="E90" s="37" t="str">
        <f>IF(G90="","",VLOOKUP(G90,費目!$A$3:$C$20,3,FALSE))</f>
        <v/>
      </c>
      <c r="F90" s="76" t="str">
        <f>IF(G90="","",VLOOKUP(G90,費目!$A$3:$C$20,2,FALSE))</f>
        <v/>
      </c>
      <c r="G90" s="42"/>
      <c r="H90" s="43"/>
      <c r="I90" s="7"/>
      <c r="J90" s="10"/>
      <c r="K90" s="27" t="str">
        <f t="shared" si="2"/>
        <v/>
      </c>
    </row>
    <row r="91" spans="1:11" ht="24.75" customHeight="1" x14ac:dyDescent="0.2">
      <c r="A91" s="81"/>
      <c r="B91" s="41"/>
      <c r="C91" s="82"/>
      <c r="D91" s="83"/>
      <c r="E91" s="37" t="str">
        <f>IF(G91="","",VLOOKUP(G91,費目!$A$3:$C$20,3,FALSE))</f>
        <v/>
      </c>
      <c r="F91" s="76" t="str">
        <f>IF(G91="","",VLOOKUP(G91,費目!$A$3:$C$20,2,FALSE))</f>
        <v/>
      </c>
      <c r="G91" s="42"/>
      <c r="H91" s="43"/>
      <c r="I91" s="7"/>
      <c r="J91" s="10"/>
      <c r="K91" s="27" t="str">
        <f t="shared" si="2"/>
        <v/>
      </c>
    </row>
    <row r="92" spans="1:11" ht="24.75" customHeight="1" x14ac:dyDescent="0.2">
      <c r="A92" s="81"/>
      <c r="B92" s="41"/>
      <c r="C92" s="82"/>
      <c r="D92" s="83"/>
      <c r="E92" s="37" t="str">
        <f>IF(G92="","",VLOOKUP(G92,費目!$A$3:$C$20,3,FALSE))</f>
        <v/>
      </c>
      <c r="F92" s="76" t="str">
        <f>IF(G92="","",VLOOKUP(G92,費目!$A$3:$C$20,2,FALSE))</f>
        <v/>
      </c>
      <c r="G92" s="42"/>
      <c r="H92" s="43"/>
      <c r="I92" s="7"/>
      <c r="J92" s="10"/>
      <c r="K92" s="27" t="str">
        <f t="shared" si="2"/>
        <v/>
      </c>
    </row>
    <row r="93" spans="1:11" ht="24.75" customHeight="1" x14ac:dyDescent="0.2">
      <c r="A93" s="81"/>
      <c r="B93" s="41"/>
      <c r="C93" s="82"/>
      <c r="D93" s="83"/>
      <c r="E93" s="37" t="str">
        <f>IF(G93="","",VLOOKUP(G93,費目!$A$3:$C$20,3,FALSE))</f>
        <v/>
      </c>
      <c r="F93" s="76" t="str">
        <f>IF(G93="","",VLOOKUP(G93,費目!$A$3:$C$20,2,FALSE))</f>
        <v/>
      </c>
      <c r="G93" s="42"/>
      <c r="H93" s="43"/>
      <c r="I93" s="7"/>
      <c r="J93" s="10"/>
      <c r="K93" s="27" t="str">
        <f t="shared" si="2"/>
        <v/>
      </c>
    </row>
    <row r="94" spans="1:11" ht="24.75" customHeight="1" x14ac:dyDescent="0.2">
      <c r="A94" s="81"/>
      <c r="B94" s="41"/>
      <c r="C94" s="82"/>
      <c r="D94" s="83"/>
      <c r="E94" s="37" t="str">
        <f>IF(G94="","",VLOOKUP(G94,費目!$A$3:$C$20,3,FALSE))</f>
        <v/>
      </c>
      <c r="F94" s="76" t="str">
        <f>IF(G94="","",VLOOKUP(G94,費目!$A$3:$C$20,2,FALSE))</f>
        <v/>
      </c>
      <c r="G94" s="42"/>
      <c r="H94" s="43"/>
      <c r="I94" s="7"/>
      <c r="J94" s="10"/>
      <c r="K94" s="27" t="str">
        <f t="shared" si="2"/>
        <v/>
      </c>
    </row>
    <row r="95" spans="1:11" ht="24.75" customHeight="1" x14ac:dyDescent="0.2">
      <c r="A95" s="81"/>
      <c r="B95" s="41"/>
      <c r="C95" s="82"/>
      <c r="D95" s="83"/>
      <c r="E95" s="37" t="str">
        <f>IF(G95="","",VLOOKUP(G95,費目!$A$3:$C$20,3,FALSE))</f>
        <v/>
      </c>
      <c r="F95" s="76" t="str">
        <f>IF(G95="","",VLOOKUP(G95,費目!$A$3:$C$20,2,FALSE))</f>
        <v/>
      </c>
      <c r="G95" s="42"/>
      <c r="H95" s="43"/>
      <c r="I95" s="7"/>
      <c r="J95" s="10"/>
      <c r="K95" s="27" t="str">
        <f t="shared" si="2"/>
        <v/>
      </c>
    </row>
    <row r="96" spans="1:11" ht="24.75" customHeight="1" x14ac:dyDescent="0.2">
      <c r="A96" s="81"/>
      <c r="B96" s="41"/>
      <c r="C96" s="82"/>
      <c r="D96" s="83"/>
      <c r="E96" s="37" t="str">
        <f>IF(G96="","",VLOOKUP(G96,費目!$A$3:$C$20,3,FALSE))</f>
        <v/>
      </c>
      <c r="F96" s="76" t="str">
        <f>IF(G96="","",VLOOKUP(G96,費目!$A$3:$C$20,2,FALSE))</f>
        <v/>
      </c>
      <c r="G96" s="42"/>
      <c r="H96" s="43"/>
      <c r="I96" s="7"/>
      <c r="J96" s="10"/>
      <c r="K96" s="27" t="str">
        <f t="shared" si="2"/>
        <v/>
      </c>
    </row>
    <row r="97" spans="1:11" ht="24.75" customHeight="1" x14ac:dyDescent="0.2">
      <c r="A97" s="81"/>
      <c r="B97" s="41"/>
      <c r="C97" s="82"/>
      <c r="D97" s="83"/>
      <c r="E97" s="37" t="str">
        <f>IF(G97="","",VLOOKUP(G97,費目!$A$3:$C$20,3,FALSE))</f>
        <v/>
      </c>
      <c r="F97" s="76" t="str">
        <f>IF(G97="","",VLOOKUP(G97,費目!$A$3:$C$20,2,FALSE))</f>
        <v/>
      </c>
      <c r="G97" s="42"/>
      <c r="H97" s="43"/>
      <c r="I97" s="7"/>
      <c r="J97" s="10"/>
      <c r="K97" s="27" t="str">
        <f t="shared" si="2"/>
        <v/>
      </c>
    </row>
    <row r="98" spans="1:11" ht="24.75" customHeight="1" x14ac:dyDescent="0.2">
      <c r="A98" s="81"/>
      <c r="B98" s="41"/>
      <c r="C98" s="82"/>
      <c r="D98" s="83"/>
      <c r="E98" s="37" t="str">
        <f>IF(G98="","",VLOOKUP(G98,費目!$A$3:$C$20,3,FALSE))</f>
        <v/>
      </c>
      <c r="F98" s="76" t="str">
        <f>IF(G98="","",VLOOKUP(G98,費目!$A$3:$C$20,2,FALSE))</f>
        <v/>
      </c>
      <c r="G98" s="42"/>
      <c r="H98" s="43"/>
      <c r="I98" s="7"/>
      <c r="J98" s="10"/>
      <c r="K98" s="27" t="str">
        <f t="shared" si="2"/>
        <v/>
      </c>
    </row>
    <row r="99" spans="1:11" ht="24.75" customHeight="1" x14ac:dyDescent="0.2">
      <c r="A99" s="81"/>
      <c r="B99" s="41"/>
      <c r="C99" s="82"/>
      <c r="D99" s="83"/>
      <c r="E99" s="37" t="str">
        <f>IF(G99="","",VLOOKUP(G99,費目!$A$3:$C$20,3,FALSE))</f>
        <v/>
      </c>
      <c r="F99" s="76" t="str">
        <f>IF(G99="","",VLOOKUP(G99,費目!$A$3:$C$20,2,FALSE))</f>
        <v/>
      </c>
      <c r="G99" s="42"/>
      <c r="H99" s="43"/>
      <c r="I99" s="7"/>
      <c r="J99" s="10"/>
      <c r="K99" s="27" t="str">
        <f t="shared" si="2"/>
        <v/>
      </c>
    </row>
    <row r="100" spans="1:11" ht="24.75" customHeight="1" x14ac:dyDescent="0.2">
      <c r="A100" s="353" t="s">
        <v>146</v>
      </c>
      <c r="B100" s="354"/>
      <c r="C100" s="354"/>
      <c r="D100" s="354"/>
      <c r="E100" s="354"/>
      <c r="F100" s="354"/>
      <c r="G100" s="354"/>
      <c r="H100" s="229"/>
      <c r="I100" s="27">
        <f>SUM(I7:I32,I41:I66,I75:I99)</f>
        <v>155000</v>
      </c>
      <c r="J100" s="27">
        <f>SUM(J7:J32,J41:J66,J75:J99)</f>
        <v>0</v>
      </c>
      <c r="K100" s="27">
        <f>I100-J100</f>
        <v>155000</v>
      </c>
    </row>
  </sheetData>
  <sheetProtection password="CC7B" sheet="1" objects="1" scenarios="1" selectLockedCells="1"/>
  <protectedRanges>
    <protectedRange sqref="B72" name="範囲5"/>
    <protectedRange sqref="A76:H99 J75:J99 A75:F75 H75" name="範囲6"/>
    <protectedRange sqref="A8:H32 J8:J32 G41 G75" name="範囲2_2"/>
    <protectedRange sqref="B4" name="範囲1_2"/>
    <protectedRange sqref="A42:H66 J41:J66 A41:F41 H41" name="範囲4_1"/>
    <protectedRange sqref="B38" name="範囲3_1"/>
  </protectedRanges>
  <mergeCells count="12">
    <mergeCell ref="B70:K70"/>
    <mergeCell ref="B72:K72"/>
    <mergeCell ref="A100:H100"/>
    <mergeCell ref="A1:E1"/>
    <mergeCell ref="A35:E35"/>
    <mergeCell ref="A69:E69"/>
    <mergeCell ref="B2:K2"/>
    <mergeCell ref="B4:K4"/>
    <mergeCell ref="J33:K33"/>
    <mergeCell ref="B36:K36"/>
    <mergeCell ref="B38:K38"/>
    <mergeCell ref="J67:K67"/>
  </mergeCells>
  <phoneticPr fontId="14"/>
  <printOptions horizontalCentered="1"/>
  <pageMargins left="0.39370078740157483" right="0.39370078740157483" top="0.39370078740157483" bottom="0.74803149606299213" header="0.31496062992125984" footer="0.31496062992125984"/>
  <pageSetup paperSize="9" scale="95"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費目!$A$3:$A$20</xm:f>
          </x14:formula1>
          <xm:sqref>G8:G32 G41:G66 G75:G99</xm:sqref>
        </x14:dataValidation>
        <x14:dataValidation type="list" allowBlank="1" showInputMessage="1" showErrorMessage="1">
          <x14:formula1>
            <xm:f>校区名!$B$2:$B$3</xm:f>
          </x14:formula1>
          <xm:sqref>B4:K4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38"/>
  <sheetViews>
    <sheetView zoomScaleNormal="100" zoomScaleSheetLayoutView="100" workbookViewId="0">
      <selection activeCell="D5" sqref="D5:G5"/>
    </sheetView>
  </sheetViews>
  <sheetFormatPr defaultColWidth="9" defaultRowHeight="13.2" x14ac:dyDescent="0.2"/>
  <cols>
    <col min="1" max="1" width="8.6640625" style="3" customWidth="1"/>
    <col min="2" max="3" width="12.6640625" style="3" customWidth="1"/>
    <col min="4" max="4" width="14" style="6" customWidth="1"/>
    <col min="5" max="5" width="13.21875" style="6" customWidth="1"/>
    <col min="6" max="6" width="13.6640625" style="6" customWidth="1"/>
    <col min="7" max="7" width="13.21875" style="6" customWidth="1"/>
    <col min="8" max="10" width="10.6640625" style="3" customWidth="1"/>
    <col min="11" max="16384" width="9" style="3"/>
  </cols>
  <sheetData>
    <row r="1" spans="1:8" ht="25.05" customHeight="1" thickBot="1" x14ac:dyDescent="0.25">
      <c r="A1" s="378" t="str">
        <f>'様式8（1枚用）'!A1:E1</f>
        <v>令和8年度（2026年度）</v>
      </c>
      <c r="B1" s="379"/>
      <c r="G1" s="6" t="s">
        <v>323</v>
      </c>
    </row>
    <row r="2" spans="1:8" ht="12.75" customHeight="1" x14ac:dyDescent="0.2"/>
    <row r="3" spans="1:8" ht="24.9" customHeight="1" x14ac:dyDescent="0.2">
      <c r="A3" s="234" t="s">
        <v>324</v>
      </c>
      <c r="B3" s="234"/>
      <c r="C3" s="234"/>
      <c r="D3" s="234"/>
      <c r="E3" s="234"/>
      <c r="F3" s="234"/>
      <c r="G3" s="234"/>
    </row>
    <row r="4" spans="1:8" ht="12.75" customHeight="1" x14ac:dyDescent="0.2"/>
    <row r="5" spans="1:8" ht="24.9" customHeight="1" x14ac:dyDescent="0.2">
      <c r="D5" s="235" t="s">
        <v>371</v>
      </c>
      <c r="E5" s="235"/>
      <c r="F5" s="235"/>
      <c r="G5" s="235"/>
      <c r="H5" s="89"/>
    </row>
    <row r="6" spans="1:8" ht="11.25" customHeight="1" x14ac:dyDescent="0.2"/>
    <row r="7" spans="1:8" s="4" customFormat="1" ht="25.2" customHeight="1" x14ac:dyDescent="0.2">
      <c r="A7" s="4" t="s">
        <v>325</v>
      </c>
      <c r="D7" s="6"/>
      <c r="E7" s="6"/>
      <c r="F7" s="6"/>
      <c r="G7" s="5" t="s">
        <v>75</v>
      </c>
    </row>
    <row r="8" spans="1:8" s="4" customFormat="1" ht="25.2" customHeight="1" thickBot="1" x14ac:dyDescent="0.25">
      <c r="A8" s="236" t="s">
        <v>326</v>
      </c>
      <c r="B8" s="380"/>
      <c r="C8" s="380"/>
      <c r="D8" s="231"/>
      <c r="E8" s="189" t="s">
        <v>327</v>
      </c>
      <c r="F8" s="236" t="s">
        <v>328</v>
      </c>
      <c r="G8" s="231"/>
    </row>
    <row r="9" spans="1:8" s="4" customFormat="1" ht="25.2" customHeight="1" thickTop="1" x14ac:dyDescent="0.2">
      <c r="A9" s="373" t="s">
        <v>329</v>
      </c>
      <c r="B9" s="374"/>
      <c r="C9" s="374"/>
      <c r="D9" s="375"/>
      <c r="E9" s="85">
        <v>155000</v>
      </c>
      <c r="F9" s="376">
        <v>155000</v>
      </c>
      <c r="G9" s="377"/>
    </row>
    <row r="10" spans="1:8" s="4" customFormat="1" ht="25.2" customHeight="1" x14ac:dyDescent="0.2">
      <c r="A10" s="353" t="s">
        <v>330</v>
      </c>
      <c r="B10" s="354"/>
      <c r="C10" s="354"/>
      <c r="D10" s="229"/>
      <c r="E10" s="86">
        <f>E9</f>
        <v>155000</v>
      </c>
      <c r="F10" s="370">
        <f>F9</f>
        <v>155000</v>
      </c>
      <c r="G10" s="371"/>
    </row>
    <row r="11" spans="1:8" s="4" customFormat="1" ht="25.2" customHeight="1" x14ac:dyDescent="0.2">
      <c r="D11" s="6"/>
      <c r="E11" s="6"/>
      <c r="F11" s="6"/>
      <c r="G11" s="6"/>
    </row>
    <row r="12" spans="1:8" s="4" customFormat="1" ht="25.2" customHeight="1" x14ac:dyDescent="0.2">
      <c r="A12" s="4" t="s">
        <v>331</v>
      </c>
      <c r="D12" s="6"/>
      <c r="E12" s="6"/>
      <c r="F12" s="6"/>
      <c r="G12" s="5" t="s">
        <v>75</v>
      </c>
    </row>
    <row r="13" spans="1:8" s="4" customFormat="1" ht="25.2" customHeight="1" thickBot="1" x14ac:dyDescent="0.25">
      <c r="A13" s="14" t="s">
        <v>138</v>
      </c>
      <c r="B13" s="16" t="s">
        <v>139</v>
      </c>
      <c r="C13" s="70" t="s">
        <v>100</v>
      </c>
      <c r="D13" s="102" t="s">
        <v>327</v>
      </c>
      <c r="E13" s="14" t="s">
        <v>332</v>
      </c>
      <c r="F13" s="14" t="s">
        <v>143</v>
      </c>
      <c r="G13" s="14" t="s">
        <v>333</v>
      </c>
    </row>
    <row r="14" spans="1:8" s="4" customFormat="1" ht="25.2" customHeight="1" thickTop="1" x14ac:dyDescent="0.2">
      <c r="A14" s="372" t="s">
        <v>334</v>
      </c>
      <c r="B14" s="17" t="s">
        <v>235</v>
      </c>
      <c r="C14" s="67" t="s">
        <v>235</v>
      </c>
      <c r="D14" s="38"/>
      <c r="E14" s="176">
        <f ca="1">SUMIF('様式8（3枚用）'!$G$7:$J$32,C14,'様式8（3枚用）'!$J$7:$J$32)+SUMIF('様式8（3枚用）'!$G$41:$J$66,C14,'様式8（3枚用）'!$J$41:$J$66)+SUMIF('様式8（3枚用）'!$G$75:$J$99,C14,'様式8（3枚用）'!$J$75:$J$99)</f>
        <v>0</v>
      </c>
      <c r="F14" s="19" t="str">
        <f>IF(D14="","",(D14-E14))</f>
        <v/>
      </c>
      <c r="G14" s="30"/>
    </row>
    <row r="15" spans="1:8" s="4" customFormat="1" ht="25.2" customHeight="1" x14ac:dyDescent="0.2">
      <c r="A15" s="363"/>
      <c r="B15" s="16" t="s">
        <v>335</v>
      </c>
      <c r="C15" s="68" t="s">
        <v>335</v>
      </c>
      <c r="D15" s="31"/>
      <c r="E15" s="60">
        <f ca="1">SUMIF('様式8（3枚用）'!$G$7:$J$32,C15,'様式8（3枚用）'!$J$7:$J$32)+SUMIF('様式8（3枚用）'!$G$41:$J$66,C15,'様式8（3枚用）'!$J$41:$J$66)+SUMIF('様式8（3枚用）'!$G$75:$J$99,C15,'様式8（3枚用）'!$J$75:$J$99)</f>
        <v>0</v>
      </c>
      <c r="F15" s="13" t="str">
        <f>IF(D15="","",(D15-E15))</f>
        <v/>
      </c>
      <c r="G15" s="32"/>
    </row>
    <row r="16" spans="1:8" s="4" customFormat="1" ht="25.2" customHeight="1" x14ac:dyDescent="0.2">
      <c r="A16" s="363"/>
      <c r="B16" s="236" t="s">
        <v>84</v>
      </c>
      <c r="C16" s="366"/>
      <c r="D16" s="61" t="str">
        <f>IF(AND(D14="",D15=""),"",SUM(D14:D15))</f>
        <v/>
      </c>
      <c r="E16" s="60">
        <f ca="1">IF(AND(E14="",E15=""),"",SUM(E14:E15))</f>
        <v>0</v>
      </c>
      <c r="F16" s="13" t="str">
        <f ca="1">IFERROR(D16-E16,"")</f>
        <v/>
      </c>
      <c r="G16" s="32"/>
    </row>
    <row r="17" spans="1:7" s="4" customFormat="1" ht="25.2" customHeight="1" x14ac:dyDescent="0.2">
      <c r="A17" s="367" t="s">
        <v>82</v>
      </c>
      <c r="B17" s="15" t="s">
        <v>83</v>
      </c>
      <c r="C17" s="68" t="s">
        <v>83</v>
      </c>
      <c r="D17" s="29"/>
      <c r="E17" s="12">
        <f ca="1">SUMIF('様式8（3枚用）'!$G$7:$J$32,C17,'様式8（3枚用）'!$J$7:$J$32)+SUMIF('様式8（3枚用）'!$G$41:$J$66,C17,'様式8（3枚用）'!$J$41:$J$66)+SUMIF('様式8（3枚用）'!$G$75:$J$99,C17,'様式8（3枚用）'!$J$75:$J$99)</f>
        <v>0</v>
      </c>
      <c r="F17" s="13" t="str">
        <f>IF(D17="","",(D17-E17))</f>
        <v/>
      </c>
      <c r="G17" s="28"/>
    </row>
    <row r="18" spans="1:7" s="4" customFormat="1" ht="25.2" customHeight="1" x14ac:dyDescent="0.2">
      <c r="A18" s="368"/>
      <c r="B18" s="353" t="s">
        <v>84</v>
      </c>
      <c r="C18" s="369"/>
      <c r="D18" s="18" t="str">
        <f>IF(D17="","",D17+0)</f>
        <v/>
      </c>
      <c r="E18" s="12">
        <f ca="1">IF(E17="","",E17+0)</f>
        <v>0</v>
      </c>
      <c r="F18" s="13" t="str">
        <f ca="1">IFERROR(D18-E18,"")</f>
        <v/>
      </c>
      <c r="G18" s="28"/>
    </row>
    <row r="19" spans="1:7" s="4" customFormat="1" ht="25.2" customHeight="1" x14ac:dyDescent="0.2">
      <c r="A19" s="363" t="s">
        <v>203</v>
      </c>
      <c r="B19" s="62" t="s">
        <v>229</v>
      </c>
      <c r="C19" s="68" t="s">
        <v>229</v>
      </c>
      <c r="D19" s="63"/>
      <c r="E19" s="177">
        <f ca="1">SUMIF('様式8（3枚用）'!$G$7:$J$32,C19,'様式8（3枚用）'!$J$7:$J$32)+SUMIF('様式8（3枚用）'!$G$41:$J$66,C19,'様式8（3枚用）'!$J$41:$J$66)+SUMIF('様式8（3枚用）'!$G$75:$J$99,C19,'様式8（3枚用）'!$J$75:$J$99)</f>
        <v>0</v>
      </c>
      <c r="F19" s="13" t="str">
        <f t="shared" ref="F19:F25" si="0">IF(D19="","",(D19-E19))</f>
        <v/>
      </c>
      <c r="G19" s="64"/>
    </row>
    <row r="20" spans="1:7" s="4" customFormat="1" ht="25.2" customHeight="1" x14ac:dyDescent="0.2">
      <c r="A20" s="363"/>
      <c r="B20" s="166" t="s">
        <v>336</v>
      </c>
      <c r="C20" s="69" t="s">
        <v>336</v>
      </c>
      <c r="D20" s="63"/>
      <c r="E20" s="177">
        <f ca="1">SUMIF('様式8（3枚用）'!$G$7:$J$32,C20,'様式8（3枚用）'!$J$7:$J$32)+SUMIF('様式8（3枚用）'!$G$41:$J$66,C20,'様式8（3枚用）'!$J$41:$J$66)+SUMIF('様式8（3枚用）'!$G$75:$J$99,C20,'様式8（3枚用）'!$J$75:$J$99)</f>
        <v>0</v>
      </c>
      <c r="F20" s="13" t="str">
        <f>IF(D20="","",(D20-E20))</f>
        <v/>
      </c>
      <c r="G20" s="64"/>
    </row>
    <row r="21" spans="1:7" s="4" customFormat="1" ht="25.2" customHeight="1" x14ac:dyDescent="0.2">
      <c r="A21" s="363"/>
      <c r="B21" s="364" t="s">
        <v>101</v>
      </c>
      <c r="C21" s="69" t="s">
        <v>268</v>
      </c>
      <c r="D21" s="29"/>
      <c r="E21" s="12">
        <f ca="1">SUMIF('様式8（3枚用）'!$G$7:$J$32,C21,'様式8（3枚用）'!$J$7:$J$32)+SUMIF('様式8（3枚用）'!$G$41:$J$66,C21,'様式8（3枚用）'!$J$41:$J$66)+SUMIF('様式8（3枚用）'!$G$75:$J$99,C21,'様式8（3枚用）'!$J$75:$J$99)</f>
        <v>0</v>
      </c>
      <c r="F21" s="13" t="str">
        <f t="shared" si="0"/>
        <v/>
      </c>
      <c r="G21" s="28"/>
    </row>
    <row r="22" spans="1:7" s="4" customFormat="1" ht="25.2" customHeight="1" x14ac:dyDescent="0.2">
      <c r="A22" s="363"/>
      <c r="B22" s="365"/>
      <c r="C22" s="69" t="s">
        <v>105</v>
      </c>
      <c r="D22" s="29"/>
      <c r="E22" s="12">
        <f ca="1">SUMIF('様式8（3枚用）'!$G$7:$J$32,C22,'様式8（3枚用）'!$J$7:$J$32)+SUMIF('様式8（3枚用）'!$G$41:$J$66,C22,'様式8（3枚用）'!$J$41:$J$66)+SUMIF('様式8（3枚用）'!$G$75:$J$99,C22,'様式8（3枚用）'!$J$75:$J$99)</f>
        <v>0</v>
      </c>
      <c r="F22" s="13" t="str">
        <f t="shared" si="0"/>
        <v/>
      </c>
      <c r="G22" s="28"/>
    </row>
    <row r="23" spans="1:7" s="4" customFormat="1" ht="25.2" customHeight="1" x14ac:dyDescent="0.2">
      <c r="A23" s="363"/>
      <c r="B23" s="15" t="s">
        <v>204</v>
      </c>
      <c r="C23" s="68" t="s">
        <v>204</v>
      </c>
      <c r="D23" s="29"/>
      <c r="E23" s="12">
        <f ca="1">SUMIF('様式8（3枚用）'!$G$7:$J$32,C23,'様式8（3枚用）'!$J$7:$J$32)+SUMIF('様式8（3枚用）'!$G$41:$J$66,C23,'様式8（3枚用）'!$J$41:$J$66)+SUMIF('様式8（3枚用）'!$G$75:$J$99,C23,'様式8（3枚用）'!$J$75:$J$99)</f>
        <v>0</v>
      </c>
      <c r="F23" s="13" t="str">
        <f t="shared" si="0"/>
        <v/>
      </c>
      <c r="G23" s="28"/>
    </row>
    <row r="24" spans="1:7" s="4" customFormat="1" ht="25.2" customHeight="1" x14ac:dyDescent="0.2">
      <c r="A24" s="363"/>
      <c r="B24" s="15" t="s">
        <v>337</v>
      </c>
      <c r="C24" s="68" t="s">
        <v>337</v>
      </c>
      <c r="D24" s="29"/>
      <c r="E24" s="12">
        <f ca="1">SUMIF('様式8（3枚用）'!$G$7:$J$32,C24,'様式8（3枚用）'!$J$7:$J$32)+SUMIF('様式8（3枚用）'!$G$41:$J$66,C24,'様式8（3枚用）'!$J$41:$J$66)+SUMIF('様式8（3枚用）'!$G$75:$J$99,C24,'様式8（3枚用）'!$J$75:$J$99)</f>
        <v>0</v>
      </c>
      <c r="F24" s="13" t="str">
        <f t="shared" si="0"/>
        <v/>
      </c>
      <c r="G24" s="28"/>
    </row>
    <row r="25" spans="1:7" s="4" customFormat="1" ht="25.2" customHeight="1" x14ac:dyDescent="0.2">
      <c r="A25" s="363"/>
      <c r="B25" s="15" t="s">
        <v>95</v>
      </c>
      <c r="C25" s="68" t="s">
        <v>95</v>
      </c>
      <c r="D25" s="40"/>
      <c r="E25" s="12">
        <f ca="1">SUMIF('様式8（3枚用）'!$G$7:$J$32,C25,'様式8（3枚用）'!$J$7:$J$32)+SUMIF('様式8（3枚用）'!$G$41:$J$66,C25,'様式8（3枚用）'!$J$41:$J$66)+SUMIF('様式8（3枚用）'!$G$75:$J$99,C25,'様式8（3枚用）'!$J$75:$J$99)</f>
        <v>0</v>
      </c>
      <c r="F25" s="13" t="str">
        <f t="shared" si="0"/>
        <v/>
      </c>
      <c r="G25" s="28"/>
    </row>
    <row r="26" spans="1:7" s="4" customFormat="1" ht="25.2" customHeight="1" x14ac:dyDescent="0.2">
      <c r="A26" s="363"/>
      <c r="B26" s="236" t="s">
        <v>84</v>
      </c>
      <c r="C26" s="366"/>
      <c r="D26" s="61" t="str">
        <f>IF(AND(D19="",D20="",D21="",D22="",D23="",D24="",D25=""),"",SUM(D19:D25))</f>
        <v/>
      </c>
      <c r="E26" s="60">
        <f ca="1">IF(AND(E19="",E20="",E21="",E22="",E23="",E24="",E25=""),"",SUM(E19:E25))</f>
        <v>0</v>
      </c>
      <c r="F26" s="20" t="str">
        <f ca="1">IFERROR(D26-E26,"")</f>
        <v/>
      </c>
      <c r="G26" s="32"/>
    </row>
    <row r="27" spans="1:7" s="4" customFormat="1" ht="25.2" customHeight="1" x14ac:dyDescent="0.2">
      <c r="A27" s="367" t="s">
        <v>243</v>
      </c>
      <c r="B27" s="162" t="s">
        <v>338</v>
      </c>
      <c r="C27" s="68" t="s">
        <v>338</v>
      </c>
      <c r="D27" s="29"/>
      <c r="E27" s="12">
        <f ca="1">SUMIF('様式8（3枚用）'!$G$7:$J$32,C27,'様式8（3枚用）'!$J$7:$J$32)+SUMIF('様式8（3枚用）'!$G$41:$J$66,C27,'様式8（3枚用）'!$J$41:$J$66)+SUMIF('様式8（3枚用）'!$G$75:$J$99,C27,'様式8（3枚用）'!$J$75:$J$99)</f>
        <v>0</v>
      </c>
      <c r="F27" s="13" t="str">
        <f>IF(D27="","",(D27-E27))</f>
        <v/>
      </c>
      <c r="G27" s="28"/>
    </row>
    <row r="28" spans="1:7" s="4" customFormat="1" ht="25.2" customHeight="1" x14ac:dyDescent="0.2">
      <c r="A28" s="363"/>
      <c r="B28" s="162" t="s">
        <v>339</v>
      </c>
      <c r="C28" s="68" t="s">
        <v>339</v>
      </c>
      <c r="D28" s="29"/>
      <c r="E28" s="12">
        <f ca="1">SUMIF('様式8（3枚用）'!$G$7:$J$32,C28,'様式8（3枚用）'!$J$7:$J$32)+SUMIF('様式8（3枚用）'!$G$41:$J$66,C28,'様式8（3枚用）'!$J$41:$J$66)+SUMIF('様式8（3枚用）'!$G$75:$J$99,C28,'様式8（3枚用）'!$J$75:$J$99)</f>
        <v>0</v>
      </c>
      <c r="F28" s="13" t="str">
        <f>IF(D28="","",(D28-E28))</f>
        <v/>
      </c>
      <c r="G28" s="28"/>
    </row>
    <row r="29" spans="1:7" s="4" customFormat="1" ht="25.2" customHeight="1" x14ac:dyDescent="0.2">
      <c r="A29" s="363"/>
      <c r="B29" s="162" t="s">
        <v>340</v>
      </c>
      <c r="C29" s="68" t="s">
        <v>340</v>
      </c>
      <c r="D29" s="29"/>
      <c r="E29" s="12">
        <f ca="1">SUMIF('様式8（3枚用）'!$G$7:$J$32,C29,'様式8（3枚用）'!$J$7:$J$32)+SUMIF('様式8（3枚用）'!$G$41:$J$66,C29,'様式8（3枚用）'!$J$41:$J$66)+SUMIF('様式8（3枚用）'!$G$75:$J$99,C29,'様式8（3枚用）'!$J$75:$J$99)</f>
        <v>0</v>
      </c>
      <c r="F29" s="13" t="str">
        <f>IF(D29="","",(D29-E29))</f>
        <v/>
      </c>
      <c r="G29" s="28"/>
    </row>
    <row r="30" spans="1:7" s="4" customFormat="1" ht="25.2" customHeight="1" x14ac:dyDescent="0.2">
      <c r="A30" s="368"/>
      <c r="B30" s="354" t="s">
        <v>84</v>
      </c>
      <c r="C30" s="369"/>
      <c r="D30" s="18" t="str">
        <f>IF(AND(D27="",D28="",D29=""),"",SUM(D27:D29))</f>
        <v/>
      </c>
      <c r="E30" s="12">
        <f ca="1">IF(AND(E27="",E28="",E29=""),"",SUM(E27:E29))</f>
        <v>0</v>
      </c>
      <c r="F30" s="13" t="str">
        <f ca="1">IFERROR(D30-E30,"")</f>
        <v/>
      </c>
      <c r="G30" s="28"/>
    </row>
    <row r="31" spans="1:7" s="4" customFormat="1" ht="25.2" customHeight="1" x14ac:dyDescent="0.2">
      <c r="A31" s="367" t="s">
        <v>341</v>
      </c>
      <c r="B31" s="162" t="s">
        <v>342</v>
      </c>
      <c r="C31" s="7" t="s">
        <v>342</v>
      </c>
      <c r="D31" s="63"/>
      <c r="E31" s="177">
        <f ca="1">SUMIF('様式8（3枚用）'!$G$7:$J$32,C31,'様式8（3枚用）'!$J$7:$J$32)+SUMIF('様式8（3枚用）'!$G$41:$J$66,C31,'様式8（3枚用）'!$J$41:$J$66)+SUMIF('様式8（3枚用）'!$G$75:$J$99,C31,'様式8（3枚用）'!$J$75:$J$99)</f>
        <v>0</v>
      </c>
      <c r="F31" s="13" t="str">
        <f>IF(D31="","",(D31-E31))</f>
        <v/>
      </c>
      <c r="G31" s="64"/>
    </row>
    <row r="32" spans="1:7" s="4" customFormat="1" ht="25.2" customHeight="1" x14ac:dyDescent="0.2">
      <c r="A32" s="368"/>
      <c r="B32" s="354" t="s">
        <v>84</v>
      </c>
      <c r="C32" s="229"/>
      <c r="D32" s="178" t="str">
        <f>IF(AND(D31=""),"",D31)</f>
        <v/>
      </c>
      <c r="E32" s="177">
        <f ca="1">IF(AND(E31=""),"",E31)</f>
        <v>0</v>
      </c>
      <c r="F32" s="13" t="str">
        <f ca="1">IFERROR(D32-E32,"")</f>
        <v/>
      </c>
      <c r="G32" s="64"/>
    </row>
    <row r="33" spans="1:7" s="4" customFormat="1" ht="25.2" customHeight="1" x14ac:dyDescent="0.2">
      <c r="A33" s="358" t="s">
        <v>343</v>
      </c>
      <c r="B33" s="171" t="s">
        <v>344</v>
      </c>
      <c r="C33" s="68" t="s">
        <v>344</v>
      </c>
      <c r="D33" s="63"/>
      <c r="E33" s="177">
        <f ca="1">SUMIF('様式8（3枚用）'!$G$7:$J$32,C33,'様式8（3枚用）'!$J$7:$J$32)+SUMIF('様式8（3枚用）'!$G$41:$J$66,C33,'様式8（3枚用）'!$J$41:$J$66)+SUMIF('様式8（3枚用）'!$G$75:$J$99,C33,'様式8（3枚用）'!$J$75:$J$99)</f>
        <v>0</v>
      </c>
      <c r="F33" s="13" t="str">
        <f t="shared" ref="F33:F34" si="1">IF(D33="","",(D33-E33))</f>
        <v/>
      </c>
      <c r="G33" s="64"/>
    </row>
    <row r="34" spans="1:7" s="4" customFormat="1" ht="25.2" customHeight="1" x14ac:dyDescent="0.2">
      <c r="A34" s="358"/>
      <c r="B34" s="162" t="s">
        <v>345</v>
      </c>
      <c r="C34" s="68" t="s">
        <v>345</v>
      </c>
      <c r="D34" s="63"/>
      <c r="E34" s="177">
        <f ca="1">SUMIF('様式8（3枚用）'!$G$7:$J$32,C34,'様式8（3枚用）'!$J$7:$J$32)+SUMIF('様式8（3枚用）'!$G$41:$J$66,C34,'様式8（3枚用）'!$J$41:$J$66)+SUMIF('様式8（3枚用）'!$G$75:$J$99,C34,'様式8（3枚用）'!$J$75:$J$99)</f>
        <v>0</v>
      </c>
      <c r="F34" s="13" t="str">
        <f t="shared" si="1"/>
        <v/>
      </c>
      <c r="G34" s="64"/>
    </row>
    <row r="35" spans="1:7" s="4" customFormat="1" ht="25.2" customHeight="1" x14ac:dyDescent="0.2">
      <c r="A35" s="358"/>
      <c r="B35" s="172" t="s">
        <v>346</v>
      </c>
      <c r="C35" s="69" t="s">
        <v>346</v>
      </c>
      <c r="D35" s="29"/>
      <c r="E35" s="12">
        <f ca="1">SUMIF('様式8（3枚用）'!$G$7:$J$32,C35,'様式8（3枚用）'!$J$7:$J$32)+SUMIF('様式8（3枚用）'!$G$41:$J$66,C35,'様式8（3枚用）'!$J$41:$J$66)+SUMIF('様式8（3枚用）'!$G$75:$J$99,C35,'様式8（3枚用）'!$J$75:$J$99)</f>
        <v>0</v>
      </c>
      <c r="F35" s="13" t="str">
        <f>IF(D35="","",(D35-E35))</f>
        <v/>
      </c>
      <c r="G35" s="28"/>
    </row>
    <row r="36" spans="1:7" s="4" customFormat="1" ht="25.2" customHeight="1" x14ac:dyDescent="0.2">
      <c r="A36" s="358"/>
      <c r="B36" s="174" t="s">
        <v>347</v>
      </c>
      <c r="C36" s="68" t="s">
        <v>347</v>
      </c>
      <c r="D36" s="31"/>
      <c r="E36" s="60">
        <f ca="1">SUMIF('様式8（3枚用）'!$G$7:$J$32,C36,'様式8（3枚用）'!$J$7:$J$32)+SUMIF('様式8（3枚用）'!$G$41:$J$66,C36,'様式8（3枚用）'!$J$41:$J$66)+SUMIF('様式8（3枚用）'!$G$75:$J$99,C36,'様式8（3枚用）'!$J$75:$J$99)</f>
        <v>0</v>
      </c>
      <c r="F36" s="13" t="str">
        <f>IF(D36="","",(D36-E36))</f>
        <v/>
      </c>
      <c r="G36" s="32"/>
    </row>
    <row r="37" spans="1:7" ht="25.2" customHeight="1" thickBot="1" x14ac:dyDescent="0.25">
      <c r="A37" s="359"/>
      <c r="B37" s="360" t="s">
        <v>84</v>
      </c>
      <c r="C37" s="361"/>
      <c r="D37" s="18" t="str">
        <f>IF(AND(D33="",D34="",D35="",D36=""),"",SUM(D33:D36))</f>
        <v/>
      </c>
      <c r="E37" s="12">
        <f ca="1">IF(AND(E33="",E34="",E35="",E36=""),"",SUM(E33:E36))</f>
        <v>0</v>
      </c>
      <c r="F37" s="13" t="str">
        <f ca="1">IFERROR(D37-E37,"")</f>
        <v/>
      </c>
      <c r="G37" s="28"/>
    </row>
    <row r="38" spans="1:7" ht="25.2" customHeight="1" x14ac:dyDescent="0.2">
      <c r="A38" s="218" t="s">
        <v>330</v>
      </c>
      <c r="B38" s="219"/>
      <c r="C38" s="362"/>
      <c r="D38" s="39" t="str">
        <f>IF(AND(D16="",D18="",D26="",D30="",D37=""),"",SUM(D16,D18,D26,D30,D37))</f>
        <v/>
      </c>
      <c r="E38" s="21">
        <f ca="1">IF(AND(E16="",E18="",E26="",E30="",E32="",E37=""),"",SUM(E16,E18,E26,E30,E32,E37))</f>
        <v>0</v>
      </c>
      <c r="F38" s="22" t="str">
        <f ca="1">IFERROR((D38-E38),"")</f>
        <v/>
      </c>
      <c r="G38" s="21"/>
    </row>
  </sheetData>
  <sheetProtection password="CC7B" sheet="1" objects="1" scenarios="1" selectLockedCells="1"/>
  <protectedRanges>
    <protectedRange sqref="G38" name="範囲12"/>
    <protectedRange sqref="D5" name="範囲1"/>
    <protectedRange sqref="D14:E15 E17 E19:E25 E27:E29 E31 E33:E36" name="範囲2"/>
    <protectedRange sqref="G14:G15" name="範囲3"/>
    <protectedRange sqref="D17" name="範囲4"/>
    <protectedRange sqref="G17" name="範囲5"/>
    <protectedRange sqref="D19:D25" name="範囲6"/>
    <protectedRange sqref="G19:G25" name="範囲7"/>
    <protectedRange sqref="D27:D29" name="範囲8"/>
    <protectedRange sqref="G27:G29" name="範囲9"/>
    <protectedRange sqref="D32:E32 D33:D36" name="範囲10"/>
    <protectedRange sqref="G32:G36" name="範囲11"/>
  </protectedRanges>
  <mergeCells count="23">
    <mergeCell ref="A9:D9"/>
    <mergeCell ref="F9:G9"/>
    <mergeCell ref="A1:B1"/>
    <mergeCell ref="A3:G3"/>
    <mergeCell ref="A8:D8"/>
    <mergeCell ref="F8:G8"/>
    <mergeCell ref="D5:G5"/>
    <mergeCell ref="A10:D10"/>
    <mergeCell ref="F10:G10"/>
    <mergeCell ref="A14:A16"/>
    <mergeCell ref="B16:C16"/>
    <mergeCell ref="A17:A18"/>
    <mergeCell ref="B18:C18"/>
    <mergeCell ref="A33:A37"/>
    <mergeCell ref="B37:C37"/>
    <mergeCell ref="A38:C38"/>
    <mergeCell ref="A19:A26"/>
    <mergeCell ref="B21:B22"/>
    <mergeCell ref="B26:C26"/>
    <mergeCell ref="A27:A30"/>
    <mergeCell ref="B30:C30"/>
    <mergeCell ref="A31:A32"/>
    <mergeCell ref="B32:C32"/>
  </mergeCells>
  <phoneticPr fontId="14"/>
  <printOptions horizontalCentered="1"/>
  <pageMargins left="0.39370078740157483" right="0.39370078740157483" top="0" bottom="0.39370078740157483" header="0.31496062992125984" footer="0.19685039370078741"/>
  <pageSetup paperSize="9" scale="92" orientation="portrait" r:id="rId1"/>
  <headerFooter>
    <oddFooter xml:space="preserve">&amp;C&amp;"ＭＳ 明朝,標準"
</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D5:G5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M39"/>
  <sheetViews>
    <sheetView zoomScaleNormal="100" zoomScaleSheetLayoutView="100" workbookViewId="0">
      <selection activeCell="B4" sqref="B4:K4"/>
    </sheetView>
  </sheetViews>
  <sheetFormatPr defaultColWidth="9" defaultRowHeight="13.2" x14ac:dyDescent="0.2"/>
  <cols>
    <col min="1" max="1" width="5.44140625" style="4" customWidth="1"/>
    <col min="2" max="4" width="4.77734375" style="4" customWidth="1"/>
    <col min="5" max="7" width="9.88671875" style="4" customWidth="1"/>
    <col min="8" max="8" width="18.77734375" style="5" customWidth="1"/>
    <col min="9" max="11" width="11.21875" style="6" customWidth="1"/>
    <col min="12" max="13" width="9" style="4"/>
    <col min="14" max="14" width="10.77734375" style="4" bestFit="1" customWidth="1"/>
    <col min="15" max="16384" width="9" style="4"/>
  </cols>
  <sheetData>
    <row r="1" spans="1:13" ht="24.9" customHeight="1" thickBot="1" x14ac:dyDescent="0.25">
      <c r="A1" s="355" t="s">
        <v>320</v>
      </c>
      <c r="B1" s="356"/>
      <c r="C1" s="356"/>
      <c r="D1" s="356"/>
      <c r="E1" s="357"/>
      <c r="K1" s="6" t="s">
        <v>36</v>
      </c>
    </row>
    <row r="2" spans="1:13" ht="24.9" customHeight="1" x14ac:dyDescent="0.2">
      <c r="B2" s="234" t="s">
        <v>87</v>
      </c>
      <c r="C2" s="234"/>
      <c r="D2" s="234"/>
      <c r="E2" s="234"/>
      <c r="F2" s="234"/>
      <c r="G2" s="234"/>
      <c r="H2" s="234"/>
      <c r="I2" s="234"/>
      <c r="J2" s="234"/>
      <c r="K2" s="234"/>
    </row>
    <row r="3" spans="1:13" ht="24.9" customHeight="1" x14ac:dyDescent="0.2"/>
    <row r="4" spans="1:13" ht="24.9" customHeight="1" x14ac:dyDescent="0.2">
      <c r="B4" s="235" t="s">
        <v>371</v>
      </c>
      <c r="C4" s="235"/>
      <c r="D4" s="235"/>
      <c r="E4" s="235"/>
      <c r="F4" s="235"/>
      <c r="G4" s="235"/>
      <c r="H4" s="235"/>
      <c r="I4" s="235"/>
      <c r="J4" s="235"/>
      <c r="K4" s="235"/>
    </row>
    <row r="5" spans="1:13" ht="24.9" customHeight="1" x14ac:dyDescent="0.2">
      <c r="A5" s="100"/>
      <c r="B5" s="100"/>
      <c r="C5" s="100"/>
      <c r="D5" s="100"/>
      <c r="E5" s="100"/>
      <c r="F5" s="100"/>
      <c r="G5" s="100"/>
      <c r="H5" s="100"/>
      <c r="I5" s="100"/>
      <c r="J5" s="100"/>
      <c r="K5" s="100" t="s">
        <v>75</v>
      </c>
    </row>
    <row r="6" spans="1:13" ht="24.9" customHeight="1" x14ac:dyDescent="0.2">
      <c r="A6" s="7" t="s">
        <v>66</v>
      </c>
      <c r="B6" s="15" t="s">
        <v>37</v>
      </c>
      <c r="C6" s="8" t="s">
        <v>38</v>
      </c>
      <c r="D6" s="101" t="s">
        <v>39</v>
      </c>
      <c r="E6" s="15" t="s">
        <v>9</v>
      </c>
      <c r="F6" s="54" t="s">
        <v>10</v>
      </c>
      <c r="G6" s="9" t="s">
        <v>100</v>
      </c>
      <c r="H6" s="7" t="s">
        <v>40</v>
      </c>
      <c r="I6" s="7" t="s">
        <v>41</v>
      </c>
      <c r="J6" s="7" t="s">
        <v>42</v>
      </c>
      <c r="K6" s="7" t="s">
        <v>43</v>
      </c>
    </row>
    <row r="7" spans="1:13" ht="24.9" customHeight="1" x14ac:dyDescent="0.2">
      <c r="A7" s="72"/>
      <c r="B7" s="105">
        <v>8</v>
      </c>
      <c r="C7" s="79">
        <v>5</v>
      </c>
      <c r="D7" s="80">
        <v>7</v>
      </c>
      <c r="E7" s="37"/>
      <c r="F7" s="76"/>
      <c r="G7" s="77"/>
      <c r="H7" s="78" t="s">
        <v>44</v>
      </c>
      <c r="I7" s="27">
        <v>155000</v>
      </c>
      <c r="J7" s="27"/>
      <c r="K7" s="27">
        <f>I7-J7</f>
        <v>155000</v>
      </c>
    </row>
    <row r="8" spans="1:13" ht="24.9" customHeight="1" x14ac:dyDescent="0.2">
      <c r="A8" s="149">
        <v>1</v>
      </c>
      <c r="B8" s="150"/>
      <c r="C8" s="151">
        <v>5</v>
      </c>
      <c r="D8" s="152">
        <v>20</v>
      </c>
      <c r="E8" s="150" t="s">
        <v>203</v>
      </c>
      <c r="F8" s="153" t="s">
        <v>204</v>
      </c>
      <c r="G8" s="164" t="s">
        <v>222</v>
      </c>
      <c r="H8" s="154" t="s">
        <v>223</v>
      </c>
      <c r="I8" s="156"/>
      <c r="J8" s="155">
        <v>2940</v>
      </c>
      <c r="K8" s="27">
        <f>IF(AND(I8="",J8=""),"",K7+I8-J8)</f>
        <v>152060</v>
      </c>
      <c r="M8" s="11"/>
    </row>
    <row r="9" spans="1:13" ht="24.9" customHeight="1" x14ac:dyDescent="0.2">
      <c r="A9" s="149">
        <v>2</v>
      </c>
      <c r="B9" s="150"/>
      <c r="C9" s="151">
        <v>5</v>
      </c>
      <c r="D9" s="152">
        <v>22</v>
      </c>
      <c r="E9" s="150" t="s">
        <v>203</v>
      </c>
      <c r="F9" s="153" t="s">
        <v>204</v>
      </c>
      <c r="G9" s="164" t="s">
        <v>222</v>
      </c>
      <c r="H9" s="154" t="s">
        <v>224</v>
      </c>
      <c r="I9" s="156"/>
      <c r="J9" s="155">
        <v>2218</v>
      </c>
      <c r="K9" s="27">
        <f t="shared" ref="K9:K31" si="0">IF(AND(I9="",J9=""),"",K8+I9-J9)</f>
        <v>149842</v>
      </c>
    </row>
    <row r="10" spans="1:13" ht="24.9" customHeight="1" x14ac:dyDescent="0.2">
      <c r="A10" s="149">
        <v>3</v>
      </c>
      <c r="B10" s="150"/>
      <c r="C10" s="151">
        <v>5</v>
      </c>
      <c r="D10" s="152">
        <v>30</v>
      </c>
      <c r="E10" s="150" t="s">
        <v>225</v>
      </c>
      <c r="F10" s="153" t="s">
        <v>226</v>
      </c>
      <c r="G10" s="164" t="s">
        <v>227</v>
      </c>
      <c r="H10" s="154" t="s">
        <v>228</v>
      </c>
      <c r="I10" s="156"/>
      <c r="J10" s="155">
        <v>5875</v>
      </c>
      <c r="K10" s="27">
        <f t="shared" si="0"/>
        <v>143967</v>
      </c>
    </row>
    <row r="11" spans="1:13" ht="24.9" customHeight="1" x14ac:dyDescent="0.2">
      <c r="A11" s="149">
        <v>4</v>
      </c>
      <c r="B11" s="150"/>
      <c r="C11" s="151">
        <v>6</v>
      </c>
      <c r="D11" s="152">
        <v>1</v>
      </c>
      <c r="E11" s="150" t="s">
        <v>203</v>
      </c>
      <c r="F11" s="153" t="s">
        <v>229</v>
      </c>
      <c r="G11" s="164" t="s">
        <v>230</v>
      </c>
      <c r="H11" s="154" t="s">
        <v>231</v>
      </c>
      <c r="I11" s="156"/>
      <c r="J11" s="155">
        <v>5000</v>
      </c>
      <c r="K11" s="27">
        <f t="shared" si="0"/>
        <v>138967</v>
      </c>
    </row>
    <row r="12" spans="1:13" ht="24.9" customHeight="1" x14ac:dyDescent="0.2">
      <c r="A12" s="149">
        <v>5</v>
      </c>
      <c r="B12" s="150"/>
      <c r="C12" s="151">
        <v>6</v>
      </c>
      <c r="D12" s="152">
        <v>3</v>
      </c>
      <c r="E12" s="150" t="s">
        <v>203</v>
      </c>
      <c r="F12" s="153" t="s">
        <v>232</v>
      </c>
      <c r="G12" s="164" t="s">
        <v>222</v>
      </c>
      <c r="H12" s="154" t="s">
        <v>233</v>
      </c>
      <c r="I12" s="156"/>
      <c r="J12" s="155">
        <v>1820</v>
      </c>
      <c r="K12" s="27">
        <f t="shared" si="0"/>
        <v>137147</v>
      </c>
    </row>
    <row r="13" spans="1:13" ht="24.9" customHeight="1" x14ac:dyDescent="0.2">
      <c r="A13" s="149">
        <v>6</v>
      </c>
      <c r="B13" s="150"/>
      <c r="C13" s="151">
        <v>9</v>
      </c>
      <c r="D13" s="152">
        <v>15</v>
      </c>
      <c r="E13" s="150" t="s">
        <v>234</v>
      </c>
      <c r="F13" s="153" t="s">
        <v>235</v>
      </c>
      <c r="G13" s="164" t="s">
        <v>236</v>
      </c>
      <c r="H13" s="154" t="s">
        <v>237</v>
      </c>
      <c r="I13" s="156"/>
      <c r="J13" s="155">
        <v>10000</v>
      </c>
      <c r="K13" s="27">
        <f t="shared" si="0"/>
        <v>127147</v>
      </c>
    </row>
    <row r="14" spans="1:13" ht="24.9" customHeight="1" x14ac:dyDescent="0.2">
      <c r="A14" s="149">
        <v>7</v>
      </c>
      <c r="B14" s="150"/>
      <c r="C14" s="151">
        <v>10</v>
      </c>
      <c r="D14" s="152">
        <v>15</v>
      </c>
      <c r="E14" s="150" t="s">
        <v>238</v>
      </c>
      <c r="F14" s="153" t="s">
        <v>204</v>
      </c>
      <c r="G14" s="164" t="s">
        <v>222</v>
      </c>
      <c r="H14" s="154" t="s">
        <v>239</v>
      </c>
      <c r="I14" s="156"/>
      <c r="J14" s="155">
        <v>1052</v>
      </c>
      <c r="K14" s="27">
        <f t="shared" si="0"/>
        <v>126095</v>
      </c>
    </row>
    <row r="15" spans="1:13" ht="24.9" customHeight="1" x14ac:dyDescent="0.2">
      <c r="A15" s="149">
        <v>8</v>
      </c>
      <c r="B15" s="150"/>
      <c r="C15" s="151">
        <v>10</v>
      </c>
      <c r="D15" s="152">
        <v>20</v>
      </c>
      <c r="E15" s="150" t="s">
        <v>240</v>
      </c>
      <c r="F15" s="153" t="s">
        <v>83</v>
      </c>
      <c r="G15" s="164" t="s">
        <v>241</v>
      </c>
      <c r="H15" s="154" t="s">
        <v>242</v>
      </c>
      <c r="I15" s="156"/>
      <c r="J15" s="155">
        <v>3200</v>
      </c>
      <c r="K15" s="27">
        <f t="shared" si="0"/>
        <v>122895</v>
      </c>
    </row>
    <row r="16" spans="1:13" ht="24.9" customHeight="1" x14ac:dyDescent="0.2">
      <c r="A16" s="149">
        <v>9</v>
      </c>
      <c r="B16" s="150"/>
      <c r="C16" s="151">
        <v>12</v>
      </c>
      <c r="D16" s="152">
        <v>5</v>
      </c>
      <c r="E16" s="150" t="s">
        <v>243</v>
      </c>
      <c r="F16" s="153" t="s">
        <v>244</v>
      </c>
      <c r="G16" s="164" t="s">
        <v>245</v>
      </c>
      <c r="H16" s="154" t="s">
        <v>246</v>
      </c>
      <c r="I16" s="156"/>
      <c r="J16" s="155">
        <v>1505</v>
      </c>
      <c r="K16" s="27">
        <f t="shared" si="0"/>
        <v>121390</v>
      </c>
    </row>
    <row r="17" spans="1:11" ht="24.9" customHeight="1" x14ac:dyDescent="0.2">
      <c r="A17" s="149">
        <v>10</v>
      </c>
      <c r="B17" s="150"/>
      <c r="C17" s="151">
        <v>12</v>
      </c>
      <c r="D17" s="152">
        <v>5</v>
      </c>
      <c r="E17" s="150" t="s">
        <v>225</v>
      </c>
      <c r="F17" s="153" t="s">
        <v>229</v>
      </c>
      <c r="G17" s="164" t="s">
        <v>230</v>
      </c>
      <c r="H17" s="154" t="s">
        <v>247</v>
      </c>
      <c r="I17" s="156"/>
      <c r="J17" s="155">
        <v>2500</v>
      </c>
      <c r="K17" s="27">
        <f t="shared" si="0"/>
        <v>118890</v>
      </c>
    </row>
    <row r="18" spans="1:11" ht="24.9" customHeight="1" x14ac:dyDescent="0.2">
      <c r="A18" s="149">
        <v>11</v>
      </c>
      <c r="B18" s="150"/>
      <c r="C18" s="151">
        <v>12</v>
      </c>
      <c r="D18" s="152">
        <v>5</v>
      </c>
      <c r="E18" s="150" t="s">
        <v>234</v>
      </c>
      <c r="F18" s="153" t="s">
        <v>248</v>
      </c>
      <c r="G18" s="164" t="s">
        <v>249</v>
      </c>
      <c r="H18" s="154" t="s">
        <v>250</v>
      </c>
      <c r="I18" s="156"/>
      <c r="J18" s="155">
        <v>5000</v>
      </c>
      <c r="K18" s="27">
        <f t="shared" si="0"/>
        <v>113890</v>
      </c>
    </row>
    <row r="19" spans="1:11" ht="24.9" customHeight="1" x14ac:dyDescent="0.2">
      <c r="A19" s="149">
        <v>12</v>
      </c>
      <c r="B19" s="150"/>
      <c r="C19" s="151">
        <v>12</v>
      </c>
      <c r="D19" s="152">
        <v>7</v>
      </c>
      <c r="E19" s="150" t="s">
        <v>251</v>
      </c>
      <c r="F19" s="153" t="s">
        <v>252</v>
      </c>
      <c r="G19" s="164" t="s">
        <v>249</v>
      </c>
      <c r="H19" s="154" t="s">
        <v>253</v>
      </c>
      <c r="I19" s="156"/>
      <c r="J19" s="155">
        <v>15000</v>
      </c>
      <c r="K19" s="27">
        <f t="shared" si="0"/>
        <v>98890</v>
      </c>
    </row>
    <row r="20" spans="1:11" ht="24.9" customHeight="1" x14ac:dyDescent="0.2">
      <c r="A20" s="149">
        <v>13</v>
      </c>
      <c r="B20" s="150"/>
      <c r="C20" s="151">
        <v>12</v>
      </c>
      <c r="D20" s="152">
        <v>15</v>
      </c>
      <c r="E20" s="150" t="s">
        <v>225</v>
      </c>
      <c r="F20" s="153" t="s">
        <v>254</v>
      </c>
      <c r="G20" s="164" t="s">
        <v>222</v>
      </c>
      <c r="H20" s="154" t="s">
        <v>255</v>
      </c>
      <c r="I20" s="156"/>
      <c r="J20" s="155">
        <v>1427</v>
      </c>
      <c r="K20" s="27">
        <f t="shared" si="0"/>
        <v>97463</v>
      </c>
    </row>
    <row r="21" spans="1:11" ht="24.9" customHeight="1" x14ac:dyDescent="0.2">
      <c r="A21" s="149">
        <v>14</v>
      </c>
      <c r="B21" s="150"/>
      <c r="C21" s="151">
        <v>12</v>
      </c>
      <c r="D21" s="152">
        <v>20</v>
      </c>
      <c r="E21" s="150" t="s">
        <v>256</v>
      </c>
      <c r="F21" s="153" t="s">
        <v>229</v>
      </c>
      <c r="G21" s="164" t="s">
        <v>230</v>
      </c>
      <c r="H21" s="154" t="s">
        <v>257</v>
      </c>
      <c r="I21" s="156"/>
      <c r="J21" s="155">
        <v>216</v>
      </c>
      <c r="K21" s="27">
        <f t="shared" si="0"/>
        <v>97247</v>
      </c>
    </row>
    <row r="22" spans="1:11" ht="24.9" customHeight="1" x14ac:dyDescent="0.2">
      <c r="A22" s="149">
        <v>15</v>
      </c>
      <c r="B22" s="150"/>
      <c r="C22" s="151">
        <v>12</v>
      </c>
      <c r="D22" s="152">
        <v>25</v>
      </c>
      <c r="E22" s="150" t="s">
        <v>258</v>
      </c>
      <c r="F22" s="153" t="s">
        <v>259</v>
      </c>
      <c r="G22" s="164" t="s">
        <v>245</v>
      </c>
      <c r="H22" s="154" t="s">
        <v>260</v>
      </c>
      <c r="I22" s="156"/>
      <c r="J22" s="155">
        <v>6750</v>
      </c>
      <c r="K22" s="27">
        <f t="shared" si="0"/>
        <v>90497</v>
      </c>
    </row>
    <row r="23" spans="1:11" ht="24.9" customHeight="1" x14ac:dyDescent="0.2">
      <c r="A23" s="149">
        <v>16</v>
      </c>
      <c r="B23" s="150"/>
      <c r="C23" s="151">
        <v>12</v>
      </c>
      <c r="D23" s="152">
        <v>25</v>
      </c>
      <c r="E23" s="150" t="s">
        <v>256</v>
      </c>
      <c r="F23" s="153" t="s">
        <v>261</v>
      </c>
      <c r="G23" s="164" t="s">
        <v>222</v>
      </c>
      <c r="H23" s="154" t="s">
        <v>262</v>
      </c>
      <c r="I23" s="156"/>
      <c r="J23" s="155">
        <v>1955</v>
      </c>
      <c r="K23" s="27">
        <f t="shared" si="0"/>
        <v>88542</v>
      </c>
    </row>
    <row r="24" spans="1:11" ht="24.9" customHeight="1" x14ac:dyDescent="0.2">
      <c r="A24" s="149">
        <v>17</v>
      </c>
      <c r="B24" s="150">
        <v>9</v>
      </c>
      <c r="C24" s="151">
        <v>2</v>
      </c>
      <c r="D24" s="152">
        <v>7</v>
      </c>
      <c r="E24" s="150" t="s">
        <v>256</v>
      </c>
      <c r="F24" s="153" t="s">
        <v>263</v>
      </c>
      <c r="G24" s="164" t="s">
        <v>227</v>
      </c>
      <c r="H24" s="154" t="s">
        <v>264</v>
      </c>
      <c r="I24" s="156"/>
      <c r="J24" s="155">
        <v>5875</v>
      </c>
      <c r="K24" s="27">
        <f t="shared" si="0"/>
        <v>82667</v>
      </c>
    </row>
    <row r="25" spans="1:11" ht="24.9" customHeight="1" x14ac:dyDescent="0.2">
      <c r="A25" s="149">
        <v>18</v>
      </c>
      <c r="B25" s="150"/>
      <c r="C25" s="151">
        <v>2</v>
      </c>
      <c r="D25" s="152">
        <v>7</v>
      </c>
      <c r="E25" s="150" t="s">
        <v>256</v>
      </c>
      <c r="F25" s="153" t="s">
        <v>229</v>
      </c>
      <c r="G25" s="164" t="s">
        <v>230</v>
      </c>
      <c r="H25" s="154" t="s">
        <v>265</v>
      </c>
      <c r="I25" s="156"/>
      <c r="J25" s="155">
        <v>780</v>
      </c>
      <c r="K25" s="27">
        <f t="shared" si="0"/>
        <v>81887</v>
      </c>
    </row>
    <row r="26" spans="1:11" ht="24.9" customHeight="1" x14ac:dyDescent="0.2">
      <c r="A26" s="149">
        <v>19</v>
      </c>
      <c r="B26" s="150"/>
      <c r="C26" s="151">
        <v>2</v>
      </c>
      <c r="D26" s="152">
        <v>15</v>
      </c>
      <c r="E26" s="150" t="s">
        <v>256</v>
      </c>
      <c r="F26" s="153" t="s">
        <v>226</v>
      </c>
      <c r="G26" s="164" t="s">
        <v>227</v>
      </c>
      <c r="H26" s="154" t="s">
        <v>266</v>
      </c>
      <c r="I26" s="156"/>
      <c r="J26" s="155">
        <v>2530</v>
      </c>
      <c r="K26" s="27">
        <f t="shared" si="0"/>
        <v>79357</v>
      </c>
    </row>
    <row r="27" spans="1:11" ht="24.9" customHeight="1" x14ac:dyDescent="0.2">
      <c r="A27" s="149">
        <v>20</v>
      </c>
      <c r="B27" s="150"/>
      <c r="C27" s="151">
        <v>2</v>
      </c>
      <c r="D27" s="152">
        <v>15</v>
      </c>
      <c r="E27" s="150" t="s">
        <v>256</v>
      </c>
      <c r="F27" s="153" t="s">
        <v>267</v>
      </c>
      <c r="G27" s="164" t="s">
        <v>268</v>
      </c>
      <c r="H27" s="154" t="s">
        <v>269</v>
      </c>
      <c r="I27" s="156"/>
      <c r="J27" s="155">
        <v>950</v>
      </c>
      <c r="K27" s="27">
        <f t="shared" si="0"/>
        <v>78407</v>
      </c>
    </row>
    <row r="28" spans="1:11" ht="24.9" customHeight="1" x14ac:dyDescent="0.2">
      <c r="A28" s="149">
        <v>21</v>
      </c>
      <c r="B28" s="150"/>
      <c r="C28" s="151">
        <v>2</v>
      </c>
      <c r="D28" s="152">
        <v>25</v>
      </c>
      <c r="E28" s="150" t="s">
        <v>256</v>
      </c>
      <c r="F28" s="153" t="s">
        <v>229</v>
      </c>
      <c r="G28" s="164" t="s">
        <v>230</v>
      </c>
      <c r="H28" s="154" t="s">
        <v>270</v>
      </c>
      <c r="I28" s="156"/>
      <c r="J28" s="155">
        <v>8345</v>
      </c>
      <c r="K28" s="27">
        <f t="shared" si="0"/>
        <v>70062</v>
      </c>
    </row>
    <row r="29" spans="1:11" ht="24.9" customHeight="1" x14ac:dyDescent="0.2">
      <c r="A29" s="149">
        <v>22</v>
      </c>
      <c r="B29" s="150"/>
      <c r="C29" s="151">
        <v>3</v>
      </c>
      <c r="D29" s="152">
        <v>1</v>
      </c>
      <c r="E29" s="150" t="s">
        <v>256</v>
      </c>
      <c r="F29" s="153" t="s">
        <v>263</v>
      </c>
      <c r="G29" s="164" t="s">
        <v>227</v>
      </c>
      <c r="H29" s="154" t="s">
        <v>271</v>
      </c>
      <c r="I29" s="156"/>
      <c r="J29" s="155">
        <v>70062</v>
      </c>
      <c r="K29" s="27">
        <f t="shared" si="0"/>
        <v>0</v>
      </c>
    </row>
    <row r="30" spans="1:11" ht="24.9" customHeight="1" x14ac:dyDescent="0.2">
      <c r="A30" s="81"/>
      <c r="B30" s="41"/>
      <c r="C30" s="82"/>
      <c r="D30" s="83"/>
      <c r="E30" s="41"/>
      <c r="F30" s="55"/>
      <c r="G30" s="165"/>
      <c r="H30" s="43"/>
      <c r="I30" s="156"/>
      <c r="J30" s="157"/>
      <c r="K30" s="27" t="str">
        <f t="shared" si="0"/>
        <v/>
      </c>
    </row>
    <row r="31" spans="1:11" ht="24.9" customHeight="1" x14ac:dyDescent="0.2">
      <c r="A31" s="81"/>
      <c r="B31" s="41"/>
      <c r="C31" s="82"/>
      <c r="D31" s="83"/>
      <c r="E31" s="41"/>
      <c r="F31" s="55"/>
      <c r="G31" s="165"/>
      <c r="H31" s="43"/>
      <c r="I31" s="156"/>
      <c r="J31" s="157"/>
      <c r="K31" s="27" t="str">
        <f t="shared" si="0"/>
        <v/>
      </c>
    </row>
    <row r="32" spans="1:11" ht="24.9" customHeight="1" x14ac:dyDescent="0.2">
      <c r="A32" s="353" t="s">
        <v>45</v>
      </c>
      <c r="B32" s="354"/>
      <c r="C32" s="354"/>
      <c r="D32" s="354"/>
      <c r="E32" s="354"/>
      <c r="F32" s="354"/>
      <c r="G32" s="354"/>
      <c r="H32" s="229"/>
      <c r="I32" s="27">
        <f>SUM(I7:I31)</f>
        <v>155000</v>
      </c>
      <c r="J32" s="27">
        <f>SUM(J7:J31)</f>
        <v>155000</v>
      </c>
      <c r="K32" s="27">
        <f>I32-J32</f>
        <v>0</v>
      </c>
    </row>
    <row r="33" spans="1:11" ht="24.9" customHeight="1" x14ac:dyDescent="0.2">
      <c r="A33" s="382" t="s">
        <v>272</v>
      </c>
      <c r="B33" s="382"/>
      <c r="C33" s="382"/>
      <c r="D33" s="382"/>
      <c r="E33" s="382"/>
      <c r="F33" s="382"/>
      <c r="G33" s="382"/>
      <c r="H33" s="382"/>
      <c r="I33" s="382"/>
      <c r="J33" s="382"/>
      <c r="K33" s="382"/>
    </row>
    <row r="34" spans="1:11" ht="24.9" customHeight="1" x14ac:dyDescent="0.2"/>
    <row r="35" spans="1:11" ht="24.9" customHeight="1" x14ac:dyDescent="0.2"/>
    <row r="36" spans="1:11" ht="24.9" customHeight="1" x14ac:dyDescent="0.2"/>
    <row r="37" spans="1:11" ht="24.9" customHeight="1" x14ac:dyDescent="0.2"/>
    <row r="38" spans="1:11" ht="24.9" customHeight="1" x14ac:dyDescent="0.2"/>
    <row r="39" spans="1:11" ht="24.9" customHeight="1" x14ac:dyDescent="0.2"/>
  </sheetData>
  <sheetProtection selectLockedCells="1"/>
  <protectedRanges>
    <protectedRange sqref="A8:J31" name="範囲2"/>
    <protectedRange sqref="B4" name="範囲1_2"/>
  </protectedRanges>
  <mergeCells count="5">
    <mergeCell ref="A1:E1"/>
    <mergeCell ref="B2:K2"/>
    <mergeCell ref="B4:K4"/>
    <mergeCell ref="A32:H32"/>
    <mergeCell ref="A33:K33"/>
  </mergeCells>
  <phoneticPr fontId="14"/>
  <printOptions horizontalCentered="1"/>
  <pageMargins left="0.39370078740157483" right="0.39370078740157483" top="0.78740157480314965" bottom="0.74803149606299213" header="0.31496062992125984" footer="0.31496062992125984"/>
  <pageSetup paperSize="9" scale="9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B4:K4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G38"/>
  <sheetViews>
    <sheetView tabSelected="1" zoomScaleNormal="100" zoomScaleSheetLayoutView="100" workbookViewId="0">
      <selection activeCell="D14" sqref="D14"/>
    </sheetView>
  </sheetViews>
  <sheetFormatPr defaultColWidth="9" defaultRowHeight="13.2" x14ac:dyDescent="0.2"/>
  <cols>
    <col min="1" max="1" width="8.6640625" style="3" customWidth="1"/>
    <col min="2" max="3" width="12.6640625" style="3" customWidth="1"/>
    <col min="4" max="4" width="14" style="6" customWidth="1"/>
    <col min="5" max="5" width="13.21875" style="6" customWidth="1"/>
    <col min="6" max="6" width="13.6640625" style="6" customWidth="1"/>
    <col min="7" max="7" width="13.21875" style="6" customWidth="1"/>
    <col min="8" max="10" width="10.6640625" style="3" customWidth="1"/>
    <col min="11" max="16384" width="9" style="3"/>
  </cols>
  <sheetData>
    <row r="1" spans="1:7" ht="25.05" customHeight="1" thickBot="1" x14ac:dyDescent="0.25">
      <c r="A1" s="378" t="s">
        <v>322</v>
      </c>
      <c r="B1" s="379"/>
      <c r="G1" s="6" t="s">
        <v>46</v>
      </c>
    </row>
    <row r="2" spans="1:7" ht="12.75" customHeight="1" x14ac:dyDescent="0.2"/>
    <row r="3" spans="1:7" ht="24.9" customHeight="1" x14ac:dyDescent="0.2">
      <c r="A3" s="234" t="s">
        <v>112</v>
      </c>
      <c r="B3" s="234"/>
      <c r="C3" s="234"/>
      <c r="D3" s="234"/>
      <c r="E3" s="234"/>
      <c r="F3" s="234"/>
      <c r="G3" s="234"/>
    </row>
    <row r="4" spans="1:7" ht="12.75" customHeight="1" x14ac:dyDescent="0.2"/>
    <row r="5" spans="1:7" ht="24.9" customHeight="1" x14ac:dyDescent="0.2">
      <c r="E5" s="190"/>
      <c r="F5" s="190"/>
      <c r="G5" s="190" t="s">
        <v>371</v>
      </c>
    </row>
    <row r="6" spans="1:7" ht="11.25" customHeight="1" x14ac:dyDescent="0.2"/>
    <row r="7" spans="1:7" s="4" customFormat="1" ht="25.2" customHeight="1" x14ac:dyDescent="0.2">
      <c r="A7" s="4" t="s">
        <v>47</v>
      </c>
      <c r="D7" s="6"/>
      <c r="E7" s="6"/>
      <c r="F7" s="6"/>
      <c r="G7" s="5" t="s">
        <v>75</v>
      </c>
    </row>
    <row r="8" spans="1:7" s="4" customFormat="1" ht="25.2" customHeight="1" thickBot="1" x14ac:dyDescent="0.25">
      <c r="A8" s="236" t="s">
        <v>3</v>
      </c>
      <c r="B8" s="380"/>
      <c r="C8" s="380"/>
      <c r="D8" s="231"/>
      <c r="E8" s="84" t="s">
        <v>48</v>
      </c>
      <c r="F8" s="236" t="s">
        <v>49</v>
      </c>
      <c r="G8" s="231"/>
    </row>
    <row r="9" spans="1:7" s="4" customFormat="1" ht="25.2" customHeight="1" thickTop="1" x14ac:dyDescent="0.2">
      <c r="A9" s="373" t="s">
        <v>6</v>
      </c>
      <c r="B9" s="374"/>
      <c r="C9" s="374"/>
      <c r="D9" s="375"/>
      <c r="E9" s="85">
        <v>155000</v>
      </c>
      <c r="F9" s="376">
        <v>155000</v>
      </c>
      <c r="G9" s="377"/>
    </row>
    <row r="10" spans="1:7" s="4" customFormat="1" ht="25.2" customHeight="1" x14ac:dyDescent="0.2">
      <c r="A10" s="353" t="s">
        <v>7</v>
      </c>
      <c r="B10" s="354"/>
      <c r="C10" s="354"/>
      <c r="D10" s="229"/>
      <c r="E10" s="86">
        <f>E9</f>
        <v>155000</v>
      </c>
      <c r="F10" s="370">
        <f>F9</f>
        <v>155000</v>
      </c>
      <c r="G10" s="371"/>
    </row>
    <row r="11" spans="1:7" s="4" customFormat="1" ht="25.2" customHeight="1" x14ac:dyDescent="0.2">
      <c r="D11" s="6"/>
      <c r="E11" s="6"/>
      <c r="F11" s="6"/>
      <c r="G11" s="6"/>
    </row>
    <row r="12" spans="1:7" s="4" customFormat="1" ht="25.2" customHeight="1" x14ac:dyDescent="0.2">
      <c r="A12" s="4" t="s">
        <v>61</v>
      </c>
      <c r="D12" s="6"/>
      <c r="E12" s="6"/>
      <c r="F12" s="6"/>
      <c r="G12" s="5" t="s">
        <v>75</v>
      </c>
    </row>
    <row r="13" spans="1:7" s="4" customFormat="1" ht="25.2" customHeight="1" thickBot="1" x14ac:dyDescent="0.25">
      <c r="A13" s="14" t="s">
        <v>9</v>
      </c>
      <c r="B13" s="16" t="s">
        <v>10</v>
      </c>
      <c r="C13" s="70" t="s">
        <v>100</v>
      </c>
      <c r="D13" s="102" t="s">
        <v>48</v>
      </c>
      <c r="E13" s="14" t="s">
        <v>50</v>
      </c>
      <c r="F13" s="14" t="s">
        <v>43</v>
      </c>
      <c r="G13" s="14" t="s">
        <v>51</v>
      </c>
    </row>
    <row r="14" spans="1:7" s="4" customFormat="1" ht="25.2" customHeight="1" thickTop="1" x14ac:dyDescent="0.2">
      <c r="A14" s="372" t="s">
        <v>52</v>
      </c>
      <c r="B14" s="17" t="s">
        <v>91</v>
      </c>
      <c r="C14" s="67" t="s">
        <v>91</v>
      </c>
      <c r="D14" s="158">
        <v>20000</v>
      </c>
      <c r="E14" s="167">
        <f ca="1">SUMIF('様式8（記入例）'!$G$8:$J$31,C14,'様式8（記入例）'!$J$8:$J$31)</f>
        <v>10000</v>
      </c>
      <c r="F14" s="19">
        <f ca="1">IF(D14="","",(D14-E14))</f>
        <v>10000</v>
      </c>
      <c r="G14" s="30"/>
    </row>
    <row r="15" spans="1:7" s="4" customFormat="1" ht="25.2" customHeight="1" x14ac:dyDescent="0.2">
      <c r="A15" s="363"/>
      <c r="B15" s="16" t="s">
        <v>99</v>
      </c>
      <c r="C15" s="68" t="s">
        <v>99</v>
      </c>
      <c r="D15" s="159">
        <v>10000</v>
      </c>
      <c r="E15" s="168">
        <f ca="1">SUMIF('様式8（記入例）'!$G$8:$J$31,C15,'様式8（記入例）'!$J$8:$J$31)</f>
        <v>20000</v>
      </c>
      <c r="F15" s="13">
        <f ca="1">IF(D15="","",(D15-E15))</f>
        <v>-10000</v>
      </c>
      <c r="G15" s="32"/>
    </row>
    <row r="16" spans="1:7" s="4" customFormat="1" ht="25.2" customHeight="1" x14ac:dyDescent="0.2">
      <c r="A16" s="363"/>
      <c r="B16" s="236" t="s">
        <v>72</v>
      </c>
      <c r="C16" s="366"/>
      <c r="D16" s="61">
        <f>IF(AND(D14="",D15=""),"",SUM(D14:D15))</f>
        <v>30000</v>
      </c>
      <c r="E16" s="60">
        <f ca="1">IF(AND(E14="",E15=""),"",SUM(E14:E15))</f>
        <v>30000</v>
      </c>
      <c r="F16" s="13">
        <f ca="1">IFERROR(D16-E16,"")</f>
        <v>0</v>
      </c>
      <c r="G16" s="32"/>
    </row>
    <row r="17" spans="1:7" s="4" customFormat="1" ht="25.2" customHeight="1" x14ac:dyDescent="0.2">
      <c r="A17" s="367" t="s">
        <v>82</v>
      </c>
      <c r="B17" s="15" t="s">
        <v>83</v>
      </c>
      <c r="C17" s="68" t="s">
        <v>83</v>
      </c>
      <c r="D17" s="160">
        <v>3000</v>
      </c>
      <c r="E17" s="169">
        <f ca="1">SUMIF('様式8（記入例）'!$G$8:$J$31,C17,'様式8（記入例）'!$J$8:$J$31)</f>
        <v>3200</v>
      </c>
      <c r="F17" s="13">
        <f ca="1">IF(D17="","",(D17-E17))</f>
        <v>-200</v>
      </c>
      <c r="G17" s="28"/>
    </row>
    <row r="18" spans="1:7" s="4" customFormat="1" ht="25.2" customHeight="1" x14ac:dyDescent="0.2">
      <c r="A18" s="368"/>
      <c r="B18" s="353" t="s">
        <v>84</v>
      </c>
      <c r="C18" s="369"/>
      <c r="D18" s="18">
        <f>IF(D17="","",D17+0)</f>
        <v>3000</v>
      </c>
      <c r="E18" s="12">
        <f ca="1">IF(E17="","",E17+0)</f>
        <v>3200</v>
      </c>
      <c r="F18" s="13">
        <f ca="1">IFERROR(D18-E18,"")</f>
        <v>-200</v>
      </c>
      <c r="G18" s="28"/>
    </row>
    <row r="19" spans="1:7" s="4" customFormat="1" ht="25.2" customHeight="1" x14ac:dyDescent="0.2">
      <c r="A19" s="363" t="s">
        <v>12</v>
      </c>
      <c r="B19" s="62" t="s">
        <v>53</v>
      </c>
      <c r="C19" s="68" t="s">
        <v>53</v>
      </c>
      <c r="D19" s="161">
        <v>23000</v>
      </c>
      <c r="E19" s="170">
        <f ca="1">SUMIF('様式8（記入例）'!$G$8:$J$31,C19,'様式8（記入例）'!$J$8:$J$31)</f>
        <v>16841</v>
      </c>
      <c r="F19" s="13">
        <f t="shared" ref="F19:F25" ca="1" si="0">IF(D19="","",(D19-E19))</f>
        <v>6159</v>
      </c>
      <c r="G19" s="64"/>
    </row>
    <row r="20" spans="1:7" ht="25.2" customHeight="1" x14ac:dyDescent="0.2">
      <c r="A20" s="363"/>
      <c r="B20" s="166" t="s">
        <v>276</v>
      </c>
      <c r="C20" s="72" t="s">
        <v>276</v>
      </c>
      <c r="D20" s="161">
        <v>0</v>
      </c>
      <c r="E20" s="170">
        <f ca="1">SUMIF('様式8（記入例）'!$G$8:$J$31,C20,'様式8（記入例）'!$J$8:$J$31)</f>
        <v>0</v>
      </c>
      <c r="F20" s="13">
        <f t="shared" ca="1" si="0"/>
        <v>0</v>
      </c>
      <c r="G20" s="175"/>
    </row>
    <row r="21" spans="1:7" s="4" customFormat="1" ht="25.2" customHeight="1" x14ac:dyDescent="0.2">
      <c r="A21" s="363"/>
      <c r="B21" s="364" t="s">
        <v>101</v>
      </c>
      <c r="C21" s="69" t="s">
        <v>268</v>
      </c>
      <c r="D21" s="161">
        <v>1000</v>
      </c>
      <c r="E21" s="170">
        <f ca="1">SUMIF('様式8（記入例）'!$G$8:$J$31,C21,'様式8（記入例）'!$J$8:$J$31)</f>
        <v>950</v>
      </c>
      <c r="F21" s="13">
        <f t="shared" ca="1" si="0"/>
        <v>50</v>
      </c>
      <c r="G21" s="28"/>
    </row>
    <row r="22" spans="1:7" s="4" customFormat="1" ht="25.2" customHeight="1" x14ac:dyDescent="0.2">
      <c r="A22" s="363"/>
      <c r="B22" s="365"/>
      <c r="C22" s="69" t="s">
        <v>105</v>
      </c>
      <c r="D22" s="161">
        <v>0</v>
      </c>
      <c r="E22" s="170">
        <f ca="1">SUMIF('様式8（記入例）'!$G$8:$J$31,C22,'様式8（記入例）'!$J$8:$J$31)</f>
        <v>0</v>
      </c>
      <c r="F22" s="13">
        <f t="shared" ca="1" si="0"/>
        <v>0</v>
      </c>
      <c r="G22" s="28"/>
    </row>
    <row r="23" spans="1:7" s="4" customFormat="1" ht="25.2" customHeight="1" x14ac:dyDescent="0.2">
      <c r="A23" s="363"/>
      <c r="B23" s="15" t="s">
        <v>54</v>
      </c>
      <c r="C23" s="68" t="s">
        <v>54</v>
      </c>
      <c r="D23" s="159">
        <v>14000</v>
      </c>
      <c r="E23" s="168">
        <f ca="1">SUMIF('様式8（記入例）'!$G$8:$J$31,C23,'様式8（記入例）'!$J$8:$J$31)</f>
        <v>11412</v>
      </c>
      <c r="F23" s="13">
        <f t="shared" ca="1" si="0"/>
        <v>2588</v>
      </c>
      <c r="G23" s="28"/>
    </row>
    <row r="24" spans="1:7" s="4" customFormat="1" ht="25.2" customHeight="1" x14ac:dyDescent="0.2">
      <c r="A24" s="363"/>
      <c r="B24" s="15" t="s">
        <v>55</v>
      </c>
      <c r="C24" s="68" t="s">
        <v>55</v>
      </c>
      <c r="D24" s="160">
        <v>75000</v>
      </c>
      <c r="E24" s="169">
        <f ca="1">SUMIF('様式8（記入例）'!$G$8:$J$31,C24,'様式8（記入例）'!$J$8:$J$31)</f>
        <v>84342</v>
      </c>
      <c r="F24" s="13">
        <f t="shared" ca="1" si="0"/>
        <v>-9342</v>
      </c>
      <c r="G24" s="28"/>
    </row>
    <row r="25" spans="1:7" s="4" customFormat="1" ht="25.2" customHeight="1" x14ac:dyDescent="0.2">
      <c r="A25" s="363"/>
      <c r="B25" s="15" t="s">
        <v>95</v>
      </c>
      <c r="C25" s="68" t="s">
        <v>95</v>
      </c>
      <c r="D25" s="159">
        <v>0</v>
      </c>
      <c r="E25" s="168">
        <f ca="1">SUMIF('様式8（記入例）'!$G$8:$J$31,C25,'様式8（記入例）'!$J$8:$J$31)</f>
        <v>0</v>
      </c>
      <c r="F25" s="13">
        <f t="shared" ca="1" si="0"/>
        <v>0</v>
      </c>
      <c r="G25" s="28"/>
    </row>
    <row r="26" spans="1:7" s="4" customFormat="1" ht="25.2" customHeight="1" x14ac:dyDescent="0.2">
      <c r="A26" s="363"/>
      <c r="B26" s="236" t="s">
        <v>72</v>
      </c>
      <c r="C26" s="366"/>
      <c r="D26" s="61">
        <f>IF(AND(D19="",D20="",D21="",D22="",D23="",D24="",D25=""),"",SUM(D19:D25))</f>
        <v>113000</v>
      </c>
      <c r="E26" s="60">
        <f ca="1">IF(AND(E19="",E20="",E21="",E22="",E23="",E24="",E25=""),"",SUM(E19:E25))</f>
        <v>113545</v>
      </c>
      <c r="F26" s="20">
        <f ca="1">IFERROR(D26-E26,"")</f>
        <v>-545</v>
      </c>
      <c r="G26" s="32"/>
    </row>
    <row r="27" spans="1:7" s="4" customFormat="1" ht="25.2" customHeight="1" x14ac:dyDescent="0.2">
      <c r="A27" s="367" t="s">
        <v>13</v>
      </c>
      <c r="B27" s="15" t="s">
        <v>56</v>
      </c>
      <c r="C27" s="68" t="s">
        <v>56</v>
      </c>
      <c r="D27" s="159">
        <v>0</v>
      </c>
      <c r="E27" s="168">
        <f ca="1">SUMIF('様式8（記入例）'!$G$8:$J$31,C27,'様式8（記入例）'!$J$8:$J$31)</f>
        <v>0</v>
      </c>
      <c r="F27" s="13">
        <f ca="1">IF(D27="","",(D27-E27))</f>
        <v>0</v>
      </c>
      <c r="G27" s="28"/>
    </row>
    <row r="28" spans="1:7" s="4" customFormat="1" ht="25.2" customHeight="1" x14ac:dyDescent="0.2">
      <c r="A28" s="363"/>
      <c r="B28" s="15" t="s">
        <v>70</v>
      </c>
      <c r="C28" s="68" t="s">
        <v>70</v>
      </c>
      <c r="D28" s="159">
        <v>9000</v>
      </c>
      <c r="E28" s="168">
        <f ca="1">SUMIF('様式8（記入例）'!$G$8:$J$31,C28,'様式8（記入例）'!$J$8:$J$31)</f>
        <v>0</v>
      </c>
      <c r="F28" s="13">
        <f ca="1">IF(D28="","",(D28-E28))</f>
        <v>9000</v>
      </c>
      <c r="G28" s="28"/>
    </row>
    <row r="29" spans="1:7" s="4" customFormat="1" ht="25.2" customHeight="1" x14ac:dyDescent="0.2">
      <c r="A29" s="363"/>
      <c r="B29" s="15" t="s">
        <v>57</v>
      </c>
      <c r="C29" s="68" t="s">
        <v>57</v>
      </c>
      <c r="D29" s="160">
        <v>0</v>
      </c>
      <c r="E29" s="169">
        <f ca="1">SUMIF('様式8（記入例）'!$G$8:$J$31,C29,'様式8（記入例）'!$J$8:$J$31)</f>
        <v>8255</v>
      </c>
      <c r="F29" s="13">
        <f ca="1">IF(D29="","",(D29-E29))</f>
        <v>-8255</v>
      </c>
      <c r="G29" s="28"/>
    </row>
    <row r="30" spans="1:7" s="4" customFormat="1" ht="25.2" customHeight="1" x14ac:dyDescent="0.2">
      <c r="A30" s="368"/>
      <c r="B30" s="353" t="s">
        <v>72</v>
      </c>
      <c r="C30" s="369"/>
      <c r="D30" s="18">
        <f>IF(AND(D27="",D28="",D29=""),"",SUM(D27:D29))</f>
        <v>9000</v>
      </c>
      <c r="E30" s="12">
        <f ca="1">IF(AND(E27="",E28="",E29=""),"",SUM(E27:E29))</f>
        <v>8255</v>
      </c>
      <c r="F30" s="13">
        <f ca="1">IFERROR(D30-E30,"")</f>
        <v>745</v>
      </c>
      <c r="G30" s="28"/>
    </row>
    <row r="31" spans="1:7" s="4" customFormat="1" ht="25.2" customHeight="1" x14ac:dyDescent="0.2">
      <c r="A31" s="367" t="s">
        <v>277</v>
      </c>
      <c r="B31" s="162" t="s">
        <v>278</v>
      </c>
      <c r="C31" s="7" t="s">
        <v>278</v>
      </c>
      <c r="D31" s="159">
        <v>0</v>
      </c>
      <c r="E31" s="168">
        <f ca="1">SUMIF('様式8（記入例）'!$G$8:$J$31,C31,'様式8（記入例）'!$J$8:$J$31)</f>
        <v>0</v>
      </c>
      <c r="F31" s="13">
        <f ca="1">IFERROR(D31-E31,"")</f>
        <v>0</v>
      </c>
      <c r="G31" s="64"/>
    </row>
    <row r="32" spans="1:7" s="4" customFormat="1" ht="25.2" customHeight="1" x14ac:dyDescent="0.2">
      <c r="A32" s="368"/>
      <c r="B32" s="354" t="s">
        <v>72</v>
      </c>
      <c r="C32" s="229"/>
      <c r="D32" s="63"/>
      <c r="E32" s="64"/>
      <c r="F32" s="13" t="str">
        <f>IF(D32="","",(D32-E32))</f>
        <v/>
      </c>
      <c r="G32" s="64"/>
    </row>
    <row r="33" spans="1:7" s="4" customFormat="1" ht="25.2" customHeight="1" x14ac:dyDescent="0.2">
      <c r="A33" s="358" t="s">
        <v>58</v>
      </c>
      <c r="B33" s="62" t="s">
        <v>59</v>
      </c>
      <c r="C33" s="68" t="s">
        <v>59</v>
      </c>
      <c r="D33" s="161">
        <v>0</v>
      </c>
      <c r="E33" s="170">
        <f ca="1">SUMIF('様式8（記入例）'!$G$8:$J$31,C33,'様式8（記入例）'!$J$8:$J$31)</f>
        <v>0</v>
      </c>
      <c r="F33" s="13">
        <f ca="1">IF(D33="","",(D33-E33))</f>
        <v>0</v>
      </c>
      <c r="G33" s="64"/>
    </row>
    <row r="34" spans="1:7" s="4" customFormat="1" ht="25.2" customHeight="1" x14ac:dyDescent="0.2">
      <c r="A34" s="358"/>
      <c r="B34" s="15" t="s">
        <v>60</v>
      </c>
      <c r="C34" s="68" t="s">
        <v>60</v>
      </c>
      <c r="D34" s="159">
        <v>0</v>
      </c>
      <c r="E34" s="168">
        <f ca="1">SUMIF('様式8（記入例）'!$G$8:$J$31,C34,'様式8（記入例）'!$J$8:$J$31)</f>
        <v>0</v>
      </c>
      <c r="F34" s="13">
        <f ca="1">IF(D34="","",(D34-E34))</f>
        <v>0</v>
      </c>
      <c r="G34" s="28"/>
    </row>
    <row r="35" spans="1:7" s="4" customFormat="1" ht="25.2" customHeight="1" x14ac:dyDescent="0.2">
      <c r="A35" s="358"/>
      <c r="B35" s="37" t="s">
        <v>94</v>
      </c>
      <c r="C35" s="69" t="s">
        <v>94</v>
      </c>
      <c r="D35" s="159">
        <v>0</v>
      </c>
      <c r="E35" s="168">
        <f ca="1">SUMIF('様式8（記入例）'!$G$8:$J$31,C35,'様式8（記入例）'!$J$8:$J$31)</f>
        <v>0</v>
      </c>
      <c r="F35" s="13">
        <f ca="1">IF(D35="","",(D35-E35))</f>
        <v>0</v>
      </c>
      <c r="G35" s="28"/>
    </row>
    <row r="36" spans="1:7" s="4" customFormat="1" ht="25.2" customHeight="1" x14ac:dyDescent="0.2">
      <c r="A36" s="358"/>
      <c r="B36" s="16" t="s">
        <v>79</v>
      </c>
      <c r="C36" s="68" t="s">
        <v>79</v>
      </c>
      <c r="D36" s="159">
        <v>0</v>
      </c>
      <c r="E36" s="168">
        <f ca="1">SUMIF('様式8（記入例）'!$G$8:$J$31,C36,'様式8（記入例）'!$J$8:$J$31)</f>
        <v>0</v>
      </c>
      <c r="F36" s="13">
        <f ca="1">IF(D36="","",(D36-E36))</f>
        <v>0</v>
      </c>
      <c r="G36" s="32"/>
    </row>
    <row r="37" spans="1:7" s="4" customFormat="1" ht="25.2" customHeight="1" thickBot="1" x14ac:dyDescent="0.25">
      <c r="A37" s="359"/>
      <c r="B37" s="383" t="s">
        <v>72</v>
      </c>
      <c r="C37" s="361"/>
      <c r="D37" s="18">
        <f>IF(AND(D33="",D34="",D35="",D36=""),"",SUM(D33:D36))</f>
        <v>0</v>
      </c>
      <c r="E37" s="12">
        <f ca="1">IF(AND(E33="",E34="",E35="",E36=""),"",SUM(E33:E36))</f>
        <v>0</v>
      </c>
      <c r="F37" s="13">
        <f ca="1">IFERROR(D37-E37,"")</f>
        <v>0</v>
      </c>
      <c r="G37" s="28"/>
    </row>
    <row r="38" spans="1:7" s="4" customFormat="1" ht="25.2" customHeight="1" x14ac:dyDescent="0.2">
      <c r="A38" s="218" t="s">
        <v>7</v>
      </c>
      <c r="B38" s="219"/>
      <c r="C38" s="362"/>
      <c r="D38" s="39">
        <f>IF(AND(D16="",D18="",D26="",D30="",D37=""),"",SUM(D16,D18,D26,D30,D37))</f>
        <v>155000</v>
      </c>
      <c r="E38" s="21">
        <f ca="1">IF(AND(E16="",E18="",E26="",E30="",E37=""),"",SUM(E16,E18,E26,E30,E37))</f>
        <v>155000</v>
      </c>
      <c r="F38" s="22">
        <f ca="1">IFERROR((D38-E38),"")</f>
        <v>0</v>
      </c>
      <c r="G38" s="21"/>
    </row>
  </sheetData>
  <sheetProtection algorithmName="SHA-512" hashValue="1PxtWqTU9lH7IoiYRSxVvxjCPS7BUG4ntMDxf1CK7croCZTF1bA6Nc1MNiERWw3l7DMrniWz2GQCYkS9x2xRAA==" saltValue="0ckzakJzlwaONNXWdWbiBw==" spinCount="100000" sheet="1" selectLockedCells="1"/>
  <protectedRanges>
    <protectedRange sqref="G38" name="範囲12"/>
    <protectedRange sqref="D14:E15" name="範囲2"/>
    <protectedRange sqref="G14:G15" name="範囲3"/>
    <protectedRange sqref="D17:E17" name="範囲4"/>
    <protectedRange sqref="G17" name="範囲5"/>
    <protectedRange sqref="D19:E25" name="範囲6"/>
    <protectedRange sqref="G19 G21:G25" name="範囲7"/>
    <protectedRange sqref="D27:E29" name="範囲8"/>
    <protectedRange sqref="G27:G29" name="範囲9"/>
    <protectedRange sqref="D33:E36" name="範囲10"/>
    <protectedRange sqref="G33:G36" name="範囲11"/>
    <protectedRange sqref="D32:E32" name="範囲10_1"/>
    <protectedRange sqref="G32" name="範囲11_1"/>
    <protectedRange sqref="G5" name="範囲1_1"/>
  </protectedRanges>
  <mergeCells count="22">
    <mergeCell ref="B18:C18"/>
    <mergeCell ref="A9:D9"/>
    <mergeCell ref="F9:G9"/>
    <mergeCell ref="F10:G10"/>
    <mergeCell ref="A14:A16"/>
    <mergeCell ref="B16:C16"/>
    <mergeCell ref="A31:A32"/>
    <mergeCell ref="B32:C32"/>
    <mergeCell ref="A38:C38"/>
    <mergeCell ref="A1:B1"/>
    <mergeCell ref="A19:A26"/>
    <mergeCell ref="B21:B22"/>
    <mergeCell ref="B26:C26"/>
    <mergeCell ref="A27:A30"/>
    <mergeCell ref="B30:C30"/>
    <mergeCell ref="A33:A37"/>
    <mergeCell ref="B37:C37"/>
    <mergeCell ref="A10:D10"/>
    <mergeCell ref="A3:G3"/>
    <mergeCell ref="A8:D8"/>
    <mergeCell ref="F8:G8"/>
    <mergeCell ref="A17:A18"/>
  </mergeCells>
  <phoneticPr fontId="14"/>
  <printOptions horizontalCentered="1"/>
  <pageMargins left="0.39370078740157483" right="0.39370078740157483" top="0" bottom="0.39370078740157483" header="0.31496062992125984" footer="0.19685039370078741"/>
  <pageSetup paperSize="9" scale="9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E5:G5</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2:E17"/>
  <sheetViews>
    <sheetView zoomScaleNormal="100" workbookViewId="0">
      <selection activeCell="F13" sqref="F13"/>
    </sheetView>
  </sheetViews>
  <sheetFormatPr defaultColWidth="16.109375" defaultRowHeight="24" customHeight="1" x14ac:dyDescent="0.2"/>
  <cols>
    <col min="1" max="5" width="17.44140625" style="113" customWidth="1"/>
    <col min="6" max="256" width="16.109375" style="113"/>
    <col min="257" max="261" width="17.44140625" style="113" customWidth="1"/>
    <col min="262" max="512" width="16.109375" style="113"/>
    <col min="513" max="517" width="17.44140625" style="113" customWidth="1"/>
    <col min="518" max="768" width="16.109375" style="113"/>
    <col min="769" max="773" width="17.44140625" style="113" customWidth="1"/>
    <col min="774" max="1024" width="16.109375" style="113"/>
    <col min="1025" max="1029" width="17.44140625" style="113" customWidth="1"/>
    <col min="1030" max="1280" width="16.109375" style="113"/>
    <col min="1281" max="1285" width="17.44140625" style="113" customWidth="1"/>
    <col min="1286" max="1536" width="16.109375" style="113"/>
    <col min="1537" max="1541" width="17.44140625" style="113" customWidth="1"/>
    <col min="1542" max="1792" width="16.109375" style="113"/>
    <col min="1793" max="1797" width="17.44140625" style="113" customWidth="1"/>
    <col min="1798" max="2048" width="16.109375" style="113"/>
    <col min="2049" max="2053" width="17.44140625" style="113" customWidth="1"/>
    <col min="2054" max="2304" width="16.109375" style="113"/>
    <col min="2305" max="2309" width="17.44140625" style="113" customWidth="1"/>
    <col min="2310" max="2560" width="16.109375" style="113"/>
    <col min="2561" max="2565" width="17.44140625" style="113" customWidth="1"/>
    <col min="2566" max="2816" width="16.109375" style="113"/>
    <col min="2817" max="2821" width="17.44140625" style="113" customWidth="1"/>
    <col min="2822" max="3072" width="16.109375" style="113"/>
    <col min="3073" max="3077" width="17.44140625" style="113" customWidth="1"/>
    <col min="3078" max="3328" width="16.109375" style="113"/>
    <col min="3329" max="3333" width="17.44140625" style="113" customWidth="1"/>
    <col min="3334" max="3584" width="16.109375" style="113"/>
    <col min="3585" max="3589" width="17.44140625" style="113" customWidth="1"/>
    <col min="3590" max="3840" width="16.109375" style="113"/>
    <col min="3841" max="3845" width="17.44140625" style="113" customWidth="1"/>
    <col min="3846" max="4096" width="16.109375" style="113"/>
    <col min="4097" max="4101" width="17.44140625" style="113" customWidth="1"/>
    <col min="4102" max="4352" width="16.109375" style="113"/>
    <col min="4353" max="4357" width="17.44140625" style="113" customWidth="1"/>
    <col min="4358" max="4608" width="16.109375" style="113"/>
    <col min="4609" max="4613" width="17.44140625" style="113" customWidth="1"/>
    <col min="4614" max="4864" width="16.109375" style="113"/>
    <col min="4865" max="4869" width="17.44140625" style="113" customWidth="1"/>
    <col min="4870" max="5120" width="16.109375" style="113"/>
    <col min="5121" max="5125" width="17.44140625" style="113" customWidth="1"/>
    <col min="5126" max="5376" width="16.109375" style="113"/>
    <col min="5377" max="5381" width="17.44140625" style="113" customWidth="1"/>
    <col min="5382" max="5632" width="16.109375" style="113"/>
    <col min="5633" max="5637" width="17.44140625" style="113" customWidth="1"/>
    <col min="5638" max="5888" width="16.109375" style="113"/>
    <col min="5889" max="5893" width="17.44140625" style="113" customWidth="1"/>
    <col min="5894" max="6144" width="16.109375" style="113"/>
    <col min="6145" max="6149" width="17.44140625" style="113" customWidth="1"/>
    <col min="6150" max="6400" width="16.109375" style="113"/>
    <col min="6401" max="6405" width="17.44140625" style="113" customWidth="1"/>
    <col min="6406" max="6656" width="16.109375" style="113"/>
    <col min="6657" max="6661" width="17.44140625" style="113" customWidth="1"/>
    <col min="6662" max="6912" width="16.109375" style="113"/>
    <col min="6913" max="6917" width="17.44140625" style="113" customWidth="1"/>
    <col min="6918" max="7168" width="16.109375" style="113"/>
    <col min="7169" max="7173" width="17.44140625" style="113" customWidth="1"/>
    <col min="7174" max="7424" width="16.109375" style="113"/>
    <col min="7425" max="7429" width="17.44140625" style="113" customWidth="1"/>
    <col min="7430" max="7680" width="16.109375" style="113"/>
    <col min="7681" max="7685" width="17.44140625" style="113" customWidth="1"/>
    <col min="7686" max="7936" width="16.109375" style="113"/>
    <col min="7937" max="7941" width="17.44140625" style="113" customWidth="1"/>
    <col min="7942" max="8192" width="16.109375" style="113"/>
    <col min="8193" max="8197" width="17.44140625" style="113" customWidth="1"/>
    <col min="8198" max="8448" width="16.109375" style="113"/>
    <col min="8449" max="8453" width="17.44140625" style="113" customWidth="1"/>
    <col min="8454" max="8704" width="16.109375" style="113"/>
    <col min="8705" max="8709" width="17.44140625" style="113" customWidth="1"/>
    <col min="8710" max="8960" width="16.109375" style="113"/>
    <col min="8961" max="8965" width="17.44140625" style="113" customWidth="1"/>
    <col min="8966" max="9216" width="16.109375" style="113"/>
    <col min="9217" max="9221" width="17.44140625" style="113" customWidth="1"/>
    <col min="9222" max="9472" width="16.109375" style="113"/>
    <col min="9473" max="9477" width="17.44140625" style="113" customWidth="1"/>
    <col min="9478" max="9728" width="16.109375" style="113"/>
    <col min="9729" max="9733" width="17.44140625" style="113" customWidth="1"/>
    <col min="9734" max="9984" width="16.109375" style="113"/>
    <col min="9985" max="9989" width="17.44140625" style="113" customWidth="1"/>
    <col min="9990" max="10240" width="16.109375" style="113"/>
    <col min="10241" max="10245" width="17.44140625" style="113" customWidth="1"/>
    <col min="10246" max="10496" width="16.109375" style="113"/>
    <col min="10497" max="10501" width="17.44140625" style="113" customWidth="1"/>
    <col min="10502" max="10752" width="16.109375" style="113"/>
    <col min="10753" max="10757" width="17.44140625" style="113" customWidth="1"/>
    <col min="10758" max="11008" width="16.109375" style="113"/>
    <col min="11009" max="11013" width="17.44140625" style="113" customWidth="1"/>
    <col min="11014" max="11264" width="16.109375" style="113"/>
    <col min="11265" max="11269" width="17.44140625" style="113" customWidth="1"/>
    <col min="11270" max="11520" width="16.109375" style="113"/>
    <col min="11521" max="11525" width="17.44140625" style="113" customWidth="1"/>
    <col min="11526" max="11776" width="16.109375" style="113"/>
    <col min="11777" max="11781" width="17.44140625" style="113" customWidth="1"/>
    <col min="11782" max="12032" width="16.109375" style="113"/>
    <col min="12033" max="12037" width="17.44140625" style="113" customWidth="1"/>
    <col min="12038" max="12288" width="16.109375" style="113"/>
    <col min="12289" max="12293" width="17.44140625" style="113" customWidth="1"/>
    <col min="12294" max="12544" width="16.109375" style="113"/>
    <col min="12545" max="12549" width="17.44140625" style="113" customWidth="1"/>
    <col min="12550" max="12800" width="16.109375" style="113"/>
    <col min="12801" max="12805" width="17.44140625" style="113" customWidth="1"/>
    <col min="12806" max="13056" width="16.109375" style="113"/>
    <col min="13057" max="13061" width="17.44140625" style="113" customWidth="1"/>
    <col min="13062" max="13312" width="16.109375" style="113"/>
    <col min="13313" max="13317" width="17.44140625" style="113" customWidth="1"/>
    <col min="13318" max="13568" width="16.109375" style="113"/>
    <col min="13569" max="13573" width="17.44140625" style="113" customWidth="1"/>
    <col min="13574" max="13824" width="16.109375" style="113"/>
    <col min="13825" max="13829" width="17.44140625" style="113" customWidth="1"/>
    <col min="13830" max="14080" width="16.109375" style="113"/>
    <col min="14081" max="14085" width="17.44140625" style="113" customWidth="1"/>
    <col min="14086" max="14336" width="16.109375" style="113"/>
    <col min="14337" max="14341" width="17.44140625" style="113" customWidth="1"/>
    <col min="14342" max="14592" width="16.109375" style="113"/>
    <col min="14593" max="14597" width="17.44140625" style="113" customWidth="1"/>
    <col min="14598" max="14848" width="16.109375" style="113"/>
    <col min="14849" max="14853" width="17.44140625" style="113" customWidth="1"/>
    <col min="14854" max="15104" width="16.109375" style="113"/>
    <col min="15105" max="15109" width="17.44140625" style="113" customWidth="1"/>
    <col min="15110" max="15360" width="16.109375" style="113"/>
    <col min="15361" max="15365" width="17.44140625" style="113" customWidth="1"/>
    <col min="15366" max="15616" width="16.109375" style="113"/>
    <col min="15617" max="15621" width="17.44140625" style="113" customWidth="1"/>
    <col min="15622" max="15872" width="16.109375" style="113"/>
    <col min="15873" max="15877" width="17.44140625" style="113" customWidth="1"/>
    <col min="15878" max="16128" width="16.109375" style="113"/>
    <col min="16129" max="16133" width="17.44140625" style="113" customWidth="1"/>
    <col min="16134" max="16384" width="16.109375" style="113"/>
  </cols>
  <sheetData>
    <row r="2" spans="1:5" ht="24" customHeight="1" x14ac:dyDescent="0.2">
      <c r="A2" s="387" t="s">
        <v>152</v>
      </c>
      <c r="B2" s="387"/>
      <c r="C2" s="387"/>
      <c r="D2" s="387"/>
      <c r="E2" s="387"/>
    </row>
    <row r="3" spans="1:5" ht="24" customHeight="1" x14ac:dyDescent="0.2">
      <c r="A3" s="386" t="s">
        <v>153</v>
      </c>
      <c r="B3" s="386"/>
      <c r="C3" s="386"/>
      <c r="D3" s="386"/>
      <c r="E3" s="386"/>
    </row>
    <row r="4" spans="1:5" ht="24" customHeight="1" x14ac:dyDescent="0.2">
      <c r="A4" s="386" t="s">
        <v>154</v>
      </c>
      <c r="B4" s="386"/>
      <c r="C4" s="386"/>
      <c r="D4" s="386"/>
      <c r="E4" s="386"/>
    </row>
    <row r="5" spans="1:5" ht="24" customHeight="1" x14ac:dyDescent="0.2">
      <c r="A5" s="386" t="s">
        <v>158</v>
      </c>
      <c r="B5" s="386"/>
      <c r="C5" s="386"/>
      <c r="D5" s="386"/>
      <c r="E5" s="386"/>
    </row>
    <row r="6" spans="1:5" ht="24" customHeight="1" x14ac:dyDescent="0.2">
      <c r="A6" s="386" t="s">
        <v>155</v>
      </c>
      <c r="B6" s="386"/>
      <c r="C6" s="386"/>
      <c r="D6" s="386"/>
      <c r="E6" s="386"/>
    </row>
    <row r="7" spans="1:5" ht="24" customHeight="1" x14ac:dyDescent="0.2">
      <c r="A7" s="386" t="s">
        <v>156</v>
      </c>
      <c r="B7" s="386"/>
      <c r="C7" s="386"/>
      <c r="D7" s="386"/>
      <c r="E7" s="386"/>
    </row>
    <row r="14" spans="1:5" ht="24" customHeight="1" x14ac:dyDescent="0.2">
      <c r="A14" s="113" t="s">
        <v>157</v>
      </c>
    </row>
    <row r="15" spans="1:5" ht="24" customHeight="1" x14ac:dyDescent="0.2">
      <c r="B15" s="114"/>
      <c r="C15" s="384" t="s">
        <v>381</v>
      </c>
      <c r="D15" s="384"/>
      <c r="E15" s="384"/>
    </row>
    <row r="16" spans="1:5" ht="24" customHeight="1" x14ac:dyDescent="0.2">
      <c r="C16" s="385" t="s">
        <v>371</v>
      </c>
      <c r="D16" s="385"/>
      <c r="E16" s="385"/>
    </row>
    <row r="17" spans="3:5" ht="24" customHeight="1" x14ac:dyDescent="0.2">
      <c r="C17" s="385" t="s">
        <v>382</v>
      </c>
      <c r="D17" s="385"/>
      <c r="E17" s="385"/>
    </row>
  </sheetData>
  <mergeCells count="9">
    <mergeCell ref="C15:E15"/>
    <mergeCell ref="C16:E16"/>
    <mergeCell ref="C17:E17"/>
    <mergeCell ref="A7:E7"/>
    <mergeCell ref="A2:E2"/>
    <mergeCell ref="A3:E3"/>
    <mergeCell ref="A4:E4"/>
    <mergeCell ref="A5:E5"/>
    <mergeCell ref="A6:E6"/>
  </mergeCells>
  <phoneticPr fontId="14"/>
  <pageMargins left="0.70866141732283472" right="0.70866141732283472"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C16:E16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6"/>
  <sheetViews>
    <sheetView workbookViewId="0">
      <selection activeCell="B7" sqref="B7"/>
    </sheetView>
  </sheetViews>
  <sheetFormatPr defaultRowHeight="13.2" x14ac:dyDescent="0.2"/>
  <sheetData>
    <row r="2" spans="2:2" x14ac:dyDescent="0.2">
      <c r="B2" t="s">
        <v>371</v>
      </c>
    </row>
    <row r="3" spans="2:2" x14ac:dyDescent="0.2">
      <c r="B3" t="s">
        <v>372</v>
      </c>
    </row>
    <row r="5" spans="2:2" x14ac:dyDescent="0.2">
      <c r="B5" t="s">
        <v>377</v>
      </c>
    </row>
    <row r="6" spans="2:2" x14ac:dyDescent="0.2">
      <c r="B6" t="s">
        <v>378</v>
      </c>
    </row>
  </sheetData>
  <phoneticPr fontId="4"/>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0"/>
  <sheetViews>
    <sheetView workbookViewId="0">
      <selection activeCell="C3" sqref="C3"/>
    </sheetView>
  </sheetViews>
  <sheetFormatPr defaultRowHeight="13.2" x14ac:dyDescent="0.2"/>
  <cols>
    <col min="1" max="1" width="21.5546875" bestFit="1" customWidth="1"/>
    <col min="2" max="2" width="16.109375" bestFit="1" customWidth="1"/>
    <col min="3" max="3" width="18.33203125" bestFit="1" customWidth="1"/>
  </cols>
  <sheetData>
    <row r="2" spans="1:3" ht="18" customHeight="1" x14ac:dyDescent="0.2">
      <c r="A2" s="179" t="s">
        <v>100</v>
      </c>
      <c r="B2" s="180" t="s">
        <v>139</v>
      </c>
      <c r="C2" s="181" t="s">
        <v>138</v>
      </c>
    </row>
    <row r="3" spans="1:3" ht="18" customHeight="1" x14ac:dyDescent="0.2">
      <c r="A3" s="182" t="s">
        <v>348</v>
      </c>
      <c r="B3" s="183" t="s">
        <v>348</v>
      </c>
      <c r="C3" s="184" t="s">
        <v>349</v>
      </c>
    </row>
    <row r="4" spans="1:3" ht="18" customHeight="1" x14ac:dyDescent="0.2">
      <c r="A4" s="182" t="s">
        <v>350</v>
      </c>
      <c r="B4" s="183" t="s">
        <v>350</v>
      </c>
      <c r="C4" s="184" t="s">
        <v>349</v>
      </c>
    </row>
    <row r="5" spans="1:3" ht="18" customHeight="1" x14ac:dyDescent="0.2">
      <c r="A5" s="182" t="s">
        <v>351</v>
      </c>
      <c r="B5" s="183" t="s">
        <v>351</v>
      </c>
      <c r="C5" s="184" t="s">
        <v>352</v>
      </c>
    </row>
    <row r="6" spans="1:3" ht="18" customHeight="1" x14ac:dyDescent="0.2">
      <c r="A6" s="182" t="s">
        <v>353</v>
      </c>
      <c r="B6" s="183" t="s">
        <v>353</v>
      </c>
      <c r="C6" s="184" t="s">
        <v>354</v>
      </c>
    </row>
    <row r="7" spans="1:3" ht="18" customHeight="1" x14ac:dyDescent="0.2">
      <c r="A7" s="182" t="s">
        <v>355</v>
      </c>
      <c r="B7" s="183" t="s">
        <v>355</v>
      </c>
      <c r="C7" s="184" t="s">
        <v>354</v>
      </c>
    </row>
    <row r="8" spans="1:3" ht="18" customHeight="1" x14ac:dyDescent="0.2">
      <c r="A8" s="182" t="s">
        <v>356</v>
      </c>
      <c r="B8" s="183" t="s">
        <v>357</v>
      </c>
      <c r="C8" s="184" t="s">
        <v>354</v>
      </c>
    </row>
    <row r="9" spans="1:3" ht="18" customHeight="1" x14ac:dyDescent="0.2">
      <c r="A9" s="182" t="s">
        <v>105</v>
      </c>
      <c r="B9" s="183" t="s">
        <v>357</v>
      </c>
      <c r="C9" s="184" t="s">
        <v>354</v>
      </c>
    </row>
    <row r="10" spans="1:3" ht="18" customHeight="1" x14ac:dyDescent="0.2">
      <c r="A10" s="182" t="s">
        <v>358</v>
      </c>
      <c r="B10" s="183" t="s">
        <v>358</v>
      </c>
      <c r="C10" s="184" t="s">
        <v>354</v>
      </c>
    </row>
    <row r="11" spans="1:3" ht="18" customHeight="1" x14ac:dyDescent="0.2">
      <c r="A11" s="182" t="s">
        <v>359</v>
      </c>
      <c r="B11" s="183" t="s">
        <v>359</v>
      </c>
      <c r="C11" s="184" t="s">
        <v>354</v>
      </c>
    </row>
    <row r="12" spans="1:3" ht="18" customHeight="1" x14ac:dyDescent="0.2">
      <c r="A12" s="182" t="s">
        <v>360</v>
      </c>
      <c r="B12" s="183" t="s">
        <v>360</v>
      </c>
      <c r="C12" s="184" t="s">
        <v>354</v>
      </c>
    </row>
    <row r="13" spans="1:3" ht="18" customHeight="1" x14ac:dyDescent="0.2">
      <c r="A13" s="182" t="s">
        <v>361</v>
      </c>
      <c r="B13" s="183" t="s">
        <v>361</v>
      </c>
      <c r="C13" s="184" t="s">
        <v>362</v>
      </c>
    </row>
    <row r="14" spans="1:3" ht="18" customHeight="1" x14ac:dyDescent="0.2">
      <c r="A14" s="182" t="s">
        <v>363</v>
      </c>
      <c r="B14" s="183" t="s">
        <v>363</v>
      </c>
      <c r="C14" s="184" t="s">
        <v>362</v>
      </c>
    </row>
    <row r="15" spans="1:3" ht="18" customHeight="1" x14ac:dyDescent="0.2">
      <c r="A15" s="182" t="s">
        <v>364</v>
      </c>
      <c r="B15" s="183" t="s">
        <v>364</v>
      </c>
      <c r="C15" s="184" t="s">
        <v>362</v>
      </c>
    </row>
    <row r="16" spans="1:3" ht="18" customHeight="1" x14ac:dyDescent="0.2">
      <c r="A16" s="182" t="s">
        <v>341</v>
      </c>
      <c r="B16" s="183" t="s">
        <v>365</v>
      </c>
      <c r="C16" s="184" t="s">
        <v>365</v>
      </c>
    </row>
    <row r="17" spans="1:3" ht="18" customHeight="1" x14ac:dyDescent="0.2">
      <c r="A17" s="182" t="s">
        <v>366</v>
      </c>
      <c r="B17" s="183" t="s">
        <v>366</v>
      </c>
      <c r="C17" s="185" t="s">
        <v>367</v>
      </c>
    </row>
    <row r="18" spans="1:3" ht="18" customHeight="1" x14ac:dyDescent="0.2">
      <c r="A18" s="182" t="s">
        <v>368</v>
      </c>
      <c r="B18" s="183" t="s">
        <v>368</v>
      </c>
      <c r="C18" s="185" t="s">
        <v>367</v>
      </c>
    </row>
    <row r="19" spans="1:3" ht="18" customHeight="1" x14ac:dyDescent="0.2">
      <c r="A19" s="182" t="s">
        <v>369</v>
      </c>
      <c r="B19" s="183" t="s">
        <v>369</v>
      </c>
      <c r="C19" s="185" t="s">
        <v>367</v>
      </c>
    </row>
    <row r="20" spans="1:3" ht="18" customHeight="1" x14ac:dyDescent="0.2">
      <c r="A20" s="186" t="s">
        <v>370</v>
      </c>
      <c r="B20" s="187" t="s">
        <v>370</v>
      </c>
      <c r="C20" s="188" t="s">
        <v>367</v>
      </c>
    </row>
  </sheetData>
  <phoneticPr fontId="14"/>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11"/>
  <sheetViews>
    <sheetView zoomScaleNormal="100" zoomScaleSheetLayoutView="100" workbookViewId="0">
      <selection activeCell="A7" sqref="A7:G7"/>
    </sheetView>
  </sheetViews>
  <sheetFormatPr defaultColWidth="9" defaultRowHeight="13.2" x14ac:dyDescent="0.2"/>
  <cols>
    <col min="1" max="1" width="14.44140625" style="2" customWidth="1"/>
    <col min="2" max="6" width="9" style="2"/>
    <col min="7" max="7" width="27.6640625" style="2" customWidth="1"/>
    <col min="8" max="16384" width="9" style="2"/>
  </cols>
  <sheetData>
    <row r="1" spans="1:7" ht="20.25" customHeight="1" thickBot="1" x14ac:dyDescent="0.25">
      <c r="A1" s="201" t="s">
        <v>290</v>
      </c>
      <c r="B1" s="202"/>
      <c r="G1" s="95" t="s">
        <v>62</v>
      </c>
    </row>
    <row r="2" spans="1:7" ht="20.25" customHeight="1" x14ac:dyDescent="0.2">
      <c r="A2" s="197" t="s">
        <v>109</v>
      </c>
      <c r="B2" s="197"/>
      <c r="C2" s="197"/>
      <c r="D2" s="197"/>
      <c r="E2" s="197"/>
      <c r="F2" s="197"/>
      <c r="G2" s="197"/>
    </row>
    <row r="4" spans="1:7" ht="25.5" customHeight="1" x14ac:dyDescent="0.2">
      <c r="A4" s="211" t="s">
        <v>371</v>
      </c>
      <c r="B4" s="211"/>
      <c r="C4" s="211"/>
      <c r="D4" s="211"/>
      <c r="E4" s="211"/>
      <c r="F4" s="211"/>
      <c r="G4" s="211"/>
    </row>
    <row r="6" spans="1:7" ht="25.5" customHeight="1" x14ac:dyDescent="0.2">
      <c r="A6" s="1" t="s">
        <v>63</v>
      </c>
    </row>
    <row r="7" spans="1:7" ht="189" customHeight="1" x14ac:dyDescent="0.2">
      <c r="A7" s="203"/>
      <c r="B7" s="204"/>
      <c r="C7" s="204"/>
      <c r="D7" s="204"/>
      <c r="E7" s="204"/>
      <c r="F7" s="204"/>
      <c r="G7" s="205"/>
    </row>
    <row r="9" spans="1:7" ht="25.5" customHeight="1" x14ac:dyDescent="0.2">
      <c r="A9" s="210" t="s">
        <v>64</v>
      </c>
      <c r="B9" s="210"/>
      <c r="C9" s="210"/>
      <c r="D9" s="210"/>
      <c r="E9" s="210"/>
      <c r="F9" s="210"/>
      <c r="G9" s="210"/>
    </row>
    <row r="10" spans="1:7" ht="28.5" customHeight="1" x14ac:dyDescent="0.2">
      <c r="A10" s="34" t="s">
        <v>97</v>
      </c>
      <c r="B10" s="206" t="s">
        <v>0</v>
      </c>
      <c r="C10" s="206"/>
      <c r="D10" s="206"/>
      <c r="E10" s="206"/>
      <c r="F10" s="206"/>
      <c r="G10" s="206"/>
    </row>
    <row r="11" spans="1:7" ht="396.75" customHeight="1" x14ac:dyDescent="0.2">
      <c r="A11" s="93"/>
      <c r="B11" s="207"/>
      <c r="C11" s="208"/>
      <c r="D11" s="208"/>
      <c r="E11" s="208"/>
      <c r="F11" s="208"/>
      <c r="G11" s="209"/>
    </row>
  </sheetData>
  <sheetProtection selectLockedCells="1"/>
  <protectedRanges>
    <protectedRange sqref="A11:G11" name="範囲3"/>
    <protectedRange sqref="A4:G4" name="範囲1"/>
    <protectedRange sqref="A7" name="範囲2"/>
  </protectedRanges>
  <mergeCells count="7">
    <mergeCell ref="A1:B1"/>
    <mergeCell ref="A7:G7"/>
    <mergeCell ref="B10:G10"/>
    <mergeCell ref="B11:G11"/>
    <mergeCell ref="A9:G9"/>
    <mergeCell ref="A2:G2"/>
    <mergeCell ref="A4:G4"/>
  </mergeCells>
  <phoneticPr fontId="1"/>
  <printOptions horizontalCentered="1"/>
  <pageMargins left="0.70866141732283472" right="0.70866141732283472" top="0.78740157480314965"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A4:G4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pageSetUpPr fitToPage="1"/>
  </sheetPr>
  <dimension ref="A1:G11"/>
  <sheetViews>
    <sheetView zoomScaleNormal="100" zoomScaleSheetLayoutView="100" workbookViewId="0">
      <selection activeCell="A4" sqref="A4:G4"/>
    </sheetView>
  </sheetViews>
  <sheetFormatPr defaultColWidth="9" defaultRowHeight="13.2" x14ac:dyDescent="0.2"/>
  <cols>
    <col min="1" max="1" width="14.44140625" style="2" customWidth="1"/>
    <col min="2" max="6" width="9" style="2"/>
    <col min="7" max="7" width="27.6640625" style="2" customWidth="1"/>
    <col min="8" max="16384" width="9" style="2"/>
  </cols>
  <sheetData>
    <row r="1" spans="1:7" ht="20.25" customHeight="1" thickBot="1" x14ac:dyDescent="0.25">
      <c r="A1" s="201" t="s">
        <v>290</v>
      </c>
      <c r="B1" s="202"/>
      <c r="G1" s="95" t="s">
        <v>62</v>
      </c>
    </row>
    <row r="2" spans="1:7" ht="20.25" customHeight="1" x14ac:dyDescent="0.2">
      <c r="A2" s="197" t="s">
        <v>109</v>
      </c>
      <c r="B2" s="197"/>
      <c r="C2" s="197"/>
      <c r="D2" s="197"/>
      <c r="E2" s="197"/>
      <c r="F2" s="197"/>
      <c r="G2" s="197"/>
    </row>
    <row r="4" spans="1:7" ht="25.5" customHeight="1" x14ac:dyDescent="0.2">
      <c r="A4" s="211" t="s">
        <v>371</v>
      </c>
      <c r="B4" s="211"/>
      <c r="C4" s="211"/>
      <c r="D4" s="211"/>
      <c r="E4" s="211"/>
      <c r="F4" s="211"/>
      <c r="G4" s="211"/>
    </row>
    <row r="6" spans="1:7" ht="25.5" customHeight="1" x14ac:dyDescent="0.2">
      <c r="A6" s="1" t="s">
        <v>63</v>
      </c>
    </row>
    <row r="7" spans="1:7" ht="189" customHeight="1" x14ac:dyDescent="0.2">
      <c r="A7" s="215" t="s">
        <v>159</v>
      </c>
      <c r="B7" s="216"/>
      <c r="C7" s="216"/>
      <c r="D7" s="216"/>
      <c r="E7" s="216"/>
      <c r="F7" s="216"/>
      <c r="G7" s="217"/>
    </row>
    <row r="9" spans="1:7" ht="25.5" customHeight="1" x14ac:dyDescent="0.2">
      <c r="A9" s="210" t="s">
        <v>64</v>
      </c>
      <c r="B9" s="210"/>
      <c r="C9" s="210"/>
      <c r="D9" s="210"/>
      <c r="E9" s="210"/>
      <c r="F9" s="210"/>
      <c r="G9" s="210"/>
    </row>
    <row r="10" spans="1:7" ht="28.5" customHeight="1" x14ac:dyDescent="0.2">
      <c r="A10" s="34" t="s">
        <v>97</v>
      </c>
      <c r="B10" s="206" t="s">
        <v>0</v>
      </c>
      <c r="C10" s="206"/>
      <c r="D10" s="206"/>
      <c r="E10" s="206"/>
      <c r="F10" s="206"/>
      <c r="G10" s="206"/>
    </row>
    <row r="11" spans="1:7" ht="309.60000000000002" customHeight="1" x14ac:dyDescent="0.2">
      <c r="A11" s="116" t="s">
        <v>291</v>
      </c>
      <c r="B11" s="212" t="s">
        <v>160</v>
      </c>
      <c r="C11" s="213"/>
      <c r="D11" s="213"/>
      <c r="E11" s="213"/>
      <c r="F11" s="213"/>
      <c r="G11" s="214"/>
    </row>
  </sheetData>
  <sheetProtection algorithmName="SHA-512" hashValue="kXWWrlxZNklDsThyFqZO5jei7FHifsqFhR76iXwE4Z2pgbABc4cc2lHxcBDh8hIxvqH+SZ/wA2YM7F0YUM1rAQ==" saltValue="tA3O5wOZ9VE8iSM/HzPMmg==" spinCount="100000" sheet="1" selectLockedCells="1" selectUnlockedCells="1"/>
  <protectedRanges>
    <protectedRange sqref="A11:G11" name="範囲3"/>
    <protectedRange sqref="A7" name="範囲2"/>
    <protectedRange sqref="A4:G4" name="範囲1_1"/>
  </protectedRanges>
  <mergeCells count="7">
    <mergeCell ref="B11:G11"/>
    <mergeCell ref="A1:B1"/>
    <mergeCell ref="A2:G2"/>
    <mergeCell ref="A4:G4"/>
    <mergeCell ref="A7:G7"/>
    <mergeCell ref="A9:G9"/>
    <mergeCell ref="B10:G10"/>
  </mergeCells>
  <phoneticPr fontId="14"/>
  <printOptions horizontalCentered="1"/>
  <pageMargins left="0.70866141732283472" right="0.70866141732283472" top="0.78740157480314965"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A4:G4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7"/>
  <sheetViews>
    <sheetView showGridLines="0" zoomScaleNormal="100" zoomScaleSheetLayoutView="100" workbookViewId="0">
      <selection activeCell="D4" sqref="D4:E4"/>
    </sheetView>
  </sheetViews>
  <sheetFormatPr defaultColWidth="9" defaultRowHeight="13.2" x14ac:dyDescent="0.2"/>
  <cols>
    <col min="1" max="1" width="18.77734375" style="4" customWidth="1"/>
    <col min="2" max="3" width="17.44140625" style="3" customWidth="1"/>
    <col min="4" max="4" width="16.88671875" style="3" customWidth="1"/>
    <col min="5" max="5" width="35" style="3" customWidth="1"/>
    <col min="6" max="16384" width="9" style="3"/>
  </cols>
  <sheetData>
    <row r="1" spans="1:5" ht="26.25" customHeight="1" thickBot="1" x14ac:dyDescent="0.25">
      <c r="A1" s="115" t="s">
        <v>292</v>
      </c>
      <c r="E1" s="6" t="s">
        <v>1</v>
      </c>
    </row>
    <row r="2" spans="1:5" ht="24.75" customHeight="1" x14ac:dyDescent="0.2">
      <c r="A2" s="234" t="s">
        <v>110</v>
      </c>
      <c r="B2" s="234"/>
      <c r="C2" s="234"/>
      <c r="D2" s="234"/>
      <c r="E2" s="234"/>
    </row>
    <row r="3" spans="1:5" ht="22.5" customHeight="1" x14ac:dyDescent="0.2"/>
    <row r="4" spans="1:5" ht="25.5" customHeight="1" x14ac:dyDescent="0.2">
      <c r="D4" s="235" t="s">
        <v>371</v>
      </c>
      <c r="E4" s="235"/>
    </row>
    <row r="5" spans="1:5" ht="26.25" customHeight="1" x14ac:dyDescent="0.2">
      <c r="A5" s="4" t="s">
        <v>2</v>
      </c>
      <c r="E5" s="6" t="s">
        <v>74</v>
      </c>
    </row>
    <row r="6" spans="1:5" s="4" customFormat="1" ht="26.4" customHeight="1" thickBot="1" x14ac:dyDescent="0.25">
      <c r="A6" s="16" t="s">
        <v>3</v>
      </c>
      <c r="B6" s="242" t="s">
        <v>4</v>
      </c>
      <c r="C6" s="243"/>
      <c r="D6" s="236" t="s">
        <v>5</v>
      </c>
      <c r="E6" s="231"/>
    </row>
    <row r="7" spans="1:5" ht="26.4" customHeight="1" thickTop="1" x14ac:dyDescent="0.2">
      <c r="A7" s="17" t="s">
        <v>6</v>
      </c>
      <c r="B7" s="244">
        <v>155000</v>
      </c>
      <c r="C7" s="245"/>
      <c r="D7" s="237" t="s">
        <v>68</v>
      </c>
      <c r="E7" s="238"/>
    </row>
    <row r="8" spans="1:5" ht="26.4" customHeight="1" x14ac:dyDescent="0.2">
      <c r="A8" s="15" t="s">
        <v>7</v>
      </c>
      <c r="B8" s="247">
        <f>SUM(B7:B7)</f>
        <v>155000</v>
      </c>
      <c r="C8" s="248"/>
      <c r="D8" s="239"/>
      <c r="E8" s="240"/>
    </row>
    <row r="9" spans="1:5" ht="26.4" customHeight="1" x14ac:dyDescent="0.2"/>
    <row r="10" spans="1:5" ht="26.4" customHeight="1" x14ac:dyDescent="0.2">
      <c r="A10" s="4" t="s">
        <v>8</v>
      </c>
      <c r="B10" s="241" t="s">
        <v>74</v>
      </c>
      <c r="C10" s="241"/>
      <c r="D10" s="241"/>
      <c r="E10" s="241"/>
    </row>
    <row r="11" spans="1:5" s="4" customFormat="1" ht="26.4" customHeight="1" thickBot="1" x14ac:dyDescent="0.25">
      <c r="A11" s="16" t="s">
        <v>9</v>
      </c>
      <c r="B11" s="24" t="s">
        <v>10</v>
      </c>
      <c r="C11" s="14" t="s">
        <v>98</v>
      </c>
      <c r="D11" s="14" t="s">
        <v>4</v>
      </c>
      <c r="E11" s="14" t="s">
        <v>5</v>
      </c>
    </row>
    <row r="12" spans="1:5" ht="26.4" customHeight="1" thickTop="1" x14ac:dyDescent="0.2">
      <c r="A12" s="246" t="s">
        <v>11</v>
      </c>
      <c r="B12" s="36" t="s">
        <v>90</v>
      </c>
      <c r="C12" s="71" t="s">
        <v>91</v>
      </c>
      <c r="D12" s="73"/>
      <c r="E12" s="87"/>
    </row>
    <row r="13" spans="1:5" ht="26.4" customHeight="1" x14ac:dyDescent="0.2">
      <c r="A13" s="221"/>
      <c r="B13" s="24" t="s">
        <v>99</v>
      </c>
      <c r="C13" s="7" t="s">
        <v>99</v>
      </c>
      <c r="D13" s="26"/>
      <c r="E13" s="88"/>
    </row>
    <row r="14" spans="1:5" ht="26.4" customHeight="1" x14ac:dyDescent="0.2">
      <c r="A14" s="221"/>
      <c r="B14" s="230" t="s">
        <v>72</v>
      </c>
      <c r="C14" s="231"/>
      <c r="D14" s="58" t="str">
        <f>IF(AND(D12="",D13=""),"",SUM(D12:D13))</f>
        <v/>
      </c>
      <c r="E14" s="90"/>
    </row>
    <row r="15" spans="1:5" ht="26.4" customHeight="1" x14ac:dyDescent="0.2">
      <c r="A15" s="225" t="s">
        <v>77</v>
      </c>
      <c r="B15" s="23" t="s">
        <v>78</v>
      </c>
      <c r="C15" s="7" t="s">
        <v>78</v>
      </c>
      <c r="D15" s="25"/>
      <c r="E15" s="88"/>
    </row>
    <row r="16" spans="1:5" ht="26.4" customHeight="1" x14ac:dyDescent="0.2">
      <c r="A16" s="221"/>
      <c r="B16" s="230" t="s">
        <v>72</v>
      </c>
      <c r="C16" s="231"/>
      <c r="D16" s="57" t="str">
        <f>IF(D15="","",D15+0)</f>
        <v/>
      </c>
      <c r="E16" s="90"/>
    </row>
    <row r="17" spans="1:5" ht="26.4" customHeight="1" x14ac:dyDescent="0.2">
      <c r="A17" s="225" t="s">
        <v>12</v>
      </c>
      <c r="B17" s="23" t="s">
        <v>53</v>
      </c>
      <c r="C17" s="7" t="s">
        <v>53</v>
      </c>
      <c r="D17" s="25"/>
      <c r="E17" s="88"/>
    </row>
    <row r="18" spans="1:5" ht="26.4" customHeight="1" x14ac:dyDescent="0.2">
      <c r="A18" s="221"/>
      <c r="B18" s="23" t="s">
        <v>276</v>
      </c>
      <c r="C18" s="7" t="s">
        <v>276</v>
      </c>
      <c r="D18" s="25"/>
      <c r="E18" s="88"/>
    </row>
    <row r="19" spans="1:5" ht="26.4" customHeight="1" x14ac:dyDescent="0.2">
      <c r="A19" s="221"/>
      <c r="B19" s="232" t="s">
        <v>274</v>
      </c>
      <c r="C19" s="72" t="s">
        <v>102</v>
      </c>
      <c r="D19" s="25"/>
      <c r="E19" s="88"/>
    </row>
    <row r="20" spans="1:5" ht="26.4" customHeight="1" x14ac:dyDescent="0.2">
      <c r="A20" s="221"/>
      <c r="B20" s="233"/>
      <c r="C20" s="72" t="s">
        <v>106</v>
      </c>
      <c r="D20" s="25"/>
      <c r="E20" s="88"/>
    </row>
    <row r="21" spans="1:5" ht="26.4" customHeight="1" x14ac:dyDescent="0.2">
      <c r="A21" s="221"/>
      <c r="B21" s="23" t="s">
        <v>69</v>
      </c>
      <c r="C21" s="7" t="s">
        <v>54</v>
      </c>
      <c r="D21" s="25"/>
      <c r="E21" s="88"/>
    </row>
    <row r="22" spans="1:5" ht="26.4" customHeight="1" x14ac:dyDescent="0.2">
      <c r="A22" s="221"/>
      <c r="B22" s="23" t="s">
        <v>55</v>
      </c>
      <c r="C22" s="7" t="s">
        <v>55</v>
      </c>
      <c r="D22" s="25"/>
      <c r="E22" s="88"/>
    </row>
    <row r="23" spans="1:5" ht="26.4" customHeight="1" x14ac:dyDescent="0.2">
      <c r="A23" s="221"/>
      <c r="B23" s="23" t="s">
        <v>93</v>
      </c>
      <c r="C23" s="66" t="s">
        <v>93</v>
      </c>
      <c r="D23" s="35"/>
      <c r="E23" s="88"/>
    </row>
    <row r="24" spans="1:5" ht="26.4" customHeight="1" x14ac:dyDescent="0.2">
      <c r="A24" s="222"/>
      <c r="B24" s="228" t="s">
        <v>72</v>
      </c>
      <c r="C24" s="229"/>
      <c r="D24" s="58" t="str">
        <f>IF(AND(D17="",D18="",D19="",D20="",D21="",D22="",D23=""),"",SUM(D17:D23))</f>
        <v/>
      </c>
      <c r="E24" s="88"/>
    </row>
    <row r="25" spans="1:5" ht="26.4" customHeight="1" x14ac:dyDescent="0.2">
      <c r="A25" s="221" t="s">
        <v>13</v>
      </c>
      <c r="B25" s="56" t="s">
        <v>56</v>
      </c>
      <c r="C25" s="7" t="s">
        <v>56</v>
      </c>
      <c r="D25" s="25"/>
      <c r="E25" s="88"/>
    </row>
    <row r="26" spans="1:5" ht="26.4" customHeight="1" x14ac:dyDescent="0.2">
      <c r="A26" s="221"/>
      <c r="B26" s="23" t="s">
        <v>70</v>
      </c>
      <c r="C26" s="7" t="s">
        <v>70</v>
      </c>
      <c r="D26" s="25"/>
      <c r="E26" s="88"/>
    </row>
    <row r="27" spans="1:5" ht="26.4" customHeight="1" x14ac:dyDescent="0.2">
      <c r="A27" s="221"/>
      <c r="B27" s="23" t="s">
        <v>57</v>
      </c>
      <c r="C27" s="7" t="s">
        <v>57</v>
      </c>
      <c r="D27" s="25"/>
      <c r="E27" s="88"/>
    </row>
    <row r="28" spans="1:5" ht="26.4" customHeight="1" x14ac:dyDescent="0.2">
      <c r="A28" s="222"/>
      <c r="B28" s="228" t="s">
        <v>72</v>
      </c>
      <c r="C28" s="229"/>
      <c r="D28" s="74" t="str">
        <f>IF(AND(D25="",D26="",D27=""),"",SUM(D25:D27))</f>
        <v/>
      </c>
      <c r="E28" s="88"/>
    </row>
    <row r="29" spans="1:5" ht="26.4" customHeight="1" x14ac:dyDescent="0.2">
      <c r="A29" s="225" t="s">
        <v>277</v>
      </c>
      <c r="B29" s="23" t="s">
        <v>278</v>
      </c>
      <c r="C29" s="7" t="s">
        <v>278</v>
      </c>
      <c r="D29" s="65"/>
      <c r="E29" s="88"/>
    </row>
    <row r="30" spans="1:5" ht="26.4" customHeight="1" x14ac:dyDescent="0.2">
      <c r="A30" s="222"/>
      <c r="B30" s="228" t="s">
        <v>72</v>
      </c>
      <c r="C30" s="229"/>
      <c r="D30" s="74" t="str">
        <f>IF(AND(D29=""),"",D29)</f>
        <v/>
      </c>
      <c r="E30" s="88"/>
    </row>
    <row r="31" spans="1:5" ht="26.4" customHeight="1" x14ac:dyDescent="0.2">
      <c r="A31" s="223" t="s">
        <v>14</v>
      </c>
      <c r="B31" s="56" t="s">
        <v>59</v>
      </c>
      <c r="C31" s="7" t="s">
        <v>59</v>
      </c>
      <c r="D31" s="65"/>
      <c r="E31" s="88"/>
    </row>
    <row r="32" spans="1:5" ht="26.4" customHeight="1" x14ac:dyDescent="0.2">
      <c r="A32" s="223"/>
      <c r="B32" s="23" t="s">
        <v>71</v>
      </c>
      <c r="C32" s="7" t="s">
        <v>71</v>
      </c>
      <c r="D32" s="25"/>
      <c r="E32" s="88"/>
    </row>
    <row r="33" spans="1:5" ht="26.4" customHeight="1" x14ac:dyDescent="0.2">
      <c r="A33" s="223"/>
      <c r="B33" s="23" t="s">
        <v>92</v>
      </c>
      <c r="C33" s="7" t="s">
        <v>92</v>
      </c>
      <c r="D33" s="25"/>
      <c r="E33" s="88"/>
    </row>
    <row r="34" spans="1:5" ht="26.4" customHeight="1" x14ac:dyDescent="0.2">
      <c r="A34" s="223"/>
      <c r="B34" s="24" t="s">
        <v>79</v>
      </c>
      <c r="C34" s="7" t="s">
        <v>79</v>
      </c>
      <c r="D34" s="26"/>
      <c r="E34" s="88"/>
    </row>
    <row r="35" spans="1:5" ht="26.4" customHeight="1" thickBot="1" x14ac:dyDescent="0.25">
      <c r="A35" s="224"/>
      <c r="B35" s="226" t="s">
        <v>72</v>
      </c>
      <c r="C35" s="227"/>
      <c r="D35" s="75" t="str">
        <f>IF(AND(D31="",D32="",D33="",D34=""),"",SUM(D31:D34))</f>
        <v/>
      </c>
      <c r="E35" s="91"/>
    </row>
    <row r="36" spans="1:5" ht="26.4" customHeight="1" x14ac:dyDescent="0.2">
      <c r="A36" s="218" t="s">
        <v>7</v>
      </c>
      <c r="B36" s="219"/>
      <c r="C36" s="220"/>
      <c r="D36" s="59" t="str">
        <f>IF(AND(D14="",D16="",D24="",D28="",D30="",D35=""),"",SUM(D14,D16,D24,D28,D30,D35))</f>
        <v/>
      </c>
      <c r="E36" s="92"/>
    </row>
    <row r="37" spans="1:5" ht="30" customHeight="1" x14ac:dyDescent="0.2"/>
  </sheetData>
  <sheetProtection algorithmName="SHA-512" hashValue="XNMxWHVpG/QTb22W1R8XARvN8gqFK3UOMCSkjTkXZ1w62ylcyVZpbqfWXOqJjXkd7CIb+mK23/uXTkCh70rzog==" saltValue="ltO8/s+vyLbvTAhlK9KwMQ==" spinCount="100000" sheet="1" objects="1" scenarios="1"/>
  <protectedRanges>
    <protectedRange sqref="D31:E34" name="範囲6"/>
    <protectedRange sqref="D25:E27" name="範囲5"/>
    <protectedRange sqref="D17:E23" name="範囲4"/>
    <protectedRange sqref="D15:E15" name="範囲3"/>
    <protectedRange sqref="D12:E13" name="範囲2"/>
    <protectedRange sqref="D4" name="範囲1"/>
  </protectedRanges>
  <mergeCells count="23">
    <mergeCell ref="B10:E10"/>
    <mergeCell ref="B6:C6"/>
    <mergeCell ref="B7:C7"/>
    <mergeCell ref="A12:A14"/>
    <mergeCell ref="B8:C8"/>
    <mergeCell ref="B14:C14"/>
    <mergeCell ref="A2:E2"/>
    <mergeCell ref="D4:E4"/>
    <mergeCell ref="D6:E6"/>
    <mergeCell ref="D7:E7"/>
    <mergeCell ref="D8:E8"/>
    <mergeCell ref="A36:C36"/>
    <mergeCell ref="A25:A28"/>
    <mergeCell ref="A31:A35"/>
    <mergeCell ref="A15:A16"/>
    <mergeCell ref="A17:A24"/>
    <mergeCell ref="B35:C35"/>
    <mergeCell ref="B28:C28"/>
    <mergeCell ref="B24:C24"/>
    <mergeCell ref="B16:C16"/>
    <mergeCell ref="B19:B20"/>
    <mergeCell ref="A29:A30"/>
    <mergeCell ref="B30:C30"/>
  </mergeCells>
  <phoneticPr fontId="2"/>
  <printOptions horizontalCentered="1"/>
  <pageMargins left="0.39370078740157483" right="0.39370078740157483" top="0" bottom="0.39370078740157483" header="0.31496062992125984" footer="0"/>
  <pageSetup paperSize="9" scale="8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D4:E4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E37"/>
  <sheetViews>
    <sheetView showGridLines="0" zoomScaleNormal="100" zoomScaleSheetLayoutView="100" workbookViewId="0">
      <selection activeCell="D4" sqref="D4:E4"/>
    </sheetView>
  </sheetViews>
  <sheetFormatPr defaultColWidth="9" defaultRowHeight="13.2" x14ac:dyDescent="0.2"/>
  <cols>
    <col min="1" max="1" width="18.77734375" style="4" customWidth="1"/>
    <col min="2" max="3" width="17.44140625" style="3" customWidth="1"/>
    <col min="4" max="4" width="16.88671875" style="3" customWidth="1"/>
    <col min="5" max="5" width="35" style="3" customWidth="1"/>
    <col min="6" max="16384" width="9" style="3"/>
  </cols>
  <sheetData>
    <row r="1" spans="1:5" ht="26.25" customHeight="1" thickBot="1" x14ac:dyDescent="0.25">
      <c r="A1" s="115" t="s">
        <v>293</v>
      </c>
      <c r="E1" s="6" t="s">
        <v>1</v>
      </c>
    </row>
    <row r="2" spans="1:5" ht="24.75" customHeight="1" x14ac:dyDescent="0.2">
      <c r="A2" s="234" t="s">
        <v>110</v>
      </c>
      <c r="B2" s="234"/>
      <c r="C2" s="234"/>
      <c r="D2" s="234"/>
      <c r="E2" s="234"/>
    </row>
    <row r="3" spans="1:5" ht="22.5" customHeight="1" x14ac:dyDescent="0.2"/>
    <row r="4" spans="1:5" ht="25.5" customHeight="1" x14ac:dyDescent="0.2">
      <c r="D4" s="235" t="s">
        <v>371</v>
      </c>
      <c r="E4" s="235"/>
    </row>
    <row r="5" spans="1:5" ht="26.25" customHeight="1" x14ac:dyDescent="0.2">
      <c r="A5" s="4" t="s">
        <v>2</v>
      </c>
      <c r="E5" s="6" t="s">
        <v>74</v>
      </c>
    </row>
    <row r="6" spans="1:5" s="4" customFormat="1" ht="26.4" customHeight="1" thickBot="1" x14ac:dyDescent="0.25">
      <c r="A6" s="16" t="s">
        <v>3</v>
      </c>
      <c r="B6" s="242" t="s">
        <v>4</v>
      </c>
      <c r="C6" s="243"/>
      <c r="D6" s="236" t="s">
        <v>5</v>
      </c>
      <c r="E6" s="231"/>
    </row>
    <row r="7" spans="1:5" ht="26.4" customHeight="1" thickTop="1" x14ac:dyDescent="0.2">
      <c r="A7" s="17" t="s">
        <v>6</v>
      </c>
      <c r="B7" s="244">
        <v>155000</v>
      </c>
      <c r="C7" s="245"/>
      <c r="D7" s="237" t="s">
        <v>68</v>
      </c>
      <c r="E7" s="238"/>
    </row>
    <row r="8" spans="1:5" ht="26.4" customHeight="1" x14ac:dyDescent="0.2">
      <c r="A8" s="15" t="s">
        <v>7</v>
      </c>
      <c r="B8" s="247">
        <f>SUM(B7:B7)</f>
        <v>155000</v>
      </c>
      <c r="C8" s="248"/>
      <c r="D8" s="239"/>
      <c r="E8" s="240"/>
    </row>
    <row r="9" spans="1:5" ht="27" customHeight="1" x14ac:dyDescent="0.2"/>
    <row r="10" spans="1:5" ht="27" customHeight="1" x14ac:dyDescent="0.2">
      <c r="A10" s="4" t="s">
        <v>8</v>
      </c>
      <c r="B10" s="241" t="s">
        <v>74</v>
      </c>
      <c r="C10" s="241"/>
      <c r="D10" s="241"/>
      <c r="E10" s="241"/>
    </row>
    <row r="11" spans="1:5" s="4" customFormat="1" ht="26.4" customHeight="1" thickBot="1" x14ac:dyDescent="0.25">
      <c r="A11" s="16" t="s">
        <v>9</v>
      </c>
      <c r="B11" s="24" t="s">
        <v>10</v>
      </c>
      <c r="C11" s="14" t="s">
        <v>98</v>
      </c>
      <c r="D11" s="14" t="s">
        <v>4</v>
      </c>
      <c r="E11" s="14" t="s">
        <v>5</v>
      </c>
    </row>
    <row r="12" spans="1:5" ht="26.4" customHeight="1" thickTop="1" x14ac:dyDescent="0.2">
      <c r="A12" s="246" t="s">
        <v>11</v>
      </c>
      <c r="B12" s="36" t="s">
        <v>90</v>
      </c>
      <c r="C12" s="71" t="s">
        <v>91</v>
      </c>
      <c r="D12" s="124">
        <v>20000</v>
      </c>
      <c r="E12" s="119" t="s">
        <v>161</v>
      </c>
    </row>
    <row r="13" spans="1:5" ht="26.4" customHeight="1" x14ac:dyDescent="0.2">
      <c r="A13" s="221"/>
      <c r="B13" s="24" t="s">
        <v>99</v>
      </c>
      <c r="C13" s="7" t="s">
        <v>99</v>
      </c>
      <c r="D13" s="125">
        <v>10000</v>
      </c>
      <c r="E13" s="120" t="s">
        <v>162</v>
      </c>
    </row>
    <row r="14" spans="1:5" ht="26.4" customHeight="1" x14ac:dyDescent="0.2">
      <c r="A14" s="221"/>
      <c r="B14" s="230" t="s">
        <v>72</v>
      </c>
      <c r="C14" s="231"/>
      <c r="D14" s="58">
        <f>IF(AND(D12="",D13=""),"",SUM(D12:D13))</f>
        <v>30000</v>
      </c>
      <c r="E14" s="121"/>
    </row>
    <row r="15" spans="1:5" ht="26.4" customHeight="1" x14ac:dyDescent="0.2">
      <c r="A15" s="225" t="s">
        <v>77</v>
      </c>
      <c r="B15" s="23" t="s">
        <v>78</v>
      </c>
      <c r="C15" s="7" t="s">
        <v>78</v>
      </c>
      <c r="D15" s="126">
        <v>3000</v>
      </c>
      <c r="E15" s="121" t="s">
        <v>163</v>
      </c>
    </row>
    <row r="16" spans="1:5" ht="26.4" customHeight="1" x14ac:dyDescent="0.2">
      <c r="A16" s="221"/>
      <c r="B16" s="230" t="s">
        <v>72</v>
      </c>
      <c r="C16" s="231"/>
      <c r="D16" s="57">
        <f>IF(D15="","",D15+0)</f>
        <v>3000</v>
      </c>
      <c r="E16" s="121"/>
    </row>
    <row r="17" spans="1:5" ht="26.4" customHeight="1" x14ac:dyDescent="0.2">
      <c r="A17" s="225" t="s">
        <v>12</v>
      </c>
      <c r="B17" s="23" t="s">
        <v>53</v>
      </c>
      <c r="C17" s="7" t="s">
        <v>53</v>
      </c>
      <c r="D17" s="126">
        <v>23000</v>
      </c>
      <c r="E17" s="122" t="s">
        <v>164</v>
      </c>
    </row>
    <row r="18" spans="1:5" ht="26.4" customHeight="1" x14ac:dyDescent="0.2">
      <c r="A18" s="221"/>
      <c r="B18" s="23" t="s">
        <v>276</v>
      </c>
      <c r="C18" s="7" t="s">
        <v>276</v>
      </c>
      <c r="D18" s="127">
        <v>0</v>
      </c>
      <c r="E18" s="122" t="s">
        <v>280</v>
      </c>
    </row>
    <row r="19" spans="1:5" ht="26.4" customHeight="1" x14ac:dyDescent="0.2">
      <c r="A19" s="221"/>
      <c r="B19" s="232" t="s">
        <v>275</v>
      </c>
      <c r="C19" s="72" t="s">
        <v>102</v>
      </c>
      <c r="D19" s="127">
        <v>1000</v>
      </c>
      <c r="E19" s="121" t="s">
        <v>165</v>
      </c>
    </row>
    <row r="20" spans="1:5" ht="26.4" customHeight="1" x14ac:dyDescent="0.2">
      <c r="A20" s="221"/>
      <c r="B20" s="233"/>
      <c r="C20" s="72" t="s">
        <v>106</v>
      </c>
      <c r="D20" s="127">
        <v>0</v>
      </c>
      <c r="E20" s="121" t="s">
        <v>166</v>
      </c>
    </row>
    <row r="21" spans="1:5" ht="26.4" customHeight="1" x14ac:dyDescent="0.2">
      <c r="A21" s="221"/>
      <c r="B21" s="23" t="s">
        <v>69</v>
      </c>
      <c r="C21" s="7" t="s">
        <v>54</v>
      </c>
      <c r="D21" s="126">
        <v>14000</v>
      </c>
      <c r="E21" s="163" t="s">
        <v>167</v>
      </c>
    </row>
    <row r="22" spans="1:5" ht="26.4" customHeight="1" x14ac:dyDescent="0.2">
      <c r="A22" s="221"/>
      <c r="B22" s="23" t="s">
        <v>55</v>
      </c>
      <c r="C22" s="7" t="s">
        <v>55</v>
      </c>
      <c r="D22" s="125">
        <v>75000</v>
      </c>
      <c r="E22" s="122" t="s">
        <v>168</v>
      </c>
    </row>
    <row r="23" spans="1:5" ht="26.4" customHeight="1" x14ac:dyDescent="0.2">
      <c r="A23" s="221"/>
      <c r="B23" s="23" t="s">
        <v>93</v>
      </c>
      <c r="C23" s="66" t="s">
        <v>93</v>
      </c>
      <c r="D23" s="126">
        <v>0</v>
      </c>
      <c r="E23" s="123" t="s">
        <v>169</v>
      </c>
    </row>
    <row r="24" spans="1:5" ht="26.4" customHeight="1" x14ac:dyDescent="0.2">
      <c r="A24" s="222"/>
      <c r="B24" s="228" t="s">
        <v>72</v>
      </c>
      <c r="C24" s="229"/>
      <c r="D24" s="57">
        <f>IF(AND(D17="",D18="",D19="",D20="",D21="",D22="",D23=""),"",SUM(D17:D23))</f>
        <v>113000</v>
      </c>
      <c r="E24" s="123"/>
    </row>
    <row r="25" spans="1:5" ht="26.4" customHeight="1" x14ac:dyDescent="0.2">
      <c r="A25" s="221" t="s">
        <v>13</v>
      </c>
      <c r="B25" s="56" t="s">
        <v>56</v>
      </c>
      <c r="C25" s="7" t="s">
        <v>56</v>
      </c>
      <c r="D25" s="126">
        <v>0</v>
      </c>
      <c r="E25" s="122" t="s">
        <v>170</v>
      </c>
    </row>
    <row r="26" spans="1:5" ht="26.4" customHeight="1" x14ac:dyDescent="0.2">
      <c r="A26" s="221"/>
      <c r="B26" s="23" t="s">
        <v>70</v>
      </c>
      <c r="C26" s="7" t="s">
        <v>70</v>
      </c>
      <c r="D26" s="126">
        <v>9000</v>
      </c>
      <c r="E26" s="121" t="s">
        <v>171</v>
      </c>
    </row>
    <row r="27" spans="1:5" ht="26.4" customHeight="1" x14ac:dyDescent="0.2">
      <c r="A27" s="221"/>
      <c r="B27" s="23" t="s">
        <v>57</v>
      </c>
      <c r="C27" s="7" t="s">
        <v>57</v>
      </c>
      <c r="D27" s="126">
        <v>0</v>
      </c>
      <c r="E27" s="121" t="s">
        <v>172</v>
      </c>
    </row>
    <row r="28" spans="1:5" ht="26.4" customHeight="1" x14ac:dyDescent="0.2">
      <c r="A28" s="222"/>
      <c r="B28" s="228" t="s">
        <v>72</v>
      </c>
      <c r="C28" s="229"/>
      <c r="D28" s="57">
        <f>IF(AND(D25="",D26="",D27=""),"",SUM(D25:D27))</f>
        <v>9000</v>
      </c>
      <c r="E28" s="123"/>
    </row>
    <row r="29" spans="1:5" ht="26.4" customHeight="1" x14ac:dyDescent="0.2">
      <c r="A29" s="225" t="s">
        <v>277</v>
      </c>
      <c r="B29" s="23" t="s">
        <v>278</v>
      </c>
      <c r="C29" s="7" t="s">
        <v>278</v>
      </c>
      <c r="D29" s="126">
        <v>0</v>
      </c>
      <c r="E29" s="122" t="s">
        <v>279</v>
      </c>
    </row>
    <row r="30" spans="1:5" ht="26.4" customHeight="1" x14ac:dyDescent="0.2">
      <c r="A30" s="222"/>
      <c r="B30" s="228" t="s">
        <v>72</v>
      </c>
      <c r="C30" s="229"/>
      <c r="D30" s="74">
        <f>IF(AND(D29=""),"",D29)</f>
        <v>0</v>
      </c>
      <c r="E30" s="88"/>
    </row>
    <row r="31" spans="1:5" ht="26.4" customHeight="1" x14ac:dyDescent="0.2">
      <c r="A31" s="223" t="s">
        <v>14</v>
      </c>
      <c r="B31" s="56" t="s">
        <v>59</v>
      </c>
      <c r="C31" s="7" t="s">
        <v>59</v>
      </c>
      <c r="D31" s="126">
        <v>0</v>
      </c>
      <c r="E31" s="121" t="s">
        <v>173</v>
      </c>
    </row>
    <row r="32" spans="1:5" ht="26.4" customHeight="1" x14ac:dyDescent="0.2">
      <c r="A32" s="223"/>
      <c r="B32" s="23" t="s">
        <v>71</v>
      </c>
      <c r="C32" s="7" t="s">
        <v>71</v>
      </c>
      <c r="D32" s="126">
        <v>0</v>
      </c>
      <c r="E32" s="121" t="s">
        <v>174</v>
      </c>
    </row>
    <row r="33" spans="1:5" ht="26.4" customHeight="1" x14ac:dyDescent="0.2">
      <c r="A33" s="223"/>
      <c r="B33" s="23" t="s">
        <v>92</v>
      </c>
      <c r="C33" s="7" t="s">
        <v>92</v>
      </c>
      <c r="D33" s="126">
        <v>0</v>
      </c>
      <c r="E33" s="121" t="s">
        <v>175</v>
      </c>
    </row>
    <row r="34" spans="1:5" ht="26.4" customHeight="1" x14ac:dyDescent="0.2">
      <c r="A34" s="223"/>
      <c r="B34" s="24" t="s">
        <v>79</v>
      </c>
      <c r="C34" s="7" t="s">
        <v>79</v>
      </c>
      <c r="D34" s="126">
        <v>0</v>
      </c>
      <c r="E34" s="123" t="s">
        <v>176</v>
      </c>
    </row>
    <row r="35" spans="1:5" ht="26.4" customHeight="1" thickBot="1" x14ac:dyDescent="0.25">
      <c r="A35" s="224"/>
      <c r="B35" s="226" t="s">
        <v>72</v>
      </c>
      <c r="C35" s="227"/>
      <c r="D35" s="117">
        <f>IF(AND(D31="",D32="",D33="",D34=""),"",SUM(D31:D34))</f>
        <v>0</v>
      </c>
      <c r="E35" s="118"/>
    </row>
    <row r="36" spans="1:5" ht="26.4" customHeight="1" x14ac:dyDescent="0.2">
      <c r="A36" s="218" t="s">
        <v>7</v>
      </c>
      <c r="B36" s="219"/>
      <c r="C36" s="220"/>
      <c r="D36" s="59">
        <f>IF(AND(D14="",D16="",D24="",D28="",D30="",D35=""),"",SUM(D14,D16,D24,D28,D30,D35))</f>
        <v>155000</v>
      </c>
      <c r="E36" s="92"/>
    </row>
    <row r="37" spans="1:5" ht="30" customHeight="1" x14ac:dyDescent="0.2"/>
  </sheetData>
  <sheetProtection algorithmName="SHA-512" hashValue="LgH1XO497vm2ThFr7fI++BTv61fDtNpARs5/814gw+3pjvXY/tdfnACrPOBCkvVGCGgzy82vYtZCIvpjg3xODQ==" saltValue="OfSXO0bcknN3iPJKBFoj4Q==" spinCount="100000" sheet="1" selectLockedCells="1" selectUnlockedCells="1"/>
  <protectedRanges>
    <protectedRange sqref="D31:E34" name="範囲6"/>
    <protectedRange sqref="D25:E27 D29" name="範囲5"/>
    <protectedRange sqref="D17:E23" name="範囲4"/>
    <protectedRange sqref="D15:E15" name="範囲3"/>
    <protectedRange sqref="D12:E13" name="範囲2"/>
    <protectedRange sqref="D4" name="範囲1_1"/>
  </protectedRanges>
  <mergeCells count="23">
    <mergeCell ref="A15:A16"/>
    <mergeCell ref="B16:C16"/>
    <mergeCell ref="A2:E2"/>
    <mergeCell ref="D4:E4"/>
    <mergeCell ref="B6:C6"/>
    <mergeCell ref="D6:E6"/>
    <mergeCell ref="B7:C7"/>
    <mergeCell ref="D7:E7"/>
    <mergeCell ref="B8:C8"/>
    <mergeCell ref="D8:E8"/>
    <mergeCell ref="B10:E10"/>
    <mergeCell ref="A12:A14"/>
    <mergeCell ref="B14:C14"/>
    <mergeCell ref="A36:C36"/>
    <mergeCell ref="A17:A24"/>
    <mergeCell ref="B19:B20"/>
    <mergeCell ref="B24:C24"/>
    <mergeCell ref="A25:A28"/>
    <mergeCell ref="B28:C28"/>
    <mergeCell ref="A31:A35"/>
    <mergeCell ref="B35:C35"/>
    <mergeCell ref="A29:A30"/>
    <mergeCell ref="B30:C30"/>
  </mergeCells>
  <phoneticPr fontId="14"/>
  <printOptions horizontalCentered="1"/>
  <pageMargins left="0.39370078740157483" right="0.39370078740157483" top="0" bottom="0.59055118110236227" header="0.31496062992125984" footer="0"/>
  <pageSetup paperSize="9" scale="8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D4:E4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21"/>
  <sheetViews>
    <sheetView topLeftCell="A13" zoomScaleNormal="100" zoomScaleSheetLayoutView="100" workbookViewId="0">
      <selection activeCell="A20" sqref="A20:I21"/>
    </sheetView>
  </sheetViews>
  <sheetFormatPr defaultColWidth="9" defaultRowHeight="13.2" x14ac:dyDescent="0.2"/>
  <cols>
    <col min="1" max="16384" width="9" style="2"/>
  </cols>
  <sheetData>
    <row r="1" spans="1:9" x14ac:dyDescent="0.2">
      <c r="A1" s="1"/>
    </row>
    <row r="2" spans="1:9" ht="21" customHeight="1" x14ac:dyDescent="0.2">
      <c r="A2" s="192" t="s">
        <v>15</v>
      </c>
      <c r="B2" s="192"/>
      <c r="C2" s="192"/>
      <c r="D2" s="192"/>
      <c r="E2" s="192"/>
      <c r="F2" s="192"/>
      <c r="G2" s="192"/>
      <c r="H2" s="192"/>
      <c r="I2" s="192"/>
    </row>
    <row r="3" spans="1:9" ht="21" customHeight="1" x14ac:dyDescent="0.2">
      <c r="A3" s="197" t="s">
        <v>86</v>
      </c>
      <c r="B3" s="197"/>
      <c r="C3" s="197"/>
      <c r="D3" s="197"/>
      <c r="E3" s="197"/>
      <c r="F3" s="197"/>
      <c r="G3" s="197"/>
      <c r="H3" s="197"/>
      <c r="I3" s="197"/>
    </row>
    <row r="4" spans="1:9" ht="21" customHeight="1" x14ac:dyDescent="0.2">
      <c r="A4" s="94"/>
    </row>
    <row r="5" spans="1:9" ht="21" customHeight="1" x14ac:dyDescent="0.2">
      <c r="A5" s="94"/>
    </row>
    <row r="6" spans="1:9" ht="21" customHeight="1" x14ac:dyDescent="0.2">
      <c r="A6" s="194" t="s">
        <v>115</v>
      </c>
      <c r="B6" s="194"/>
      <c r="C6" s="194"/>
      <c r="D6" s="194"/>
      <c r="E6" s="194"/>
      <c r="F6" s="194"/>
      <c r="G6" s="194"/>
      <c r="H6" s="194"/>
      <c r="I6" s="194"/>
    </row>
    <row r="7" spans="1:9" ht="21" customHeight="1" x14ac:dyDescent="0.2">
      <c r="A7" s="94"/>
    </row>
    <row r="8" spans="1:9" ht="21" customHeight="1" x14ac:dyDescent="0.2">
      <c r="A8" s="199" t="s">
        <v>294</v>
      </c>
      <c r="B8" s="199"/>
      <c r="C8" s="199"/>
      <c r="D8" s="199"/>
      <c r="E8" s="199"/>
      <c r="F8" s="199"/>
      <c r="G8" s="199"/>
      <c r="H8" s="199"/>
      <c r="I8" s="199"/>
    </row>
    <row r="9" spans="1:9" ht="21" customHeight="1" x14ac:dyDescent="0.2">
      <c r="A9" s="1"/>
    </row>
    <row r="10" spans="1:9" ht="21" customHeight="1" x14ac:dyDescent="0.2">
      <c r="A10" s="1"/>
    </row>
    <row r="11" spans="1:9" ht="21" customHeight="1" x14ac:dyDescent="0.2">
      <c r="A11" s="199" t="s">
        <v>16</v>
      </c>
      <c r="B11" s="199"/>
      <c r="C11" s="199"/>
      <c r="D11" s="199"/>
      <c r="E11" s="199"/>
      <c r="F11" s="199"/>
      <c r="G11" s="199"/>
      <c r="H11" s="199"/>
      <c r="I11" s="199"/>
    </row>
    <row r="12" spans="1:9" ht="21" customHeight="1" x14ac:dyDescent="0.2">
      <c r="A12" s="33"/>
    </row>
    <row r="13" spans="1:9" ht="21" customHeight="1" x14ac:dyDescent="0.2">
      <c r="A13" s="33"/>
    </row>
    <row r="14" spans="1:9" ht="21" customHeight="1" x14ac:dyDescent="0.2">
      <c r="A14" s="249" t="s">
        <v>295</v>
      </c>
      <c r="B14" s="192"/>
      <c r="C14" s="192"/>
      <c r="D14" s="192"/>
      <c r="E14" s="192"/>
      <c r="F14" s="192"/>
      <c r="G14" s="192"/>
      <c r="H14" s="192"/>
      <c r="I14" s="192"/>
    </row>
    <row r="15" spans="1:9" ht="21" customHeight="1" x14ac:dyDescent="0.2">
      <c r="A15" s="95"/>
      <c r="B15" s="95"/>
      <c r="C15" s="95"/>
      <c r="D15" s="95"/>
      <c r="E15" s="95"/>
      <c r="F15" s="95"/>
      <c r="G15" s="95"/>
      <c r="H15" s="95"/>
      <c r="I15" s="95"/>
    </row>
    <row r="16" spans="1:9" ht="21" customHeight="1" x14ac:dyDescent="0.2">
      <c r="A16" s="199"/>
      <c r="B16" s="199"/>
      <c r="C16" s="199"/>
      <c r="D16" s="199"/>
      <c r="E16" s="199"/>
      <c r="F16" s="199"/>
      <c r="G16" s="199"/>
      <c r="H16" s="199"/>
      <c r="I16" s="199"/>
    </row>
    <row r="17" spans="1:9" ht="21" customHeight="1" x14ac:dyDescent="0.2">
      <c r="A17" s="196" t="s">
        <v>80</v>
      </c>
      <c r="B17" s="196"/>
      <c r="C17" s="196"/>
      <c r="D17" s="196"/>
      <c r="E17" s="196"/>
      <c r="F17" s="196"/>
      <c r="G17" s="196"/>
      <c r="H17" s="196"/>
      <c r="I17" s="196"/>
    </row>
    <row r="18" spans="1:9" ht="21" customHeight="1" x14ac:dyDescent="0.2">
      <c r="A18" s="96"/>
      <c r="B18" s="96"/>
      <c r="C18" s="96"/>
      <c r="D18" s="96"/>
      <c r="E18" s="96"/>
      <c r="F18" s="96"/>
      <c r="G18" s="96"/>
      <c r="H18" s="96"/>
      <c r="I18" s="96"/>
    </row>
    <row r="19" spans="1:9" ht="21" customHeight="1" x14ac:dyDescent="0.2">
      <c r="A19" s="199"/>
      <c r="B19" s="199"/>
      <c r="C19" s="199"/>
      <c r="D19" s="199"/>
      <c r="E19" s="199"/>
      <c r="F19" s="199"/>
      <c r="G19" s="199"/>
      <c r="H19" s="199"/>
      <c r="I19" s="199"/>
    </row>
    <row r="20" spans="1:9" ht="21" customHeight="1" x14ac:dyDescent="0.2">
      <c r="A20" s="211" t="s">
        <v>371</v>
      </c>
      <c r="B20" s="211"/>
      <c r="C20" s="211"/>
      <c r="D20" s="211"/>
      <c r="E20" s="211"/>
      <c r="F20" s="211"/>
      <c r="G20" s="211"/>
      <c r="H20" s="211"/>
      <c r="I20" s="211"/>
    </row>
    <row r="21" spans="1:9" ht="21" customHeight="1" x14ac:dyDescent="0.2">
      <c r="A21" s="211" t="s">
        <v>374</v>
      </c>
      <c r="B21" s="211"/>
      <c r="C21" s="211"/>
      <c r="D21" s="211"/>
      <c r="E21" s="211"/>
      <c r="F21" s="211"/>
      <c r="G21" s="211"/>
      <c r="H21" s="211"/>
      <c r="I21" s="211"/>
    </row>
  </sheetData>
  <sheetProtection algorithmName="SHA-512" hashValue="dY92dPtJ4Y03jWzbaMMYa/kv1R5JJdUxd2/Jot3opEvQzvZx6Jsa8s9RHNbha78bwC+dys13Scoaq/o9K2zmnQ==" saltValue="NafHoGHxXpxb2cGynSiJOA==" spinCount="100000" sheet="1" objects="1" scenarios="1"/>
  <protectedRanges>
    <protectedRange sqref="A20:I21" name="範囲1"/>
  </protectedRanges>
  <mergeCells count="11">
    <mergeCell ref="A16:I16"/>
    <mergeCell ref="A17:I17"/>
    <mergeCell ref="A19:I19"/>
    <mergeCell ref="A20:I20"/>
    <mergeCell ref="A21:I21"/>
    <mergeCell ref="A14:I14"/>
    <mergeCell ref="A2:I2"/>
    <mergeCell ref="A3:I3"/>
    <mergeCell ref="A6:I6"/>
    <mergeCell ref="A8:I8"/>
    <mergeCell ref="A11:I11"/>
  </mergeCells>
  <phoneticPr fontId="1"/>
  <printOptions horizontalCentered="1"/>
  <pageMargins left="0.70866141732283472" right="0.70866141732283472" top="0.78740157480314965"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A20:I20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0EA"/>
  </sheetPr>
  <dimension ref="A1:I21"/>
  <sheetViews>
    <sheetView topLeftCell="A3" zoomScaleNormal="100" zoomScaleSheetLayoutView="100" workbookViewId="0">
      <selection activeCell="L27" sqref="L27"/>
    </sheetView>
  </sheetViews>
  <sheetFormatPr defaultColWidth="9" defaultRowHeight="13.2" x14ac:dyDescent="0.2"/>
  <cols>
    <col min="1" max="16384" width="9" style="2"/>
  </cols>
  <sheetData>
    <row r="1" spans="1:9" x14ac:dyDescent="0.2">
      <c r="A1" s="1"/>
    </row>
    <row r="2" spans="1:9" ht="21" customHeight="1" x14ac:dyDescent="0.2">
      <c r="A2" s="192" t="s">
        <v>15</v>
      </c>
      <c r="B2" s="192"/>
      <c r="C2" s="192"/>
      <c r="D2" s="192"/>
      <c r="E2" s="192"/>
      <c r="F2" s="192"/>
      <c r="G2" s="192"/>
      <c r="H2" s="192"/>
      <c r="I2" s="192"/>
    </row>
    <row r="3" spans="1:9" ht="21" customHeight="1" x14ac:dyDescent="0.2">
      <c r="A3" s="197" t="s">
        <v>86</v>
      </c>
      <c r="B3" s="197"/>
      <c r="C3" s="197"/>
      <c r="D3" s="197"/>
      <c r="E3" s="197"/>
      <c r="F3" s="197"/>
      <c r="G3" s="197"/>
      <c r="H3" s="197"/>
      <c r="I3" s="197"/>
    </row>
    <row r="4" spans="1:9" ht="21" customHeight="1" x14ac:dyDescent="0.2">
      <c r="A4" s="94"/>
    </row>
    <row r="5" spans="1:9" ht="21" customHeight="1" x14ac:dyDescent="0.2">
      <c r="A5" s="94"/>
    </row>
    <row r="6" spans="1:9" ht="21" customHeight="1" x14ac:dyDescent="0.2">
      <c r="A6" s="194" t="s">
        <v>115</v>
      </c>
      <c r="B6" s="194"/>
      <c r="C6" s="194"/>
      <c r="D6" s="194"/>
      <c r="E6" s="194"/>
      <c r="F6" s="194"/>
      <c r="G6" s="194"/>
      <c r="H6" s="194"/>
      <c r="I6" s="194"/>
    </row>
    <row r="7" spans="1:9" ht="21" customHeight="1" x14ac:dyDescent="0.2">
      <c r="A7" s="94"/>
    </row>
    <row r="8" spans="1:9" ht="21" customHeight="1" x14ac:dyDescent="0.2">
      <c r="A8" s="199" t="s">
        <v>294</v>
      </c>
      <c r="B8" s="199"/>
      <c r="C8" s="199"/>
      <c r="D8" s="199"/>
      <c r="E8" s="199"/>
      <c r="F8" s="199"/>
      <c r="G8" s="199"/>
      <c r="H8" s="199"/>
      <c r="I8" s="199"/>
    </row>
    <row r="9" spans="1:9" ht="21" customHeight="1" x14ac:dyDescent="0.2">
      <c r="A9" s="1"/>
    </row>
    <row r="10" spans="1:9" ht="21" customHeight="1" x14ac:dyDescent="0.2">
      <c r="A10" s="1"/>
    </row>
    <row r="11" spans="1:9" ht="21" customHeight="1" x14ac:dyDescent="0.2">
      <c r="A11" s="199" t="s">
        <v>16</v>
      </c>
      <c r="B11" s="199"/>
      <c r="C11" s="199"/>
      <c r="D11" s="199"/>
      <c r="E11" s="199"/>
      <c r="F11" s="199"/>
      <c r="G11" s="199"/>
      <c r="H11" s="199"/>
      <c r="I11" s="199"/>
    </row>
    <row r="12" spans="1:9" ht="21" customHeight="1" x14ac:dyDescent="0.2">
      <c r="A12" s="33"/>
    </row>
    <row r="13" spans="1:9" ht="21" customHeight="1" x14ac:dyDescent="0.2">
      <c r="A13" s="33"/>
    </row>
    <row r="14" spans="1:9" ht="21" customHeight="1" x14ac:dyDescent="0.2">
      <c r="A14" s="249" t="s">
        <v>296</v>
      </c>
      <c r="B14" s="192"/>
      <c r="C14" s="192"/>
      <c r="D14" s="192"/>
      <c r="E14" s="192"/>
      <c r="F14" s="192"/>
      <c r="G14" s="192"/>
      <c r="H14" s="192"/>
      <c r="I14" s="192"/>
    </row>
    <row r="15" spans="1:9" ht="21" customHeight="1" x14ac:dyDescent="0.2">
      <c r="A15" s="95"/>
      <c r="B15" s="95"/>
      <c r="C15" s="95"/>
      <c r="D15" s="95"/>
      <c r="E15" s="95"/>
      <c r="F15" s="95"/>
      <c r="G15" s="95"/>
      <c r="H15" s="95"/>
      <c r="I15" s="95"/>
    </row>
    <row r="16" spans="1:9" ht="21" customHeight="1" x14ac:dyDescent="0.2">
      <c r="A16" s="199"/>
      <c r="B16" s="199"/>
      <c r="C16" s="199"/>
      <c r="D16" s="199"/>
      <c r="E16" s="199"/>
      <c r="F16" s="199"/>
      <c r="G16" s="199"/>
      <c r="H16" s="199"/>
      <c r="I16" s="199"/>
    </row>
    <row r="17" spans="1:9" ht="21" customHeight="1" x14ac:dyDescent="0.2">
      <c r="A17" s="196" t="s">
        <v>76</v>
      </c>
      <c r="B17" s="196"/>
      <c r="C17" s="196"/>
      <c r="D17" s="196"/>
      <c r="E17" s="196"/>
      <c r="F17" s="196"/>
      <c r="G17" s="196"/>
      <c r="H17" s="196"/>
      <c r="I17" s="196"/>
    </row>
    <row r="18" spans="1:9" ht="21" customHeight="1" x14ac:dyDescent="0.2">
      <c r="A18" s="96"/>
      <c r="B18" s="96"/>
      <c r="C18" s="96"/>
      <c r="D18" s="96"/>
      <c r="E18" s="96"/>
      <c r="F18" s="96"/>
      <c r="G18" s="96"/>
      <c r="H18" s="96"/>
      <c r="I18" s="96"/>
    </row>
    <row r="19" spans="1:9" ht="21" customHeight="1" x14ac:dyDescent="0.2">
      <c r="A19" s="199"/>
      <c r="B19" s="199"/>
      <c r="C19" s="199"/>
      <c r="D19" s="199"/>
      <c r="E19" s="199"/>
      <c r="F19" s="199"/>
      <c r="G19" s="199"/>
      <c r="H19" s="199"/>
      <c r="I19" s="199"/>
    </row>
    <row r="20" spans="1:9" ht="21" customHeight="1" x14ac:dyDescent="0.2">
      <c r="A20" s="211" t="s">
        <v>371</v>
      </c>
      <c r="B20" s="211"/>
      <c r="C20" s="211"/>
      <c r="D20" s="211"/>
      <c r="E20" s="211"/>
      <c r="F20" s="211"/>
      <c r="G20" s="211"/>
      <c r="H20" s="211"/>
      <c r="I20" s="211"/>
    </row>
    <row r="21" spans="1:9" ht="21" customHeight="1" x14ac:dyDescent="0.2">
      <c r="A21" s="211" t="s">
        <v>383</v>
      </c>
      <c r="B21" s="211"/>
      <c r="C21" s="211"/>
      <c r="D21" s="211"/>
      <c r="E21" s="211"/>
      <c r="F21" s="211"/>
      <c r="G21" s="211"/>
      <c r="H21" s="211"/>
      <c r="I21" s="211"/>
    </row>
  </sheetData>
  <sheetProtection algorithmName="SHA-512" hashValue="S5W3XkMkUv/tz8oaPThMtu4xmOi2SoUnuKRlgvqYb1MH2AGmTDIpx+uMuMvtO6vstGGA88UnmjWPAbbuyuzzOA==" saltValue="oJo2es7bAirfqyeWYHoT8A==" spinCount="100000" sheet="1" selectLockedCells="1" selectUnlockedCells="1"/>
  <protectedRanges>
    <protectedRange sqref="A20:I21" name="範囲1_1"/>
  </protectedRanges>
  <mergeCells count="11">
    <mergeCell ref="A14:I14"/>
    <mergeCell ref="A2:I2"/>
    <mergeCell ref="A3:I3"/>
    <mergeCell ref="A6:I6"/>
    <mergeCell ref="A8:I8"/>
    <mergeCell ref="A11:I11"/>
    <mergeCell ref="A16:I16"/>
    <mergeCell ref="A17:I17"/>
    <mergeCell ref="A19:I19"/>
    <mergeCell ref="A20:I20"/>
    <mergeCell ref="A21:I21"/>
  </mergeCells>
  <phoneticPr fontId="14"/>
  <printOptions horizontalCentered="1"/>
  <pageMargins left="0.70866141732283472" right="0.70866141732283472" top="0.78740157480314965"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校区名!$B$2:$B$3</xm:f>
          </x14:formula1>
          <xm:sqref>A20:I20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34"/>
  <sheetViews>
    <sheetView zoomScaleNormal="100" zoomScaleSheetLayoutView="100" workbookViewId="0">
      <selection activeCell="A13" sqref="A13:X13"/>
    </sheetView>
  </sheetViews>
  <sheetFormatPr defaultColWidth="9" defaultRowHeight="13.2" x14ac:dyDescent="0.2"/>
  <cols>
    <col min="1" max="3" width="6.88671875" style="2" customWidth="1"/>
    <col min="4" max="24" width="3.88671875" style="2" customWidth="1"/>
    <col min="25" max="256" width="9" style="2"/>
    <col min="257" max="259" width="6.88671875" style="2" customWidth="1"/>
    <col min="260" max="280" width="3.88671875" style="2" customWidth="1"/>
    <col min="281" max="512" width="9" style="2"/>
    <col min="513" max="515" width="6.88671875" style="2" customWidth="1"/>
    <col min="516" max="536" width="3.88671875" style="2" customWidth="1"/>
    <col min="537" max="768" width="9" style="2"/>
    <col min="769" max="771" width="6.88671875" style="2" customWidth="1"/>
    <col min="772" max="792" width="3.88671875" style="2" customWidth="1"/>
    <col min="793" max="1024" width="9" style="2"/>
    <col min="1025" max="1027" width="6.88671875" style="2" customWidth="1"/>
    <col min="1028" max="1048" width="3.88671875" style="2" customWidth="1"/>
    <col min="1049" max="1280" width="9" style="2"/>
    <col min="1281" max="1283" width="6.88671875" style="2" customWidth="1"/>
    <col min="1284" max="1304" width="3.88671875" style="2" customWidth="1"/>
    <col min="1305" max="1536" width="9" style="2"/>
    <col min="1537" max="1539" width="6.88671875" style="2" customWidth="1"/>
    <col min="1540" max="1560" width="3.88671875" style="2" customWidth="1"/>
    <col min="1561" max="1792" width="9" style="2"/>
    <col min="1793" max="1795" width="6.88671875" style="2" customWidth="1"/>
    <col min="1796" max="1816" width="3.88671875" style="2" customWidth="1"/>
    <col min="1817" max="2048" width="9" style="2"/>
    <col min="2049" max="2051" width="6.88671875" style="2" customWidth="1"/>
    <col min="2052" max="2072" width="3.88671875" style="2" customWidth="1"/>
    <col min="2073" max="2304" width="9" style="2"/>
    <col min="2305" max="2307" width="6.88671875" style="2" customWidth="1"/>
    <col min="2308" max="2328" width="3.88671875" style="2" customWidth="1"/>
    <col min="2329" max="2560" width="9" style="2"/>
    <col min="2561" max="2563" width="6.88671875" style="2" customWidth="1"/>
    <col min="2564" max="2584" width="3.88671875" style="2" customWidth="1"/>
    <col min="2585" max="2816" width="9" style="2"/>
    <col min="2817" max="2819" width="6.88671875" style="2" customWidth="1"/>
    <col min="2820" max="2840" width="3.88671875" style="2" customWidth="1"/>
    <col min="2841" max="3072" width="9" style="2"/>
    <col min="3073" max="3075" width="6.88671875" style="2" customWidth="1"/>
    <col min="3076" max="3096" width="3.88671875" style="2" customWidth="1"/>
    <col min="3097" max="3328" width="9" style="2"/>
    <col min="3329" max="3331" width="6.88671875" style="2" customWidth="1"/>
    <col min="3332" max="3352" width="3.88671875" style="2" customWidth="1"/>
    <col min="3353" max="3584" width="9" style="2"/>
    <col min="3585" max="3587" width="6.88671875" style="2" customWidth="1"/>
    <col min="3588" max="3608" width="3.88671875" style="2" customWidth="1"/>
    <col min="3609" max="3840" width="9" style="2"/>
    <col min="3841" max="3843" width="6.88671875" style="2" customWidth="1"/>
    <col min="3844" max="3864" width="3.88671875" style="2" customWidth="1"/>
    <col min="3865" max="4096" width="9" style="2"/>
    <col min="4097" max="4099" width="6.88671875" style="2" customWidth="1"/>
    <col min="4100" max="4120" width="3.88671875" style="2" customWidth="1"/>
    <col min="4121" max="4352" width="9" style="2"/>
    <col min="4353" max="4355" width="6.88671875" style="2" customWidth="1"/>
    <col min="4356" max="4376" width="3.88671875" style="2" customWidth="1"/>
    <col min="4377" max="4608" width="9" style="2"/>
    <col min="4609" max="4611" width="6.88671875" style="2" customWidth="1"/>
    <col min="4612" max="4632" width="3.88671875" style="2" customWidth="1"/>
    <col min="4633" max="4864" width="9" style="2"/>
    <col min="4865" max="4867" width="6.88671875" style="2" customWidth="1"/>
    <col min="4868" max="4888" width="3.88671875" style="2" customWidth="1"/>
    <col min="4889" max="5120" width="9" style="2"/>
    <col min="5121" max="5123" width="6.88671875" style="2" customWidth="1"/>
    <col min="5124" max="5144" width="3.88671875" style="2" customWidth="1"/>
    <col min="5145" max="5376" width="9" style="2"/>
    <col min="5377" max="5379" width="6.88671875" style="2" customWidth="1"/>
    <col min="5380" max="5400" width="3.88671875" style="2" customWidth="1"/>
    <col min="5401" max="5632" width="9" style="2"/>
    <col min="5633" max="5635" width="6.88671875" style="2" customWidth="1"/>
    <col min="5636" max="5656" width="3.88671875" style="2" customWidth="1"/>
    <col min="5657" max="5888" width="9" style="2"/>
    <col min="5889" max="5891" width="6.88671875" style="2" customWidth="1"/>
    <col min="5892" max="5912" width="3.88671875" style="2" customWidth="1"/>
    <col min="5913" max="6144" width="9" style="2"/>
    <col min="6145" max="6147" width="6.88671875" style="2" customWidth="1"/>
    <col min="6148" max="6168" width="3.88671875" style="2" customWidth="1"/>
    <col min="6169" max="6400" width="9" style="2"/>
    <col min="6401" max="6403" width="6.88671875" style="2" customWidth="1"/>
    <col min="6404" max="6424" width="3.88671875" style="2" customWidth="1"/>
    <col min="6425" max="6656" width="9" style="2"/>
    <col min="6657" max="6659" width="6.88671875" style="2" customWidth="1"/>
    <col min="6660" max="6680" width="3.88671875" style="2" customWidth="1"/>
    <col min="6681" max="6912" width="9" style="2"/>
    <col min="6913" max="6915" width="6.88671875" style="2" customWidth="1"/>
    <col min="6916" max="6936" width="3.88671875" style="2" customWidth="1"/>
    <col min="6937" max="7168" width="9" style="2"/>
    <col min="7169" max="7171" width="6.88671875" style="2" customWidth="1"/>
    <col min="7172" max="7192" width="3.88671875" style="2" customWidth="1"/>
    <col min="7193" max="7424" width="9" style="2"/>
    <col min="7425" max="7427" width="6.88671875" style="2" customWidth="1"/>
    <col min="7428" max="7448" width="3.88671875" style="2" customWidth="1"/>
    <col min="7449" max="7680" width="9" style="2"/>
    <col min="7681" max="7683" width="6.88671875" style="2" customWidth="1"/>
    <col min="7684" max="7704" width="3.88671875" style="2" customWidth="1"/>
    <col min="7705" max="7936" width="9" style="2"/>
    <col min="7937" max="7939" width="6.88671875" style="2" customWidth="1"/>
    <col min="7940" max="7960" width="3.88671875" style="2" customWidth="1"/>
    <col min="7961" max="8192" width="9" style="2"/>
    <col min="8193" max="8195" width="6.88671875" style="2" customWidth="1"/>
    <col min="8196" max="8216" width="3.88671875" style="2" customWidth="1"/>
    <col min="8217" max="8448" width="9" style="2"/>
    <col min="8449" max="8451" width="6.88671875" style="2" customWidth="1"/>
    <col min="8452" max="8472" width="3.88671875" style="2" customWidth="1"/>
    <col min="8473" max="8704" width="9" style="2"/>
    <col min="8705" max="8707" width="6.88671875" style="2" customWidth="1"/>
    <col min="8708" max="8728" width="3.88671875" style="2" customWidth="1"/>
    <col min="8729" max="8960" width="9" style="2"/>
    <col min="8961" max="8963" width="6.88671875" style="2" customWidth="1"/>
    <col min="8964" max="8984" width="3.88671875" style="2" customWidth="1"/>
    <col min="8985" max="9216" width="9" style="2"/>
    <col min="9217" max="9219" width="6.88671875" style="2" customWidth="1"/>
    <col min="9220" max="9240" width="3.88671875" style="2" customWidth="1"/>
    <col min="9241" max="9472" width="9" style="2"/>
    <col min="9473" max="9475" width="6.88671875" style="2" customWidth="1"/>
    <col min="9476" max="9496" width="3.88671875" style="2" customWidth="1"/>
    <col min="9497" max="9728" width="9" style="2"/>
    <col min="9729" max="9731" width="6.88671875" style="2" customWidth="1"/>
    <col min="9732" max="9752" width="3.88671875" style="2" customWidth="1"/>
    <col min="9753" max="9984" width="9" style="2"/>
    <col min="9985" max="9987" width="6.88671875" style="2" customWidth="1"/>
    <col min="9988" max="10008" width="3.88671875" style="2" customWidth="1"/>
    <col min="10009" max="10240" width="9" style="2"/>
    <col min="10241" max="10243" width="6.88671875" style="2" customWidth="1"/>
    <col min="10244" max="10264" width="3.88671875" style="2" customWidth="1"/>
    <col min="10265" max="10496" width="9" style="2"/>
    <col min="10497" max="10499" width="6.88671875" style="2" customWidth="1"/>
    <col min="10500" max="10520" width="3.88671875" style="2" customWidth="1"/>
    <col min="10521" max="10752" width="9" style="2"/>
    <col min="10753" max="10755" width="6.88671875" style="2" customWidth="1"/>
    <col min="10756" max="10776" width="3.88671875" style="2" customWidth="1"/>
    <col min="10777" max="11008" width="9" style="2"/>
    <col min="11009" max="11011" width="6.88671875" style="2" customWidth="1"/>
    <col min="11012" max="11032" width="3.88671875" style="2" customWidth="1"/>
    <col min="11033" max="11264" width="9" style="2"/>
    <col min="11265" max="11267" width="6.88671875" style="2" customWidth="1"/>
    <col min="11268" max="11288" width="3.88671875" style="2" customWidth="1"/>
    <col min="11289" max="11520" width="9" style="2"/>
    <col min="11521" max="11523" width="6.88671875" style="2" customWidth="1"/>
    <col min="11524" max="11544" width="3.88671875" style="2" customWidth="1"/>
    <col min="11545" max="11776" width="9" style="2"/>
    <col min="11777" max="11779" width="6.88671875" style="2" customWidth="1"/>
    <col min="11780" max="11800" width="3.88671875" style="2" customWidth="1"/>
    <col min="11801" max="12032" width="9" style="2"/>
    <col min="12033" max="12035" width="6.88671875" style="2" customWidth="1"/>
    <col min="12036" max="12056" width="3.88671875" style="2" customWidth="1"/>
    <col min="12057" max="12288" width="9" style="2"/>
    <col min="12289" max="12291" width="6.88671875" style="2" customWidth="1"/>
    <col min="12292" max="12312" width="3.88671875" style="2" customWidth="1"/>
    <col min="12313" max="12544" width="9" style="2"/>
    <col min="12545" max="12547" width="6.88671875" style="2" customWidth="1"/>
    <col min="12548" max="12568" width="3.88671875" style="2" customWidth="1"/>
    <col min="12569" max="12800" width="9" style="2"/>
    <col min="12801" max="12803" width="6.88671875" style="2" customWidth="1"/>
    <col min="12804" max="12824" width="3.88671875" style="2" customWidth="1"/>
    <col min="12825" max="13056" width="9" style="2"/>
    <col min="13057" max="13059" width="6.88671875" style="2" customWidth="1"/>
    <col min="13060" max="13080" width="3.88671875" style="2" customWidth="1"/>
    <col min="13081" max="13312" width="9" style="2"/>
    <col min="13313" max="13315" width="6.88671875" style="2" customWidth="1"/>
    <col min="13316" max="13336" width="3.88671875" style="2" customWidth="1"/>
    <col min="13337" max="13568" width="9" style="2"/>
    <col min="13569" max="13571" width="6.88671875" style="2" customWidth="1"/>
    <col min="13572" max="13592" width="3.88671875" style="2" customWidth="1"/>
    <col min="13593" max="13824" width="9" style="2"/>
    <col min="13825" max="13827" width="6.88671875" style="2" customWidth="1"/>
    <col min="13828" max="13848" width="3.88671875" style="2" customWidth="1"/>
    <col min="13849" max="14080" width="9" style="2"/>
    <col min="14081" max="14083" width="6.88671875" style="2" customWidth="1"/>
    <col min="14084" max="14104" width="3.88671875" style="2" customWidth="1"/>
    <col min="14105" max="14336" width="9" style="2"/>
    <col min="14337" max="14339" width="6.88671875" style="2" customWidth="1"/>
    <col min="14340" max="14360" width="3.88671875" style="2" customWidth="1"/>
    <col min="14361" max="14592" width="9" style="2"/>
    <col min="14593" max="14595" width="6.88671875" style="2" customWidth="1"/>
    <col min="14596" max="14616" width="3.88671875" style="2" customWidth="1"/>
    <col min="14617" max="14848" width="9" style="2"/>
    <col min="14849" max="14851" width="6.88671875" style="2" customWidth="1"/>
    <col min="14852" max="14872" width="3.88671875" style="2" customWidth="1"/>
    <col min="14873" max="15104" width="9" style="2"/>
    <col min="15105" max="15107" width="6.88671875" style="2" customWidth="1"/>
    <col min="15108" max="15128" width="3.88671875" style="2" customWidth="1"/>
    <col min="15129" max="15360" width="9" style="2"/>
    <col min="15361" max="15363" width="6.88671875" style="2" customWidth="1"/>
    <col min="15364" max="15384" width="3.88671875" style="2" customWidth="1"/>
    <col min="15385" max="15616" width="9" style="2"/>
    <col min="15617" max="15619" width="6.88671875" style="2" customWidth="1"/>
    <col min="15620" max="15640" width="3.88671875" style="2" customWidth="1"/>
    <col min="15641" max="15872" width="9" style="2"/>
    <col min="15873" max="15875" width="6.88671875" style="2" customWidth="1"/>
    <col min="15876" max="15896" width="3.88671875" style="2" customWidth="1"/>
    <col min="15897" max="16128" width="9" style="2"/>
    <col min="16129" max="16131" width="6.88671875" style="2" customWidth="1"/>
    <col min="16132" max="16152" width="3.88671875" style="2" customWidth="1"/>
    <col min="16153" max="16384" width="9" style="2"/>
  </cols>
  <sheetData>
    <row r="1" spans="1:24" ht="29.25" customHeight="1" x14ac:dyDescent="0.2">
      <c r="A1" s="192" t="s">
        <v>17</v>
      </c>
      <c r="B1" s="192"/>
      <c r="C1" s="192"/>
      <c r="D1" s="192"/>
      <c r="E1" s="192"/>
      <c r="F1" s="192"/>
      <c r="G1" s="192"/>
      <c r="H1" s="192"/>
      <c r="I1" s="192"/>
      <c r="J1" s="192"/>
      <c r="K1" s="192"/>
      <c r="L1" s="192"/>
      <c r="M1" s="192"/>
      <c r="N1" s="192"/>
      <c r="O1" s="192"/>
      <c r="P1" s="192"/>
      <c r="Q1" s="192"/>
      <c r="R1" s="192"/>
      <c r="S1" s="192"/>
      <c r="T1" s="192"/>
      <c r="U1" s="192"/>
      <c r="V1" s="192"/>
      <c r="W1" s="192"/>
      <c r="X1" s="192"/>
    </row>
    <row r="2" spans="1:24" ht="21" customHeight="1" x14ac:dyDescent="0.2">
      <c r="A2" s="199"/>
      <c r="B2" s="199"/>
      <c r="C2" s="199"/>
      <c r="D2" s="199"/>
      <c r="E2" s="199"/>
      <c r="F2" s="199"/>
      <c r="G2" s="199"/>
      <c r="H2" s="199"/>
      <c r="I2" s="199"/>
      <c r="J2" s="199"/>
      <c r="K2" s="199"/>
      <c r="L2" s="199"/>
      <c r="M2" s="199"/>
      <c r="N2" s="199"/>
      <c r="O2" s="199"/>
      <c r="P2" s="199"/>
      <c r="Q2" s="199"/>
      <c r="R2" s="199"/>
      <c r="S2" s="199"/>
      <c r="T2" s="199"/>
      <c r="U2" s="199"/>
      <c r="V2" s="199"/>
      <c r="W2" s="199"/>
      <c r="X2" s="199"/>
    </row>
    <row r="3" spans="1:24" ht="27" customHeight="1" x14ac:dyDescent="0.2">
      <c r="M3" s="252" t="s">
        <v>379</v>
      </c>
      <c r="N3" s="252"/>
      <c r="O3" s="252"/>
      <c r="P3" s="252"/>
      <c r="Q3" s="252"/>
      <c r="R3" s="252"/>
      <c r="S3" s="252"/>
      <c r="T3" s="252"/>
      <c r="U3" s="252"/>
      <c r="V3" s="252"/>
      <c r="W3" s="252"/>
      <c r="X3" s="252"/>
    </row>
    <row r="4" spans="1:24" ht="27" customHeight="1" x14ac:dyDescent="0.2">
      <c r="A4" s="250" t="s">
        <v>73</v>
      </c>
      <c r="B4" s="250"/>
      <c r="C4" s="250"/>
      <c r="D4" s="250"/>
      <c r="E4" s="250"/>
      <c r="F4" s="98"/>
      <c r="G4" s="98"/>
      <c r="H4" s="98"/>
      <c r="I4" s="98"/>
      <c r="J4" s="98"/>
      <c r="K4" s="98"/>
      <c r="L4" s="98"/>
      <c r="M4" s="98"/>
      <c r="N4" s="99"/>
      <c r="O4" s="99"/>
      <c r="P4" s="99"/>
      <c r="Q4" s="99"/>
      <c r="R4" s="99"/>
      <c r="S4" s="99"/>
      <c r="T4" s="99"/>
      <c r="U4" s="99"/>
      <c r="V4" s="99"/>
      <c r="W4" s="99"/>
      <c r="X4" s="99"/>
    </row>
    <row r="5" spans="1:24" ht="27" customHeight="1" x14ac:dyDescent="0.2">
      <c r="A5" s="250" t="s">
        <v>116</v>
      </c>
      <c r="B5" s="250"/>
      <c r="C5" s="250"/>
      <c r="D5" s="250"/>
      <c r="E5" s="250"/>
      <c r="F5" s="98"/>
      <c r="G5" s="98"/>
      <c r="H5" s="98"/>
      <c r="I5" s="98"/>
      <c r="J5" s="98"/>
      <c r="K5" s="98"/>
      <c r="L5" s="98"/>
      <c r="M5" s="98"/>
      <c r="N5" s="99"/>
      <c r="O5" s="99"/>
      <c r="P5" s="99"/>
      <c r="Q5" s="99"/>
      <c r="R5" s="99"/>
      <c r="S5" s="99"/>
      <c r="T5" s="99"/>
      <c r="U5" s="99"/>
      <c r="V5" s="99"/>
      <c r="W5" s="99"/>
      <c r="X5" s="99"/>
    </row>
    <row r="6" spans="1:24" ht="27" customHeight="1" x14ac:dyDescent="0.2">
      <c r="M6" s="251" t="s">
        <v>371</v>
      </c>
      <c r="N6" s="251"/>
      <c r="O6" s="251"/>
      <c r="P6" s="251"/>
      <c r="Q6" s="251"/>
      <c r="R6" s="251"/>
      <c r="S6" s="251"/>
      <c r="T6" s="251"/>
      <c r="U6" s="251"/>
      <c r="V6" s="251"/>
      <c r="W6" s="251"/>
      <c r="X6" s="251"/>
    </row>
    <row r="7" spans="1:24" ht="27" customHeight="1" x14ac:dyDescent="0.2">
      <c r="M7" s="251" t="s">
        <v>375</v>
      </c>
      <c r="N7" s="251"/>
      <c r="O7" s="251"/>
      <c r="P7" s="251"/>
      <c r="Q7" s="251"/>
      <c r="R7" s="251"/>
      <c r="S7" s="251"/>
      <c r="T7" s="251"/>
      <c r="U7" s="251"/>
      <c r="V7" s="251"/>
      <c r="W7" s="251"/>
      <c r="X7" s="251"/>
    </row>
    <row r="8" spans="1:24" ht="24.9" customHeight="1" x14ac:dyDescent="0.2">
      <c r="A8" s="199"/>
      <c r="B8" s="199"/>
      <c r="C8" s="199"/>
      <c r="D8" s="199"/>
      <c r="E8" s="199"/>
      <c r="F8" s="199"/>
      <c r="G8" s="199"/>
      <c r="H8" s="199"/>
      <c r="I8" s="199"/>
      <c r="J8" s="199"/>
      <c r="K8" s="199"/>
      <c r="L8" s="199"/>
      <c r="M8" s="199"/>
      <c r="N8" s="199"/>
      <c r="O8" s="199"/>
      <c r="P8" s="199"/>
      <c r="Q8" s="199"/>
      <c r="R8" s="199"/>
      <c r="S8" s="199"/>
      <c r="T8" s="199"/>
      <c r="U8" s="199"/>
      <c r="V8" s="199"/>
      <c r="W8" s="199"/>
      <c r="X8" s="199"/>
    </row>
    <row r="9" spans="1:24" ht="24.9" customHeight="1" x14ac:dyDescent="0.2">
      <c r="A9" s="199"/>
      <c r="B9" s="199"/>
      <c r="C9" s="199"/>
      <c r="D9" s="199"/>
      <c r="E9" s="199"/>
      <c r="F9" s="199"/>
      <c r="G9" s="199"/>
      <c r="H9" s="199"/>
      <c r="I9" s="199"/>
      <c r="J9" s="199"/>
      <c r="K9" s="199"/>
      <c r="L9" s="199"/>
      <c r="M9" s="199"/>
      <c r="N9" s="199"/>
      <c r="O9" s="199"/>
      <c r="P9" s="199"/>
      <c r="Q9" s="199"/>
      <c r="R9" s="199"/>
      <c r="S9" s="199"/>
      <c r="T9" s="199"/>
      <c r="U9" s="199"/>
      <c r="V9" s="199"/>
      <c r="W9" s="199"/>
      <c r="X9" s="199"/>
    </row>
    <row r="10" spans="1:24" ht="24.9" customHeight="1" x14ac:dyDescent="0.2">
      <c r="A10" s="197" t="s">
        <v>117</v>
      </c>
      <c r="B10" s="197"/>
      <c r="C10" s="197"/>
      <c r="D10" s="197"/>
      <c r="E10" s="197"/>
      <c r="F10" s="197"/>
      <c r="G10" s="197"/>
      <c r="H10" s="197"/>
      <c r="I10" s="197"/>
      <c r="J10" s="197"/>
      <c r="K10" s="197"/>
      <c r="L10" s="197"/>
      <c r="M10" s="197"/>
      <c r="N10" s="197"/>
      <c r="O10" s="197"/>
      <c r="P10" s="197"/>
      <c r="Q10" s="197"/>
      <c r="R10" s="197"/>
      <c r="S10" s="197"/>
      <c r="T10" s="197"/>
      <c r="U10" s="197"/>
      <c r="V10" s="197"/>
      <c r="W10" s="197"/>
      <c r="X10" s="197"/>
    </row>
    <row r="11" spans="1:24" ht="24.9" customHeight="1" x14ac:dyDescent="0.2">
      <c r="A11" s="199"/>
      <c r="B11" s="199"/>
      <c r="C11" s="199"/>
      <c r="D11" s="199"/>
      <c r="E11" s="199"/>
      <c r="F11" s="199"/>
      <c r="G11" s="199"/>
      <c r="H11" s="199"/>
      <c r="I11" s="199"/>
      <c r="J11" s="199"/>
      <c r="K11" s="199"/>
      <c r="L11" s="199"/>
      <c r="M11" s="199"/>
      <c r="N11" s="199"/>
      <c r="O11" s="199"/>
      <c r="P11" s="199"/>
      <c r="Q11" s="199"/>
      <c r="R11" s="199"/>
      <c r="S11" s="199"/>
      <c r="T11" s="199"/>
      <c r="U11" s="199"/>
      <c r="V11" s="199"/>
      <c r="W11" s="199"/>
      <c r="X11" s="199"/>
    </row>
    <row r="12" spans="1:24" ht="24.9" customHeight="1" x14ac:dyDescent="0.2">
      <c r="A12" s="199"/>
      <c r="B12" s="199"/>
      <c r="C12" s="199"/>
      <c r="D12" s="199"/>
      <c r="E12" s="199"/>
      <c r="F12" s="199"/>
      <c r="G12" s="199"/>
      <c r="H12" s="199"/>
      <c r="I12" s="199"/>
      <c r="J12" s="199"/>
      <c r="K12" s="199"/>
      <c r="L12" s="199"/>
      <c r="M12" s="199"/>
      <c r="N12" s="199"/>
      <c r="O12" s="199"/>
      <c r="P12" s="199"/>
      <c r="Q12" s="199"/>
      <c r="R12" s="199"/>
      <c r="S12" s="199"/>
      <c r="T12" s="199"/>
      <c r="U12" s="199"/>
      <c r="V12" s="199"/>
      <c r="W12" s="199"/>
      <c r="X12" s="199"/>
    </row>
    <row r="13" spans="1:24" ht="47.25" customHeight="1" x14ac:dyDescent="0.2">
      <c r="A13" s="272" t="s">
        <v>376</v>
      </c>
      <c r="B13" s="272"/>
      <c r="C13" s="272"/>
      <c r="D13" s="272"/>
      <c r="E13" s="272"/>
      <c r="F13" s="272"/>
      <c r="G13" s="272"/>
      <c r="H13" s="272"/>
      <c r="I13" s="272"/>
      <c r="J13" s="272"/>
      <c r="K13" s="272"/>
      <c r="L13" s="272"/>
      <c r="M13" s="272"/>
      <c r="N13" s="272"/>
      <c r="O13" s="272"/>
      <c r="P13" s="272"/>
      <c r="Q13" s="272"/>
      <c r="R13" s="272"/>
      <c r="S13" s="272"/>
      <c r="T13" s="272"/>
      <c r="U13" s="272"/>
      <c r="V13" s="272"/>
      <c r="W13" s="272"/>
      <c r="X13" s="272"/>
    </row>
    <row r="14" spans="1:24" ht="24.9" customHeight="1" x14ac:dyDescent="0.2">
      <c r="A14" s="199"/>
      <c r="B14" s="199"/>
      <c r="C14" s="199"/>
      <c r="D14" s="199"/>
      <c r="E14" s="199"/>
      <c r="F14" s="199"/>
      <c r="G14" s="199"/>
      <c r="H14" s="199"/>
      <c r="I14" s="199"/>
      <c r="J14" s="199"/>
      <c r="K14" s="199"/>
      <c r="L14" s="199"/>
      <c r="M14" s="199"/>
      <c r="N14" s="199"/>
      <c r="O14" s="199"/>
      <c r="P14" s="199"/>
      <c r="Q14" s="199"/>
      <c r="R14" s="199"/>
      <c r="S14" s="199"/>
      <c r="T14" s="199"/>
      <c r="U14" s="199"/>
      <c r="V14" s="199"/>
      <c r="W14" s="199"/>
      <c r="X14" s="199"/>
    </row>
    <row r="15" spans="1:24" ht="24.9" customHeight="1" x14ac:dyDescent="0.2">
      <c r="A15" s="199"/>
      <c r="B15" s="199"/>
      <c r="C15" s="199"/>
      <c r="D15" s="199"/>
      <c r="E15" s="199"/>
      <c r="F15" s="199"/>
      <c r="G15" s="199"/>
      <c r="H15" s="199"/>
      <c r="I15" s="199"/>
      <c r="J15" s="199"/>
      <c r="K15" s="199"/>
      <c r="L15" s="199"/>
      <c r="M15" s="199"/>
      <c r="N15" s="199"/>
      <c r="O15" s="199"/>
      <c r="P15" s="199"/>
      <c r="Q15" s="199"/>
      <c r="R15" s="199"/>
      <c r="S15" s="199"/>
      <c r="T15" s="199"/>
      <c r="U15" s="199"/>
      <c r="V15" s="199"/>
      <c r="W15" s="199"/>
      <c r="X15" s="199"/>
    </row>
    <row r="16" spans="1:24" ht="29.25" customHeight="1" x14ac:dyDescent="0.2">
      <c r="A16" s="199" t="s">
        <v>18</v>
      </c>
      <c r="B16" s="199"/>
      <c r="C16" s="199"/>
      <c r="D16" s="199"/>
      <c r="E16" s="199"/>
      <c r="F16" s="199"/>
      <c r="G16" s="199"/>
      <c r="H16" s="199"/>
      <c r="I16" s="199"/>
      <c r="J16" s="199"/>
      <c r="K16" s="199"/>
      <c r="L16" s="199"/>
      <c r="M16" s="199"/>
      <c r="N16" s="199"/>
      <c r="O16" s="199"/>
      <c r="P16" s="199"/>
      <c r="Q16" s="199"/>
      <c r="R16" s="199"/>
      <c r="S16" s="199"/>
      <c r="T16" s="199"/>
      <c r="U16" s="199"/>
      <c r="V16" s="199"/>
      <c r="W16" s="199"/>
      <c r="X16" s="199"/>
    </row>
    <row r="17" spans="1:24" ht="29.25" customHeight="1" x14ac:dyDescent="0.2">
      <c r="A17" s="33"/>
      <c r="B17" s="33"/>
      <c r="C17" s="33"/>
      <c r="D17" s="33"/>
      <c r="E17" s="33"/>
      <c r="F17" s="33"/>
      <c r="G17" s="33"/>
      <c r="H17" s="33"/>
      <c r="I17" s="33"/>
      <c r="J17" s="33"/>
      <c r="K17" s="33"/>
      <c r="L17" s="33"/>
      <c r="M17" s="33"/>
      <c r="N17" s="33"/>
      <c r="O17" s="33"/>
      <c r="P17" s="33"/>
      <c r="Q17" s="33"/>
      <c r="R17" s="33"/>
      <c r="S17" s="33"/>
      <c r="T17" s="33"/>
      <c r="U17" s="33"/>
      <c r="V17" s="33"/>
      <c r="W17" s="33"/>
      <c r="X17" s="33"/>
    </row>
    <row r="18" spans="1:24" ht="30" customHeight="1" x14ac:dyDescent="0.2">
      <c r="A18" s="273" t="s">
        <v>118</v>
      </c>
      <c r="B18" s="273"/>
      <c r="C18" s="273"/>
      <c r="D18" s="274" t="s">
        <v>96</v>
      </c>
      <c r="E18" s="274"/>
      <c r="F18" s="274"/>
      <c r="G18" s="274"/>
      <c r="H18" s="274"/>
      <c r="I18" s="274"/>
      <c r="J18" s="274"/>
      <c r="K18" s="274"/>
      <c r="L18" s="274"/>
      <c r="M18" s="274"/>
      <c r="N18" s="274"/>
      <c r="O18" s="274"/>
      <c r="P18" s="274"/>
      <c r="Q18" s="274"/>
      <c r="R18" s="274"/>
      <c r="S18" s="274"/>
      <c r="T18" s="274"/>
      <c r="U18" s="274"/>
      <c r="V18" s="274"/>
      <c r="W18" s="274"/>
      <c r="X18" s="275"/>
    </row>
    <row r="19" spans="1:24" ht="30" customHeight="1" x14ac:dyDescent="0.2">
      <c r="A19" s="273" t="s">
        <v>119</v>
      </c>
      <c r="B19" s="273"/>
      <c r="C19" s="273"/>
      <c r="D19" s="276" t="s">
        <v>126</v>
      </c>
      <c r="E19" s="277"/>
      <c r="F19" s="277"/>
      <c r="G19" s="277"/>
      <c r="H19" s="253" t="s">
        <v>120</v>
      </c>
      <c r="I19" s="254"/>
      <c r="J19" s="255"/>
      <c r="K19" s="278"/>
      <c r="L19" s="278"/>
      <c r="M19" s="278"/>
      <c r="N19" s="278"/>
      <c r="O19" s="278"/>
      <c r="P19" s="278"/>
      <c r="Q19" s="278"/>
      <c r="R19" s="278"/>
      <c r="S19" s="278"/>
      <c r="T19" s="278"/>
      <c r="U19" s="278"/>
      <c r="V19" s="278"/>
      <c r="W19" s="278"/>
      <c r="X19" s="279"/>
    </row>
    <row r="20" spans="1:24" ht="30" customHeight="1" x14ac:dyDescent="0.2">
      <c r="A20" s="273"/>
      <c r="B20" s="273"/>
      <c r="C20" s="273"/>
      <c r="D20" s="282" t="s">
        <v>121</v>
      </c>
      <c r="E20" s="283"/>
      <c r="F20" s="283"/>
      <c r="G20" s="283"/>
      <c r="H20" s="259"/>
      <c r="I20" s="260"/>
      <c r="J20" s="261"/>
      <c r="K20" s="280"/>
      <c r="L20" s="280"/>
      <c r="M20" s="280"/>
      <c r="N20" s="280"/>
      <c r="O20" s="280"/>
      <c r="P20" s="280"/>
      <c r="Q20" s="280"/>
      <c r="R20" s="280"/>
      <c r="S20" s="280"/>
      <c r="T20" s="280"/>
      <c r="U20" s="280"/>
      <c r="V20" s="280"/>
      <c r="W20" s="280"/>
      <c r="X20" s="281"/>
    </row>
    <row r="21" spans="1:24" ht="20.100000000000001" customHeight="1" x14ac:dyDescent="0.2">
      <c r="A21" s="253" t="s">
        <v>19</v>
      </c>
      <c r="B21" s="254"/>
      <c r="C21" s="255"/>
      <c r="D21" s="262" t="s">
        <v>122</v>
      </c>
      <c r="E21" s="263"/>
      <c r="F21" s="264"/>
      <c r="G21" s="51"/>
      <c r="H21" s="44"/>
      <c r="I21" s="44"/>
      <c r="J21" s="44"/>
      <c r="K21" s="44"/>
      <c r="L21" s="44"/>
      <c r="M21" s="44"/>
      <c r="N21" s="44"/>
      <c r="O21" s="44"/>
      <c r="P21" s="44"/>
      <c r="Q21" s="44"/>
      <c r="R21" s="44"/>
      <c r="S21" s="44"/>
      <c r="T21" s="44"/>
      <c r="U21" s="44"/>
      <c r="V21" s="44"/>
      <c r="W21" s="44"/>
      <c r="X21" s="45"/>
    </row>
    <row r="22" spans="1:24" ht="20.100000000000001" customHeight="1" x14ac:dyDescent="0.2">
      <c r="A22" s="256"/>
      <c r="B22" s="257"/>
      <c r="C22" s="258"/>
      <c r="D22" s="52"/>
      <c r="E22" s="53"/>
      <c r="F22" s="53"/>
      <c r="G22" s="46"/>
      <c r="H22" s="46"/>
      <c r="I22" s="46"/>
      <c r="J22" s="46"/>
      <c r="K22" s="46"/>
      <c r="L22" s="46"/>
      <c r="M22" s="46"/>
      <c r="N22" s="46"/>
      <c r="O22" s="46"/>
      <c r="P22" s="46"/>
      <c r="Q22" s="46"/>
      <c r="R22" s="46"/>
      <c r="S22" s="46"/>
      <c r="T22" s="46"/>
      <c r="U22" s="46"/>
      <c r="V22" s="46"/>
      <c r="W22" s="46"/>
      <c r="X22" s="47"/>
    </row>
    <row r="23" spans="1:24" ht="20.100000000000001" customHeight="1" x14ac:dyDescent="0.2">
      <c r="A23" s="256"/>
      <c r="B23" s="257"/>
      <c r="C23" s="258"/>
      <c r="D23" s="48"/>
      <c r="E23" s="49"/>
      <c r="F23" s="49"/>
      <c r="G23" s="49"/>
      <c r="H23" s="49"/>
      <c r="I23" s="49"/>
      <c r="J23" s="49"/>
      <c r="K23" s="49"/>
      <c r="L23" s="49"/>
      <c r="M23" s="49"/>
      <c r="N23" s="49"/>
      <c r="O23" s="49"/>
      <c r="P23" s="49"/>
      <c r="Q23" s="49"/>
      <c r="R23" s="49"/>
      <c r="S23" s="49"/>
      <c r="T23" s="49"/>
      <c r="U23" s="49"/>
      <c r="V23" s="49"/>
      <c r="W23" s="49"/>
      <c r="X23" s="50"/>
    </row>
    <row r="24" spans="1:24" ht="34.5" customHeight="1" x14ac:dyDescent="0.2">
      <c r="A24" s="256"/>
      <c r="B24" s="257"/>
      <c r="C24" s="258"/>
      <c r="D24" s="265"/>
      <c r="E24" s="266"/>
      <c r="F24" s="266"/>
      <c r="G24" s="266"/>
      <c r="H24" s="266"/>
      <c r="I24" s="266"/>
      <c r="J24" s="266"/>
      <c r="K24" s="266"/>
      <c r="L24" s="266"/>
      <c r="M24" s="266"/>
      <c r="N24" s="267"/>
      <c r="O24" s="267"/>
      <c r="P24" s="267"/>
      <c r="Q24" s="267"/>
      <c r="R24" s="267"/>
      <c r="S24" s="267"/>
      <c r="T24" s="267"/>
      <c r="U24" s="267"/>
      <c r="V24" s="267"/>
      <c r="W24" s="267"/>
      <c r="X24" s="268"/>
    </row>
    <row r="25" spans="1:24" ht="34.5" customHeight="1" x14ac:dyDescent="0.2">
      <c r="A25" s="259"/>
      <c r="B25" s="260"/>
      <c r="C25" s="261"/>
      <c r="D25" s="269"/>
      <c r="E25" s="270"/>
      <c r="F25" s="270"/>
      <c r="G25" s="270"/>
      <c r="H25" s="270"/>
      <c r="I25" s="270"/>
      <c r="J25" s="270"/>
      <c r="K25" s="270"/>
      <c r="L25" s="270"/>
      <c r="M25" s="270"/>
      <c r="N25" s="270"/>
      <c r="O25" s="270"/>
      <c r="P25" s="270"/>
      <c r="Q25" s="270"/>
      <c r="R25" s="270"/>
      <c r="S25" s="270"/>
      <c r="T25" s="270"/>
      <c r="U25" s="270"/>
      <c r="V25" s="270"/>
      <c r="W25" s="270"/>
      <c r="X25" s="271"/>
    </row>
    <row r="26" spans="1:24" ht="34.5" customHeight="1" x14ac:dyDescent="0.2">
      <c r="A26" s="273" t="s">
        <v>20</v>
      </c>
      <c r="B26" s="273"/>
      <c r="C26" s="273"/>
      <c r="D26" s="284" t="s">
        <v>124</v>
      </c>
      <c r="E26" s="284"/>
      <c r="F26" s="284"/>
      <c r="G26" s="284"/>
      <c r="H26" s="284"/>
      <c r="I26" s="284"/>
      <c r="J26" s="284"/>
      <c r="K26" s="284"/>
      <c r="L26" s="284"/>
      <c r="M26" s="284"/>
      <c r="N26" s="284"/>
      <c r="O26" s="284"/>
      <c r="P26" s="284"/>
      <c r="Q26" s="284"/>
      <c r="R26" s="284"/>
      <c r="S26" s="284"/>
      <c r="T26" s="284"/>
      <c r="U26" s="284"/>
      <c r="V26" s="284"/>
      <c r="W26" s="284"/>
      <c r="X26" s="284"/>
    </row>
    <row r="27" spans="1:24" ht="34.5" customHeight="1" x14ac:dyDescent="0.2">
      <c r="A27" s="273"/>
      <c r="B27" s="273"/>
      <c r="C27" s="273"/>
      <c r="D27" s="284" t="s">
        <v>125</v>
      </c>
      <c r="E27" s="284"/>
      <c r="F27" s="284"/>
      <c r="G27" s="284"/>
      <c r="H27" s="284"/>
      <c r="I27" s="284"/>
      <c r="J27" s="284"/>
      <c r="K27" s="284"/>
      <c r="L27" s="284"/>
      <c r="M27" s="284"/>
      <c r="N27" s="284"/>
      <c r="O27" s="284"/>
      <c r="P27" s="284"/>
      <c r="Q27" s="284"/>
      <c r="R27" s="284"/>
      <c r="S27" s="284"/>
      <c r="T27" s="284"/>
      <c r="U27" s="284"/>
      <c r="V27" s="284"/>
      <c r="W27" s="284"/>
      <c r="X27" s="284"/>
    </row>
    <row r="28" spans="1:24" ht="34.5" customHeight="1" x14ac:dyDescent="0.2">
      <c r="A28" s="273"/>
      <c r="B28" s="273"/>
      <c r="C28" s="273"/>
      <c r="D28" s="284" t="s">
        <v>123</v>
      </c>
      <c r="E28" s="284"/>
      <c r="F28" s="284"/>
      <c r="G28" s="284"/>
      <c r="H28" s="284"/>
      <c r="I28" s="284"/>
      <c r="J28" s="284"/>
      <c r="K28" s="284"/>
      <c r="L28" s="284"/>
      <c r="M28" s="284"/>
      <c r="N28" s="284"/>
      <c r="O28" s="284"/>
      <c r="P28" s="284"/>
      <c r="Q28" s="284"/>
      <c r="R28" s="284"/>
      <c r="S28" s="284"/>
      <c r="T28" s="284"/>
      <c r="U28" s="284"/>
      <c r="V28" s="284"/>
      <c r="W28" s="284"/>
      <c r="X28" s="284"/>
    </row>
    <row r="33" spans="21:21" x14ac:dyDescent="0.2">
      <c r="U33" s="285"/>
    </row>
    <row r="34" spans="21:21" x14ac:dyDescent="0.2">
      <c r="U34" s="285"/>
    </row>
  </sheetData>
  <sheetProtection password="CC7B" sheet="1" objects="1" scenarios="1" selectLockedCells="1"/>
  <protectedRanges>
    <protectedRange sqref="D21:X28" name="範囲5"/>
    <protectedRange sqref="K19" name="範囲4"/>
    <protectedRange sqref="D19:G20" name="範囲3"/>
    <protectedRange sqref="D18" name="範囲2"/>
    <protectedRange sqref="P6:X7 M6:M7" name="範囲1"/>
  </protectedRanges>
  <mergeCells count="31">
    <mergeCell ref="A26:C28"/>
    <mergeCell ref="D26:X26"/>
    <mergeCell ref="D27:X27"/>
    <mergeCell ref="D28:X28"/>
    <mergeCell ref="U33:U34"/>
    <mergeCell ref="A21:C25"/>
    <mergeCell ref="D21:F21"/>
    <mergeCell ref="D24:X25"/>
    <mergeCell ref="A13:X13"/>
    <mergeCell ref="A14:X14"/>
    <mergeCell ref="A15:X15"/>
    <mergeCell ref="A16:X16"/>
    <mergeCell ref="A18:C18"/>
    <mergeCell ref="D18:X18"/>
    <mergeCell ref="A19:C20"/>
    <mergeCell ref="D19:G19"/>
    <mergeCell ref="H19:J20"/>
    <mergeCell ref="K19:X20"/>
    <mergeCell ref="D20:G20"/>
    <mergeCell ref="A12:X12"/>
    <mergeCell ref="A1:X1"/>
    <mergeCell ref="A2:X2"/>
    <mergeCell ref="A4:E4"/>
    <mergeCell ref="A5:E5"/>
    <mergeCell ref="A8:X8"/>
    <mergeCell ref="A9:X9"/>
    <mergeCell ref="A10:X10"/>
    <mergeCell ref="A11:X11"/>
    <mergeCell ref="M6:X6"/>
    <mergeCell ref="M7:X7"/>
    <mergeCell ref="M3:X3"/>
  </mergeCells>
  <phoneticPr fontId="14"/>
  <printOptions horizontalCentered="1"/>
  <pageMargins left="0.59055118110236227" right="0.59055118110236227" top="0.78740157480314965" bottom="0.74803149606299213" header="0.31496062992125984" footer="0.31496062992125984"/>
  <pageSetup paperSize="9" scale="9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校区名!$B$2:$B$3</xm:f>
          </x14:formula1>
          <xm:sqref>M6</xm:sqref>
        </x14:dataValidation>
        <x14:dataValidation type="list" allowBlank="1" showInputMessage="1" showErrorMessage="1">
          <x14:formula1>
            <xm:f>校区名!$B$5:$B$6</xm:f>
          </x14:formula1>
          <xm:sqref>A13:X13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20</vt:i4>
      </vt:variant>
    </vt:vector>
  </HeadingPairs>
  <TitlesOfParts>
    <vt:vector size="47" baseType="lpstr">
      <vt:lpstr>様式1</vt:lpstr>
      <vt:lpstr>様式1 (記入例)</vt:lpstr>
      <vt:lpstr>様式2</vt:lpstr>
      <vt:lpstr>様式2 (記入例)</vt:lpstr>
      <vt:lpstr>様式3</vt:lpstr>
      <vt:lpstr>様式3 (記入例)</vt:lpstr>
      <vt:lpstr>様式4</vt:lpstr>
      <vt:lpstr>様式4 (記入例)</vt:lpstr>
      <vt:lpstr>様式5</vt:lpstr>
      <vt:lpstr>様式5 (記入例)</vt:lpstr>
      <vt:lpstr>様式6</vt:lpstr>
      <vt:lpstr>様式6 (記入例) </vt:lpstr>
      <vt:lpstr>様式7</vt:lpstr>
      <vt:lpstr>様式7 (記入例)</vt:lpstr>
      <vt:lpstr>様式7 (支払証明書ver.)</vt:lpstr>
      <vt:lpstr>様式7 (共催ver.)</vt:lpstr>
      <vt:lpstr>様式8（1枚用）</vt:lpstr>
      <vt:lpstr>様式9(様式8（1枚用）に連動)</vt:lpstr>
      <vt:lpstr>様式8（2枚用）</vt:lpstr>
      <vt:lpstr>様式9(様式8（2枚用）に連動)</vt:lpstr>
      <vt:lpstr>様式8（3枚用）</vt:lpstr>
      <vt:lpstr>様式9(様式8_3枚用に連動)</vt:lpstr>
      <vt:lpstr>様式8（記入例）</vt:lpstr>
      <vt:lpstr>様式9 (記入例)</vt:lpstr>
      <vt:lpstr>支払証明書</vt:lpstr>
      <vt:lpstr>校区名</vt:lpstr>
      <vt:lpstr>費目</vt:lpstr>
      <vt:lpstr>様式1!Print_Area</vt:lpstr>
      <vt:lpstr>'様式1 (記入例)'!Print_Area</vt:lpstr>
      <vt:lpstr>様式2!Print_Area</vt:lpstr>
      <vt:lpstr>'様式2 (記入例)'!Print_Area</vt:lpstr>
      <vt:lpstr>様式3!Print_Area</vt:lpstr>
      <vt:lpstr>'様式3 (記入例)'!Print_Area</vt:lpstr>
      <vt:lpstr>様式4!Print_Area</vt:lpstr>
      <vt:lpstr>'様式4 (記入例)'!Print_Area</vt:lpstr>
      <vt:lpstr>様式5!Print_Area</vt:lpstr>
      <vt:lpstr>'様式5 (記入例)'!Print_Area</vt:lpstr>
      <vt:lpstr>'様式7 (記入例)'!Print_Area</vt:lpstr>
      <vt:lpstr>'様式7 (共催ver.)'!Print_Area</vt:lpstr>
      <vt:lpstr>'様式7 (支払証明書ver.)'!Print_Area</vt:lpstr>
      <vt:lpstr>'様式8（2枚用）'!Print_Area</vt:lpstr>
      <vt:lpstr>'様式8（3枚用）'!Print_Area</vt:lpstr>
      <vt:lpstr>'様式8（記入例）'!Print_Area</vt:lpstr>
      <vt:lpstr>'様式9 (記入例)'!Print_Area</vt:lpstr>
      <vt:lpstr>'様式9(様式8（1枚用）に連動)'!Print_Area</vt:lpstr>
      <vt:lpstr>'様式9(様式8（2枚用）に連動)'!Print_Area</vt:lpstr>
      <vt:lpstr>'様式9(様式8_3枚用に連動)'!Print_Area</vt:lpstr>
    </vt:vector>
  </TitlesOfParts>
  <Company>豊中市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toyonaka</dc:creator>
  <cp:lastModifiedBy>Administrator</cp:lastModifiedBy>
  <cp:lastPrinted>2026-06-23T03:37:59Z</cp:lastPrinted>
  <dcterms:created xsi:type="dcterms:W3CDTF">2011-06-20T05:55:46Z</dcterms:created>
  <dcterms:modified xsi:type="dcterms:W3CDTF">2026-06-26T05:07:15Z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2026-06-23T07:53:01Z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74ada804-8abc-40f3-9690-5a54755c4498</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